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ab\Desktop\Excel\"/>
    </mc:Choice>
  </mc:AlternateContent>
  <xr:revisionPtr revIDLastSave="0" documentId="13_ncr:1_{25A390FE-5085-4575-9B5E-A8A21CA3F4F3}" xr6:coauthVersionLast="47" xr6:coauthVersionMax="47" xr10:uidLastSave="{00000000-0000-0000-0000-000000000000}"/>
  <bookViews>
    <workbookView xWindow="648" yWindow="792" windowWidth="16572" windowHeight="113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7" i="1"/>
  <c r="AK8" i="1"/>
  <c r="AK2" i="1"/>
  <c r="AO3" i="1"/>
  <c r="AO4" i="1"/>
  <c r="AO5" i="1"/>
  <c r="AO6" i="1"/>
  <c r="AO7" i="1"/>
  <c r="AO8" i="1"/>
  <c r="AO9" i="1"/>
  <c r="AO10" i="1"/>
  <c r="AO11" i="1"/>
  <c r="AO12" i="1"/>
  <c r="AO13" i="1"/>
  <c r="AO2" i="1"/>
  <c r="AN3" i="1"/>
  <c r="AN4" i="1"/>
  <c r="AN5" i="1"/>
  <c r="AN6" i="1"/>
  <c r="AN7" i="1"/>
  <c r="AN8" i="1"/>
  <c r="AN9" i="1"/>
  <c r="AN10" i="1"/>
  <c r="AN11" i="1"/>
  <c r="AN12" i="1"/>
  <c r="AN13" i="1"/>
  <c r="AN2" i="1"/>
  <c r="AM3" i="1"/>
  <c r="AM4" i="1"/>
  <c r="AM5" i="1"/>
  <c r="AM6" i="1"/>
  <c r="AM7" i="1"/>
  <c r="AM8" i="1"/>
  <c r="AM9" i="1"/>
  <c r="AM10" i="1"/>
  <c r="AM11" i="1"/>
  <c r="AM12" i="1"/>
  <c r="AM13" i="1"/>
  <c r="AM2" i="1"/>
  <c r="AL2" i="1"/>
  <c r="AI6" i="1"/>
  <c r="AI7" i="1"/>
  <c r="AI5" i="1"/>
  <c r="AA2" i="1"/>
  <c r="AF2" i="1"/>
  <c r="AE2" i="1"/>
  <c r="AJ2" i="1"/>
  <c r="AJ3" i="1"/>
  <c r="AI4" i="1"/>
  <c r="AJ4" i="1"/>
  <c r="AI3" i="1"/>
  <c r="AI2" i="1"/>
  <c r="P11" i="1"/>
  <c r="P12" i="1"/>
  <c r="P3" i="1"/>
  <c r="P4" i="1"/>
  <c r="P5" i="1"/>
  <c r="P6" i="1"/>
  <c r="P7" i="1"/>
  <c r="P8" i="1"/>
  <c r="P9" i="1"/>
  <c r="P10" i="1"/>
  <c r="P2" i="1"/>
  <c r="Q3" i="1"/>
  <c r="Q4" i="1"/>
  <c r="Q5" i="1"/>
  <c r="Q6" i="1"/>
  <c r="Q7" i="1"/>
  <c r="Q8" i="1"/>
  <c r="Q9" i="1"/>
  <c r="Q10" i="1"/>
  <c r="Q11" i="1"/>
  <c r="Q1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M2" i="1"/>
  <c r="L2" i="1"/>
  <c r="K2" i="1"/>
  <c r="Q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2" i="1"/>
  <c r="U29" i="1" l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3" i="1"/>
  <c r="V33" i="1"/>
  <c r="W33" i="1"/>
  <c r="X33" i="1"/>
  <c r="Y33" i="1"/>
  <c r="U34" i="1"/>
  <c r="V34" i="1"/>
  <c r="W34" i="1"/>
  <c r="X34" i="1"/>
  <c r="Y34" i="1"/>
  <c r="U35" i="1"/>
  <c r="V35" i="1"/>
  <c r="W35" i="1"/>
  <c r="X35" i="1"/>
  <c r="Y35" i="1"/>
  <c r="U36" i="1"/>
  <c r="V36" i="1"/>
  <c r="W36" i="1"/>
  <c r="X36" i="1"/>
  <c r="Y36" i="1"/>
  <c r="U37" i="1"/>
  <c r="V37" i="1"/>
  <c r="W37" i="1"/>
  <c r="X37" i="1"/>
  <c r="Y37" i="1"/>
  <c r="U38" i="1"/>
  <c r="V38" i="1"/>
  <c r="W38" i="1"/>
  <c r="X38" i="1"/>
  <c r="Y38" i="1"/>
  <c r="U39" i="1"/>
  <c r="V39" i="1"/>
  <c r="W39" i="1"/>
  <c r="X39" i="1"/>
  <c r="Y39" i="1"/>
  <c r="U40" i="1"/>
  <c r="V40" i="1"/>
  <c r="W40" i="1"/>
  <c r="X40" i="1"/>
  <c r="Y40" i="1"/>
  <c r="U41" i="1"/>
  <c r="V41" i="1"/>
  <c r="W41" i="1"/>
  <c r="X41" i="1"/>
  <c r="Y41" i="1"/>
  <c r="U42" i="1"/>
  <c r="V42" i="1"/>
  <c r="W42" i="1"/>
  <c r="X42" i="1"/>
  <c r="Y42" i="1"/>
  <c r="U43" i="1"/>
  <c r="V43" i="1"/>
  <c r="W43" i="1"/>
  <c r="X43" i="1"/>
  <c r="Y43" i="1"/>
  <c r="U44" i="1"/>
  <c r="V44" i="1"/>
  <c r="W44" i="1"/>
  <c r="X44" i="1"/>
  <c r="Y44" i="1"/>
  <c r="U45" i="1"/>
  <c r="V45" i="1"/>
  <c r="W45" i="1"/>
  <c r="X45" i="1"/>
  <c r="Y45" i="1"/>
  <c r="U46" i="1"/>
  <c r="V46" i="1"/>
  <c r="W46" i="1"/>
  <c r="X46" i="1"/>
  <c r="Y46" i="1"/>
  <c r="U47" i="1"/>
  <c r="V47" i="1"/>
  <c r="W47" i="1"/>
  <c r="X47" i="1"/>
  <c r="Y47" i="1"/>
  <c r="U48" i="1"/>
  <c r="V48" i="1"/>
  <c r="W48" i="1"/>
  <c r="X48" i="1"/>
  <c r="Y48" i="1"/>
  <c r="U49" i="1"/>
  <c r="V49" i="1"/>
  <c r="W49" i="1"/>
  <c r="X49" i="1"/>
  <c r="Y49" i="1"/>
  <c r="U50" i="1"/>
  <c r="V50" i="1"/>
  <c r="W50" i="1"/>
  <c r="X50" i="1"/>
  <c r="Y50" i="1"/>
  <c r="U51" i="1"/>
  <c r="V51" i="1"/>
  <c r="W51" i="1"/>
  <c r="X51" i="1"/>
  <c r="Y51" i="1"/>
  <c r="U52" i="1"/>
  <c r="V52" i="1"/>
  <c r="W52" i="1"/>
  <c r="X52" i="1"/>
  <c r="Y52" i="1"/>
  <c r="U53" i="1"/>
  <c r="V53" i="1"/>
  <c r="W53" i="1"/>
  <c r="X53" i="1"/>
  <c r="Y53" i="1"/>
  <c r="U54" i="1"/>
  <c r="V54" i="1"/>
  <c r="W54" i="1"/>
  <c r="X54" i="1"/>
  <c r="Y54" i="1"/>
  <c r="U55" i="1"/>
  <c r="V55" i="1"/>
  <c r="W55" i="1"/>
  <c r="X55" i="1"/>
  <c r="Y55" i="1"/>
  <c r="U56" i="1"/>
  <c r="V56" i="1"/>
  <c r="W56" i="1"/>
  <c r="X56" i="1"/>
  <c r="Y56" i="1"/>
  <c r="U57" i="1"/>
  <c r="V57" i="1"/>
  <c r="W57" i="1"/>
  <c r="X57" i="1"/>
  <c r="Y57" i="1"/>
  <c r="U58" i="1"/>
  <c r="V58" i="1"/>
  <c r="W58" i="1"/>
  <c r="X58" i="1"/>
  <c r="Y58" i="1"/>
  <c r="U59" i="1"/>
  <c r="V59" i="1"/>
  <c r="W59" i="1"/>
  <c r="X59" i="1"/>
  <c r="Y59" i="1"/>
  <c r="U60" i="1"/>
  <c r="V60" i="1"/>
  <c r="W60" i="1"/>
  <c r="X60" i="1"/>
  <c r="Y60" i="1"/>
  <c r="U61" i="1"/>
  <c r="V61" i="1"/>
  <c r="W61" i="1"/>
  <c r="X61" i="1"/>
  <c r="Y61" i="1"/>
  <c r="U62" i="1"/>
  <c r="V62" i="1"/>
  <c r="W62" i="1"/>
  <c r="X62" i="1"/>
  <c r="Y62" i="1"/>
  <c r="U63" i="1"/>
  <c r="V63" i="1"/>
  <c r="W63" i="1"/>
  <c r="X63" i="1"/>
  <c r="Y63" i="1"/>
  <c r="U64" i="1"/>
  <c r="V64" i="1"/>
  <c r="W64" i="1"/>
  <c r="X64" i="1"/>
  <c r="Y64" i="1"/>
  <c r="U65" i="1"/>
  <c r="V65" i="1"/>
  <c r="W65" i="1"/>
  <c r="X65" i="1"/>
  <c r="Y65" i="1"/>
  <c r="U66" i="1"/>
  <c r="V66" i="1"/>
  <c r="W66" i="1"/>
  <c r="X66" i="1"/>
  <c r="Y66" i="1"/>
  <c r="U67" i="1"/>
  <c r="V67" i="1"/>
  <c r="W67" i="1"/>
  <c r="X67" i="1"/>
  <c r="Y67" i="1"/>
  <c r="U68" i="1"/>
  <c r="V68" i="1"/>
  <c r="W68" i="1"/>
  <c r="X68" i="1"/>
  <c r="Y68" i="1"/>
  <c r="U69" i="1"/>
  <c r="V69" i="1"/>
  <c r="W69" i="1"/>
  <c r="X69" i="1"/>
  <c r="Y69" i="1"/>
  <c r="U70" i="1"/>
  <c r="V70" i="1"/>
  <c r="W70" i="1"/>
  <c r="X70" i="1"/>
  <c r="Y70" i="1"/>
  <c r="U71" i="1"/>
  <c r="V71" i="1"/>
  <c r="W71" i="1"/>
  <c r="X71" i="1"/>
  <c r="Y71" i="1"/>
  <c r="U72" i="1"/>
  <c r="V72" i="1"/>
  <c r="W72" i="1"/>
  <c r="X72" i="1"/>
  <c r="Y72" i="1"/>
  <c r="U73" i="1"/>
  <c r="V73" i="1"/>
  <c r="W73" i="1"/>
  <c r="X73" i="1"/>
  <c r="Y73" i="1"/>
  <c r="U74" i="1"/>
  <c r="V74" i="1"/>
  <c r="W74" i="1"/>
  <c r="X74" i="1"/>
  <c r="Y74" i="1"/>
  <c r="U75" i="1"/>
  <c r="V75" i="1"/>
  <c r="W75" i="1"/>
  <c r="X75" i="1"/>
  <c r="Y75" i="1"/>
  <c r="U76" i="1"/>
  <c r="V76" i="1"/>
  <c r="W76" i="1"/>
  <c r="X76" i="1"/>
  <c r="Y76" i="1"/>
  <c r="U77" i="1"/>
  <c r="V77" i="1"/>
  <c r="W77" i="1"/>
  <c r="X77" i="1"/>
  <c r="Y77" i="1"/>
  <c r="U78" i="1"/>
  <c r="V78" i="1"/>
  <c r="W78" i="1"/>
  <c r="X78" i="1"/>
  <c r="Y78" i="1"/>
  <c r="U79" i="1"/>
  <c r="V79" i="1"/>
  <c r="W79" i="1"/>
  <c r="X79" i="1"/>
  <c r="Y79" i="1"/>
  <c r="U80" i="1"/>
  <c r="V80" i="1"/>
  <c r="W80" i="1"/>
  <c r="X80" i="1"/>
  <c r="Y80" i="1"/>
  <c r="U81" i="1"/>
  <c r="V81" i="1"/>
  <c r="W81" i="1"/>
  <c r="X81" i="1"/>
  <c r="Y81" i="1"/>
  <c r="U82" i="1"/>
  <c r="V82" i="1"/>
  <c r="W82" i="1"/>
  <c r="X82" i="1"/>
  <c r="Y82" i="1"/>
  <c r="U83" i="1"/>
  <c r="V83" i="1"/>
  <c r="W83" i="1"/>
  <c r="X83" i="1"/>
  <c r="Y83" i="1"/>
  <c r="U84" i="1"/>
  <c r="V84" i="1"/>
  <c r="W84" i="1"/>
  <c r="X84" i="1"/>
  <c r="Y84" i="1"/>
  <c r="U85" i="1"/>
  <c r="V85" i="1"/>
  <c r="W85" i="1"/>
  <c r="X85" i="1"/>
  <c r="Y85" i="1"/>
  <c r="U86" i="1"/>
  <c r="V86" i="1"/>
  <c r="W86" i="1"/>
  <c r="X86" i="1"/>
  <c r="Y86" i="1"/>
  <c r="U87" i="1"/>
  <c r="V87" i="1"/>
  <c r="W87" i="1"/>
  <c r="X87" i="1"/>
  <c r="Y87" i="1"/>
  <c r="U88" i="1"/>
  <c r="V88" i="1"/>
  <c r="W88" i="1"/>
  <c r="X88" i="1"/>
  <c r="Y88" i="1"/>
  <c r="U89" i="1"/>
  <c r="V89" i="1"/>
  <c r="W89" i="1"/>
  <c r="X89" i="1"/>
  <c r="Y89" i="1"/>
  <c r="U90" i="1"/>
  <c r="V90" i="1"/>
  <c r="W90" i="1"/>
  <c r="X90" i="1"/>
  <c r="Y90" i="1"/>
  <c r="U91" i="1"/>
  <c r="V91" i="1"/>
  <c r="W91" i="1"/>
  <c r="X91" i="1"/>
  <c r="Y91" i="1"/>
  <c r="U92" i="1"/>
  <c r="V92" i="1"/>
  <c r="W92" i="1"/>
  <c r="X92" i="1"/>
  <c r="Y92" i="1"/>
  <c r="U93" i="1"/>
  <c r="V93" i="1"/>
  <c r="W93" i="1"/>
  <c r="X93" i="1"/>
  <c r="Y93" i="1"/>
  <c r="U94" i="1"/>
  <c r="V94" i="1"/>
  <c r="W94" i="1"/>
  <c r="X94" i="1"/>
  <c r="Y94" i="1"/>
  <c r="U95" i="1"/>
  <c r="V95" i="1"/>
  <c r="W95" i="1"/>
  <c r="X95" i="1"/>
  <c r="Y95" i="1"/>
  <c r="U96" i="1"/>
  <c r="V96" i="1"/>
  <c r="W96" i="1"/>
  <c r="X96" i="1"/>
  <c r="Y96" i="1"/>
  <c r="U97" i="1"/>
  <c r="V97" i="1"/>
  <c r="W97" i="1"/>
  <c r="X97" i="1"/>
  <c r="Y97" i="1"/>
  <c r="U98" i="1"/>
  <c r="V98" i="1"/>
  <c r="W98" i="1"/>
  <c r="X98" i="1"/>
  <c r="Y98" i="1"/>
  <c r="U99" i="1"/>
  <c r="V99" i="1"/>
  <c r="W99" i="1"/>
  <c r="X99" i="1"/>
  <c r="Y99" i="1"/>
  <c r="U100" i="1"/>
  <c r="V100" i="1"/>
  <c r="W100" i="1"/>
  <c r="X100" i="1"/>
  <c r="Y100" i="1"/>
  <c r="U101" i="1"/>
  <c r="V101" i="1"/>
  <c r="W101" i="1"/>
  <c r="X101" i="1"/>
  <c r="Y101" i="1"/>
  <c r="U102" i="1"/>
  <c r="V102" i="1"/>
  <c r="W102" i="1"/>
  <c r="X102" i="1"/>
  <c r="Y102" i="1"/>
  <c r="U103" i="1"/>
  <c r="V103" i="1"/>
  <c r="W103" i="1"/>
  <c r="X103" i="1"/>
  <c r="Y103" i="1"/>
  <c r="U104" i="1"/>
  <c r="V104" i="1"/>
  <c r="W104" i="1"/>
  <c r="X104" i="1"/>
  <c r="Y104" i="1"/>
  <c r="U105" i="1"/>
  <c r="V105" i="1"/>
  <c r="W105" i="1"/>
  <c r="X105" i="1"/>
  <c r="Y105" i="1"/>
  <c r="U106" i="1"/>
  <c r="V106" i="1"/>
  <c r="W106" i="1"/>
  <c r="X106" i="1"/>
  <c r="Y106" i="1"/>
  <c r="U107" i="1"/>
  <c r="V107" i="1"/>
  <c r="W107" i="1"/>
  <c r="X107" i="1"/>
  <c r="Y107" i="1"/>
  <c r="U108" i="1"/>
  <c r="V108" i="1"/>
  <c r="W108" i="1"/>
  <c r="X108" i="1"/>
  <c r="Y108" i="1"/>
  <c r="U109" i="1"/>
  <c r="V109" i="1"/>
  <c r="W109" i="1"/>
  <c r="X109" i="1"/>
  <c r="Y109" i="1"/>
  <c r="U110" i="1"/>
  <c r="V110" i="1"/>
  <c r="W110" i="1"/>
  <c r="X110" i="1"/>
  <c r="Y110" i="1"/>
  <c r="U111" i="1"/>
  <c r="V111" i="1"/>
  <c r="W111" i="1"/>
  <c r="X111" i="1"/>
  <c r="Y111" i="1"/>
  <c r="U112" i="1"/>
  <c r="V112" i="1"/>
  <c r="W112" i="1"/>
  <c r="X112" i="1"/>
  <c r="Y112" i="1"/>
  <c r="U113" i="1"/>
  <c r="V113" i="1"/>
  <c r="W113" i="1"/>
  <c r="X113" i="1"/>
  <c r="Y113" i="1"/>
  <c r="U114" i="1"/>
  <c r="V114" i="1"/>
  <c r="W114" i="1"/>
  <c r="X114" i="1"/>
  <c r="Y114" i="1"/>
  <c r="U115" i="1"/>
  <c r="V115" i="1"/>
  <c r="W115" i="1"/>
  <c r="X115" i="1"/>
  <c r="Y115" i="1"/>
  <c r="U116" i="1"/>
  <c r="V116" i="1"/>
  <c r="W116" i="1"/>
  <c r="X116" i="1"/>
  <c r="Y116" i="1"/>
  <c r="U117" i="1"/>
  <c r="V117" i="1"/>
  <c r="W117" i="1"/>
  <c r="X117" i="1"/>
  <c r="Y117" i="1"/>
  <c r="U118" i="1"/>
  <c r="V118" i="1"/>
  <c r="W118" i="1"/>
  <c r="X118" i="1"/>
  <c r="Y118" i="1"/>
  <c r="U119" i="1"/>
  <c r="V119" i="1"/>
  <c r="W119" i="1"/>
  <c r="X119" i="1"/>
  <c r="Y119" i="1"/>
  <c r="U120" i="1"/>
  <c r="V120" i="1"/>
  <c r="W120" i="1"/>
  <c r="X120" i="1"/>
  <c r="Y120" i="1"/>
  <c r="U121" i="1"/>
  <c r="V121" i="1"/>
  <c r="W121" i="1"/>
  <c r="X121" i="1"/>
  <c r="Y121" i="1"/>
  <c r="U122" i="1"/>
  <c r="V122" i="1"/>
  <c r="W122" i="1"/>
  <c r="X122" i="1"/>
  <c r="Y122" i="1"/>
  <c r="U123" i="1"/>
  <c r="V123" i="1"/>
  <c r="W123" i="1"/>
  <c r="X123" i="1"/>
  <c r="Y123" i="1"/>
  <c r="U124" i="1"/>
  <c r="V124" i="1"/>
  <c r="W124" i="1"/>
  <c r="X124" i="1"/>
  <c r="Y124" i="1"/>
  <c r="U125" i="1"/>
  <c r="V125" i="1"/>
  <c r="W125" i="1"/>
  <c r="X125" i="1"/>
  <c r="Y125" i="1"/>
  <c r="U126" i="1"/>
  <c r="V126" i="1"/>
  <c r="W126" i="1"/>
  <c r="X126" i="1"/>
  <c r="Y126" i="1"/>
  <c r="U127" i="1"/>
  <c r="V127" i="1"/>
  <c r="W127" i="1"/>
  <c r="X127" i="1"/>
  <c r="Y127" i="1"/>
  <c r="U128" i="1"/>
  <c r="V128" i="1"/>
  <c r="W128" i="1"/>
  <c r="X128" i="1"/>
  <c r="Y128" i="1"/>
  <c r="U129" i="1"/>
  <c r="V129" i="1"/>
  <c r="W129" i="1"/>
  <c r="X129" i="1"/>
  <c r="Y129" i="1"/>
  <c r="U130" i="1"/>
  <c r="V130" i="1"/>
  <c r="W130" i="1"/>
  <c r="X130" i="1"/>
  <c r="Y130" i="1"/>
  <c r="U131" i="1"/>
  <c r="V131" i="1"/>
  <c r="W131" i="1"/>
  <c r="X131" i="1"/>
  <c r="Y131" i="1"/>
  <c r="U132" i="1"/>
  <c r="V132" i="1"/>
  <c r="W132" i="1"/>
  <c r="X132" i="1"/>
  <c r="Y132" i="1"/>
  <c r="U133" i="1"/>
  <c r="V133" i="1"/>
  <c r="W133" i="1"/>
  <c r="X133" i="1"/>
  <c r="Y133" i="1"/>
  <c r="U134" i="1"/>
  <c r="V134" i="1"/>
  <c r="W134" i="1"/>
  <c r="X134" i="1"/>
  <c r="Y134" i="1"/>
  <c r="U135" i="1"/>
  <c r="V135" i="1"/>
  <c r="W135" i="1"/>
  <c r="X135" i="1"/>
  <c r="Y135" i="1"/>
  <c r="U136" i="1"/>
  <c r="V136" i="1"/>
  <c r="W136" i="1"/>
  <c r="X136" i="1"/>
  <c r="Y136" i="1"/>
  <c r="U137" i="1"/>
  <c r="V137" i="1"/>
  <c r="W137" i="1"/>
  <c r="X137" i="1"/>
  <c r="Y137" i="1"/>
  <c r="U138" i="1"/>
  <c r="V138" i="1"/>
  <c r="W138" i="1"/>
  <c r="X138" i="1"/>
  <c r="Y138" i="1"/>
  <c r="U139" i="1"/>
  <c r="V139" i="1"/>
  <c r="W139" i="1"/>
  <c r="X139" i="1"/>
  <c r="Y139" i="1"/>
  <c r="U140" i="1"/>
  <c r="V140" i="1"/>
  <c r="W140" i="1"/>
  <c r="X140" i="1"/>
  <c r="Y140" i="1"/>
  <c r="U141" i="1"/>
  <c r="V141" i="1"/>
  <c r="W141" i="1"/>
  <c r="X141" i="1"/>
  <c r="Y141" i="1"/>
  <c r="U142" i="1"/>
  <c r="V142" i="1"/>
  <c r="W142" i="1"/>
  <c r="X142" i="1"/>
  <c r="Y142" i="1"/>
  <c r="U143" i="1"/>
  <c r="V143" i="1"/>
  <c r="W143" i="1"/>
  <c r="X143" i="1"/>
  <c r="Y143" i="1"/>
  <c r="U144" i="1"/>
  <c r="V144" i="1"/>
  <c r="W144" i="1"/>
  <c r="X144" i="1"/>
  <c r="Y144" i="1"/>
  <c r="U145" i="1"/>
  <c r="V145" i="1"/>
  <c r="W145" i="1"/>
  <c r="X145" i="1"/>
  <c r="Y145" i="1"/>
  <c r="U146" i="1"/>
  <c r="V146" i="1"/>
  <c r="W146" i="1"/>
  <c r="X146" i="1"/>
  <c r="Y146" i="1"/>
  <c r="U147" i="1"/>
  <c r="V147" i="1"/>
  <c r="W147" i="1"/>
  <c r="X147" i="1"/>
  <c r="Y147" i="1"/>
  <c r="U148" i="1"/>
  <c r="V148" i="1"/>
  <c r="W148" i="1"/>
  <c r="X148" i="1"/>
  <c r="Y148" i="1"/>
  <c r="U149" i="1"/>
  <c r="V149" i="1"/>
  <c r="W149" i="1"/>
  <c r="X149" i="1"/>
  <c r="Y149" i="1"/>
  <c r="U150" i="1"/>
  <c r="V150" i="1"/>
  <c r="W150" i="1"/>
  <c r="X150" i="1"/>
  <c r="Y150" i="1"/>
  <c r="U151" i="1"/>
  <c r="V151" i="1"/>
  <c r="W151" i="1"/>
  <c r="X151" i="1"/>
  <c r="Y151" i="1"/>
  <c r="U152" i="1"/>
  <c r="V152" i="1"/>
  <c r="W152" i="1"/>
  <c r="X152" i="1"/>
  <c r="Y152" i="1"/>
  <c r="U153" i="1"/>
  <c r="V153" i="1"/>
  <c r="W153" i="1"/>
  <c r="X153" i="1"/>
  <c r="Y153" i="1"/>
  <c r="U154" i="1"/>
  <c r="V154" i="1"/>
  <c r="W154" i="1"/>
  <c r="X154" i="1"/>
  <c r="Y154" i="1"/>
  <c r="U155" i="1"/>
  <c r="V155" i="1"/>
  <c r="W155" i="1"/>
  <c r="X155" i="1"/>
  <c r="Y155" i="1"/>
  <c r="U156" i="1"/>
  <c r="V156" i="1"/>
  <c r="W156" i="1"/>
  <c r="X156" i="1"/>
  <c r="Y156" i="1"/>
  <c r="U157" i="1"/>
  <c r="V157" i="1"/>
  <c r="W157" i="1"/>
  <c r="X157" i="1"/>
  <c r="Y157" i="1"/>
  <c r="U158" i="1"/>
  <c r="V158" i="1"/>
  <c r="W158" i="1"/>
  <c r="X158" i="1"/>
  <c r="Y158" i="1"/>
  <c r="U159" i="1"/>
  <c r="V159" i="1"/>
  <c r="W159" i="1"/>
  <c r="X159" i="1"/>
  <c r="Y159" i="1"/>
  <c r="U160" i="1"/>
  <c r="V160" i="1"/>
  <c r="W160" i="1"/>
  <c r="X160" i="1"/>
  <c r="Y160" i="1"/>
  <c r="U161" i="1"/>
  <c r="V161" i="1"/>
  <c r="W161" i="1"/>
  <c r="X161" i="1"/>
  <c r="Y161" i="1"/>
  <c r="U162" i="1"/>
  <c r="V162" i="1"/>
  <c r="W162" i="1"/>
  <c r="X162" i="1"/>
  <c r="Y162" i="1"/>
  <c r="U163" i="1"/>
  <c r="V163" i="1"/>
  <c r="W163" i="1"/>
  <c r="X163" i="1"/>
  <c r="Y163" i="1"/>
  <c r="U164" i="1"/>
  <c r="V164" i="1"/>
  <c r="W164" i="1"/>
  <c r="X164" i="1"/>
  <c r="Y164" i="1"/>
  <c r="U165" i="1"/>
  <c r="V165" i="1"/>
  <c r="W165" i="1"/>
  <c r="X165" i="1"/>
  <c r="Y165" i="1"/>
  <c r="U166" i="1"/>
  <c r="V166" i="1"/>
  <c r="W166" i="1"/>
  <c r="X166" i="1"/>
  <c r="Y166" i="1"/>
  <c r="U167" i="1"/>
  <c r="V167" i="1"/>
  <c r="W167" i="1"/>
  <c r="X167" i="1"/>
  <c r="Y167" i="1"/>
  <c r="U168" i="1"/>
  <c r="V168" i="1"/>
  <c r="W168" i="1"/>
  <c r="X168" i="1"/>
  <c r="Y168" i="1"/>
  <c r="U169" i="1"/>
  <c r="V169" i="1"/>
  <c r="W169" i="1"/>
  <c r="X169" i="1"/>
  <c r="Y169" i="1"/>
  <c r="U170" i="1"/>
  <c r="V170" i="1"/>
  <c r="W170" i="1"/>
  <c r="X170" i="1"/>
  <c r="Y170" i="1"/>
  <c r="U171" i="1"/>
  <c r="V171" i="1"/>
  <c r="W171" i="1"/>
  <c r="X171" i="1"/>
  <c r="Y171" i="1"/>
  <c r="U172" i="1"/>
  <c r="V172" i="1"/>
  <c r="W172" i="1"/>
  <c r="X172" i="1"/>
  <c r="Y172" i="1"/>
  <c r="U173" i="1"/>
  <c r="V173" i="1"/>
  <c r="W173" i="1"/>
  <c r="X173" i="1"/>
  <c r="Y173" i="1"/>
  <c r="U174" i="1"/>
  <c r="V174" i="1"/>
  <c r="W174" i="1"/>
  <c r="X174" i="1"/>
  <c r="Y174" i="1"/>
  <c r="U175" i="1"/>
  <c r="V175" i="1"/>
  <c r="W175" i="1"/>
  <c r="X175" i="1"/>
  <c r="Y175" i="1"/>
  <c r="U176" i="1"/>
  <c r="V176" i="1"/>
  <c r="W176" i="1"/>
  <c r="X176" i="1"/>
  <c r="Y176" i="1"/>
  <c r="U177" i="1"/>
  <c r="V177" i="1"/>
  <c r="W177" i="1"/>
  <c r="X177" i="1"/>
  <c r="Y177" i="1"/>
  <c r="U178" i="1"/>
  <c r="V178" i="1"/>
  <c r="W178" i="1"/>
  <c r="X178" i="1"/>
  <c r="Y178" i="1"/>
  <c r="U179" i="1"/>
  <c r="V179" i="1"/>
  <c r="W179" i="1"/>
  <c r="X179" i="1"/>
  <c r="Y179" i="1"/>
  <c r="U180" i="1"/>
  <c r="V180" i="1"/>
  <c r="W180" i="1"/>
  <c r="X180" i="1"/>
  <c r="Y180" i="1"/>
  <c r="U181" i="1"/>
  <c r="V181" i="1"/>
  <c r="W181" i="1"/>
  <c r="X181" i="1"/>
  <c r="Y181" i="1"/>
  <c r="U182" i="1"/>
  <c r="V182" i="1"/>
  <c r="W182" i="1"/>
  <c r="X182" i="1"/>
  <c r="Y182" i="1"/>
  <c r="U183" i="1"/>
  <c r="V183" i="1"/>
  <c r="W183" i="1"/>
  <c r="X183" i="1"/>
  <c r="Y183" i="1"/>
  <c r="U184" i="1"/>
  <c r="V184" i="1"/>
  <c r="W184" i="1"/>
  <c r="X184" i="1"/>
  <c r="Y184" i="1"/>
  <c r="U185" i="1"/>
  <c r="V185" i="1"/>
  <c r="W185" i="1"/>
  <c r="X185" i="1"/>
  <c r="Y185" i="1"/>
  <c r="U186" i="1"/>
  <c r="V186" i="1"/>
  <c r="W186" i="1"/>
  <c r="X186" i="1"/>
  <c r="Y186" i="1"/>
  <c r="U187" i="1"/>
  <c r="V187" i="1"/>
  <c r="W187" i="1"/>
  <c r="X187" i="1"/>
  <c r="Y187" i="1"/>
  <c r="U188" i="1"/>
  <c r="V188" i="1"/>
  <c r="W188" i="1"/>
  <c r="X188" i="1"/>
  <c r="Y188" i="1"/>
  <c r="U189" i="1"/>
  <c r="V189" i="1"/>
  <c r="W189" i="1"/>
  <c r="X189" i="1"/>
  <c r="Y189" i="1"/>
  <c r="U190" i="1"/>
  <c r="V190" i="1"/>
  <c r="W190" i="1"/>
  <c r="X190" i="1"/>
  <c r="Y190" i="1"/>
  <c r="U191" i="1"/>
  <c r="V191" i="1"/>
  <c r="W191" i="1"/>
  <c r="X191" i="1"/>
  <c r="Y191" i="1"/>
  <c r="U192" i="1"/>
  <c r="V192" i="1"/>
  <c r="W192" i="1"/>
  <c r="X192" i="1"/>
  <c r="Y192" i="1"/>
  <c r="U193" i="1"/>
  <c r="V193" i="1"/>
  <c r="W193" i="1"/>
  <c r="X193" i="1"/>
  <c r="Y193" i="1"/>
  <c r="U194" i="1"/>
  <c r="V194" i="1"/>
  <c r="W194" i="1"/>
  <c r="X194" i="1"/>
  <c r="Y194" i="1"/>
  <c r="U195" i="1"/>
  <c r="V195" i="1"/>
  <c r="W195" i="1"/>
  <c r="X195" i="1"/>
  <c r="Y195" i="1"/>
  <c r="U196" i="1"/>
  <c r="V196" i="1"/>
  <c r="W196" i="1"/>
  <c r="X196" i="1"/>
  <c r="Y196" i="1"/>
  <c r="U197" i="1"/>
  <c r="V197" i="1"/>
  <c r="W197" i="1"/>
  <c r="X197" i="1"/>
  <c r="Y197" i="1"/>
  <c r="U198" i="1"/>
  <c r="V198" i="1"/>
  <c r="W198" i="1"/>
  <c r="X198" i="1"/>
  <c r="Y198" i="1"/>
  <c r="U199" i="1"/>
  <c r="V199" i="1"/>
  <c r="W199" i="1"/>
  <c r="X199" i="1"/>
  <c r="Y199" i="1"/>
  <c r="U200" i="1"/>
  <c r="V200" i="1"/>
  <c r="W200" i="1"/>
  <c r="X200" i="1"/>
  <c r="Y200" i="1"/>
  <c r="U201" i="1"/>
  <c r="V201" i="1"/>
  <c r="W201" i="1"/>
  <c r="X201" i="1"/>
  <c r="Y201" i="1"/>
  <c r="U202" i="1"/>
  <c r="V202" i="1"/>
  <c r="W202" i="1"/>
  <c r="X202" i="1"/>
  <c r="Y202" i="1"/>
  <c r="U203" i="1"/>
  <c r="V203" i="1"/>
  <c r="W203" i="1"/>
  <c r="X203" i="1"/>
  <c r="Y203" i="1"/>
  <c r="U204" i="1"/>
  <c r="V204" i="1"/>
  <c r="W204" i="1"/>
  <c r="X204" i="1"/>
  <c r="Y204" i="1"/>
  <c r="U205" i="1"/>
  <c r="V205" i="1"/>
  <c r="W205" i="1"/>
  <c r="X205" i="1"/>
  <c r="Y205" i="1"/>
  <c r="U206" i="1"/>
  <c r="V206" i="1"/>
  <c r="W206" i="1"/>
  <c r="X206" i="1"/>
  <c r="Y206" i="1"/>
  <c r="U207" i="1"/>
  <c r="V207" i="1"/>
  <c r="W207" i="1"/>
  <c r="X207" i="1"/>
  <c r="Y207" i="1"/>
  <c r="U208" i="1"/>
  <c r="V208" i="1"/>
  <c r="W208" i="1"/>
  <c r="X208" i="1"/>
  <c r="Y208" i="1"/>
  <c r="U209" i="1"/>
  <c r="V209" i="1"/>
  <c r="W209" i="1"/>
  <c r="X209" i="1"/>
  <c r="Y209" i="1"/>
  <c r="U210" i="1"/>
  <c r="V210" i="1"/>
  <c r="W210" i="1"/>
  <c r="X210" i="1"/>
  <c r="Y210" i="1"/>
  <c r="U211" i="1"/>
  <c r="V211" i="1"/>
  <c r="W211" i="1"/>
  <c r="X211" i="1"/>
  <c r="Y211" i="1"/>
  <c r="U212" i="1"/>
  <c r="V212" i="1"/>
  <c r="W212" i="1"/>
  <c r="X212" i="1"/>
  <c r="Y212" i="1"/>
  <c r="U213" i="1"/>
  <c r="V213" i="1"/>
  <c r="W213" i="1"/>
  <c r="X213" i="1"/>
  <c r="Y213" i="1"/>
  <c r="U214" i="1"/>
  <c r="V214" i="1"/>
  <c r="W214" i="1"/>
  <c r="X214" i="1"/>
  <c r="Y214" i="1"/>
  <c r="U215" i="1"/>
  <c r="V215" i="1"/>
  <c r="W215" i="1"/>
  <c r="X215" i="1"/>
  <c r="Y215" i="1"/>
  <c r="U216" i="1"/>
  <c r="V216" i="1"/>
  <c r="W216" i="1"/>
  <c r="X216" i="1"/>
  <c r="Y216" i="1"/>
  <c r="U217" i="1"/>
  <c r="V217" i="1"/>
  <c r="W217" i="1"/>
  <c r="X217" i="1"/>
  <c r="Y217" i="1"/>
  <c r="U218" i="1"/>
  <c r="V218" i="1"/>
  <c r="W218" i="1"/>
  <c r="X218" i="1"/>
  <c r="Y218" i="1"/>
  <c r="U219" i="1"/>
  <c r="V219" i="1"/>
  <c r="W219" i="1"/>
  <c r="X219" i="1"/>
  <c r="Y219" i="1"/>
  <c r="U220" i="1"/>
  <c r="V220" i="1"/>
  <c r="W220" i="1"/>
  <c r="X220" i="1"/>
  <c r="Y220" i="1"/>
  <c r="U221" i="1"/>
  <c r="V221" i="1"/>
  <c r="W221" i="1"/>
  <c r="X221" i="1"/>
  <c r="Y221" i="1"/>
  <c r="U222" i="1"/>
  <c r="V222" i="1"/>
  <c r="W222" i="1"/>
  <c r="X222" i="1"/>
  <c r="Y222" i="1"/>
  <c r="U223" i="1"/>
  <c r="V223" i="1"/>
  <c r="W223" i="1"/>
  <c r="X223" i="1"/>
  <c r="Y223" i="1"/>
  <c r="U224" i="1"/>
  <c r="V224" i="1"/>
  <c r="W224" i="1"/>
  <c r="X224" i="1"/>
  <c r="Y224" i="1"/>
  <c r="U225" i="1"/>
  <c r="V225" i="1"/>
  <c r="W225" i="1"/>
  <c r="X225" i="1"/>
  <c r="Y225" i="1"/>
  <c r="U226" i="1"/>
  <c r="V226" i="1"/>
  <c r="W226" i="1"/>
  <c r="X226" i="1"/>
  <c r="Y226" i="1"/>
  <c r="U227" i="1"/>
  <c r="V227" i="1"/>
  <c r="W227" i="1"/>
  <c r="X227" i="1"/>
  <c r="Y227" i="1"/>
  <c r="U228" i="1"/>
  <c r="V228" i="1"/>
  <c r="W228" i="1"/>
  <c r="X228" i="1"/>
  <c r="Y228" i="1"/>
  <c r="U229" i="1"/>
  <c r="V229" i="1"/>
  <c r="W229" i="1"/>
  <c r="X229" i="1"/>
  <c r="Y229" i="1"/>
  <c r="U230" i="1"/>
  <c r="V230" i="1"/>
  <c r="W230" i="1"/>
  <c r="X230" i="1"/>
  <c r="Y230" i="1"/>
  <c r="U231" i="1"/>
  <c r="V231" i="1"/>
  <c r="W231" i="1"/>
  <c r="X231" i="1"/>
  <c r="Y231" i="1"/>
  <c r="U232" i="1"/>
  <c r="V232" i="1"/>
  <c r="W232" i="1"/>
  <c r="X232" i="1"/>
  <c r="Y232" i="1"/>
  <c r="U233" i="1"/>
  <c r="V233" i="1"/>
  <c r="W233" i="1"/>
  <c r="X233" i="1"/>
  <c r="Y233" i="1"/>
  <c r="U234" i="1"/>
  <c r="V234" i="1"/>
  <c r="W234" i="1"/>
  <c r="X234" i="1"/>
  <c r="Y234" i="1"/>
  <c r="U235" i="1"/>
  <c r="V235" i="1"/>
  <c r="W235" i="1"/>
  <c r="X235" i="1"/>
  <c r="Y235" i="1"/>
  <c r="U236" i="1"/>
  <c r="V236" i="1"/>
  <c r="W236" i="1"/>
  <c r="X236" i="1"/>
  <c r="Y236" i="1"/>
  <c r="U237" i="1"/>
  <c r="V237" i="1"/>
  <c r="W237" i="1"/>
  <c r="X237" i="1"/>
  <c r="Y237" i="1"/>
  <c r="U238" i="1"/>
  <c r="V238" i="1"/>
  <c r="W238" i="1"/>
  <c r="X238" i="1"/>
  <c r="Y238" i="1"/>
  <c r="U239" i="1"/>
  <c r="V239" i="1"/>
  <c r="W239" i="1"/>
  <c r="X239" i="1"/>
  <c r="Y239" i="1"/>
  <c r="U240" i="1"/>
  <c r="V240" i="1"/>
  <c r="W240" i="1"/>
  <c r="X240" i="1"/>
  <c r="Y240" i="1"/>
  <c r="U241" i="1"/>
  <c r="V241" i="1"/>
  <c r="W241" i="1"/>
  <c r="X241" i="1"/>
  <c r="Y241" i="1"/>
  <c r="U242" i="1"/>
  <c r="V242" i="1"/>
  <c r="W242" i="1"/>
  <c r="X242" i="1"/>
  <c r="Y242" i="1"/>
  <c r="U243" i="1"/>
  <c r="V243" i="1"/>
  <c r="W243" i="1"/>
  <c r="X243" i="1"/>
  <c r="Y243" i="1"/>
  <c r="U244" i="1"/>
  <c r="V244" i="1"/>
  <c r="W244" i="1"/>
  <c r="X244" i="1"/>
  <c r="Y244" i="1"/>
  <c r="U245" i="1"/>
  <c r="V245" i="1"/>
  <c r="W245" i="1"/>
  <c r="X245" i="1"/>
  <c r="Y245" i="1"/>
  <c r="U246" i="1"/>
  <c r="V246" i="1"/>
  <c r="W246" i="1"/>
  <c r="X246" i="1"/>
  <c r="Y246" i="1"/>
  <c r="U247" i="1"/>
  <c r="V247" i="1"/>
  <c r="W247" i="1"/>
  <c r="X247" i="1"/>
  <c r="Y247" i="1"/>
  <c r="U248" i="1"/>
  <c r="V248" i="1"/>
  <c r="W248" i="1"/>
  <c r="X248" i="1"/>
  <c r="Y248" i="1"/>
  <c r="U249" i="1"/>
  <c r="V249" i="1"/>
  <c r="W249" i="1"/>
  <c r="X249" i="1"/>
  <c r="Y249" i="1"/>
  <c r="U250" i="1"/>
  <c r="V250" i="1"/>
  <c r="W250" i="1"/>
  <c r="X250" i="1"/>
  <c r="Y250" i="1"/>
  <c r="U251" i="1"/>
  <c r="V251" i="1"/>
  <c r="W251" i="1"/>
  <c r="X251" i="1"/>
  <c r="Y251" i="1"/>
  <c r="U252" i="1"/>
  <c r="V252" i="1"/>
  <c r="W252" i="1"/>
  <c r="X252" i="1"/>
  <c r="Y252" i="1"/>
  <c r="U253" i="1"/>
  <c r="V253" i="1"/>
  <c r="W253" i="1"/>
  <c r="X253" i="1"/>
  <c r="Y253" i="1"/>
  <c r="U254" i="1"/>
  <c r="V254" i="1"/>
  <c r="W254" i="1"/>
  <c r="X254" i="1"/>
  <c r="Y254" i="1"/>
  <c r="U255" i="1"/>
  <c r="V255" i="1"/>
  <c r="W255" i="1"/>
  <c r="X255" i="1"/>
  <c r="Y255" i="1"/>
  <c r="U256" i="1"/>
  <c r="V256" i="1"/>
  <c r="W256" i="1"/>
  <c r="X256" i="1"/>
  <c r="Y256" i="1"/>
  <c r="U257" i="1"/>
  <c r="V257" i="1"/>
  <c r="W257" i="1"/>
  <c r="X257" i="1"/>
  <c r="Y257" i="1"/>
  <c r="U258" i="1"/>
  <c r="V258" i="1"/>
  <c r="W258" i="1"/>
  <c r="X258" i="1"/>
  <c r="Y258" i="1"/>
  <c r="U259" i="1"/>
  <c r="V259" i="1"/>
  <c r="W259" i="1"/>
  <c r="X259" i="1"/>
  <c r="Y259" i="1"/>
  <c r="U260" i="1"/>
  <c r="V260" i="1"/>
  <c r="W260" i="1"/>
  <c r="X260" i="1"/>
  <c r="Y260" i="1"/>
  <c r="U261" i="1"/>
  <c r="V261" i="1"/>
  <c r="W261" i="1"/>
  <c r="X261" i="1"/>
  <c r="Y261" i="1"/>
  <c r="U262" i="1"/>
  <c r="V262" i="1"/>
  <c r="W262" i="1"/>
  <c r="X262" i="1"/>
  <c r="Y262" i="1"/>
  <c r="U263" i="1"/>
  <c r="V263" i="1"/>
  <c r="W263" i="1"/>
  <c r="X263" i="1"/>
  <c r="Y263" i="1"/>
  <c r="U264" i="1"/>
  <c r="V264" i="1"/>
  <c r="W264" i="1"/>
  <c r="X264" i="1"/>
  <c r="Y264" i="1"/>
  <c r="U265" i="1"/>
  <c r="V265" i="1"/>
  <c r="W265" i="1"/>
  <c r="X265" i="1"/>
  <c r="Y265" i="1"/>
  <c r="U266" i="1"/>
  <c r="V266" i="1"/>
  <c r="W266" i="1"/>
  <c r="X266" i="1"/>
  <c r="Y266" i="1"/>
  <c r="U267" i="1"/>
  <c r="V267" i="1"/>
  <c r="W267" i="1"/>
  <c r="X267" i="1"/>
  <c r="Y267" i="1"/>
  <c r="U268" i="1"/>
  <c r="V268" i="1"/>
  <c r="W268" i="1"/>
  <c r="X268" i="1"/>
  <c r="Y268" i="1"/>
  <c r="U269" i="1"/>
  <c r="V269" i="1"/>
  <c r="W269" i="1"/>
  <c r="X269" i="1"/>
  <c r="Y269" i="1"/>
  <c r="U270" i="1"/>
  <c r="V270" i="1"/>
  <c r="W270" i="1"/>
  <c r="X270" i="1"/>
  <c r="Y270" i="1"/>
  <c r="U271" i="1"/>
  <c r="V271" i="1"/>
  <c r="W271" i="1"/>
  <c r="X271" i="1"/>
  <c r="Y271" i="1"/>
  <c r="U272" i="1"/>
  <c r="V272" i="1"/>
  <c r="W272" i="1"/>
  <c r="X272" i="1"/>
  <c r="Y272" i="1"/>
  <c r="U273" i="1"/>
  <c r="V273" i="1"/>
  <c r="W273" i="1"/>
  <c r="X273" i="1"/>
  <c r="Y273" i="1"/>
  <c r="U274" i="1"/>
  <c r="V274" i="1"/>
  <c r="W274" i="1"/>
  <c r="X274" i="1"/>
  <c r="Y274" i="1"/>
  <c r="U275" i="1"/>
  <c r="V275" i="1"/>
  <c r="W275" i="1"/>
  <c r="X275" i="1"/>
  <c r="Y275" i="1"/>
  <c r="U276" i="1"/>
  <c r="V276" i="1"/>
  <c r="W276" i="1"/>
  <c r="X276" i="1"/>
  <c r="Y276" i="1"/>
  <c r="U277" i="1"/>
  <c r="V277" i="1"/>
  <c r="W277" i="1"/>
  <c r="X277" i="1"/>
  <c r="Y277" i="1"/>
  <c r="U278" i="1"/>
  <c r="V278" i="1"/>
  <c r="W278" i="1"/>
  <c r="X278" i="1"/>
  <c r="Y278" i="1"/>
  <c r="U279" i="1"/>
  <c r="V279" i="1"/>
  <c r="W279" i="1"/>
  <c r="X279" i="1"/>
  <c r="Y279" i="1"/>
  <c r="U280" i="1"/>
  <c r="V280" i="1"/>
  <c r="W280" i="1"/>
  <c r="X280" i="1"/>
  <c r="Y280" i="1"/>
  <c r="U281" i="1"/>
  <c r="V281" i="1"/>
  <c r="W281" i="1"/>
  <c r="X281" i="1"/>
  <c r="Y281" i="1"/>
  <c r="U282" i="1"/>
  <c r="V282" i="1"/>
  <c r="W282" i="1"/>
  <c r="X282" i="1"/>
  <c r="Y282" i="1"/>
  <c r="U283" i="1"/>
  <c r="V283" i="1"/>
  <c r="W283" i="1"/>
  <c r="X283" i="1"/>
  <c r="Y283" i="1"/>
  <c r="U284" i="1"/>
  <c r="V284" i="1"/>
  <c r="W284" i="1"/>
  <c r="X284" i="1"/>
  <c r="Y284" i="1"/>
  <c r="U285" i="1"/>
  <c r="V285" i="1"/>
  <c r="W285" i="1"/>
  <c r="X285" i="1"/>
  <c r="Y285" i="1"/>
  <c r="U286" i="1"/>
  <c r="V286" i="1"/>
  <c r="W286" i="1"/>
  <c r="X286" i="1"/>
  <c r="Y286" i="1"/>
  <c r="U287" i="1"/>
  <c r="V287" i="1"/>
  <c r="W287" i="1"/>
  <c r="X287" i="1"/>
  <c r="Y287" i="1"/>
  <c r="U288" i="1"/>
  <c r="V288" i="1"/>
  <c r="W288" i="1"/>
  <c r="X288" i="1"/>
  <c r="Y288" i="1"/>
  <c r="U289" i="1"/>
  <c r="V289" i="1"/>
  <c r="W289" i="1"/>
  <c r="X289" i="1"/>
  <c r="Y289" i="1"/>
  <c r="U290" i="1"/>
  <c r="V290" i="1"/>
  <c r="W290" i="1"/>
  <c r="X290" i="1"/>
  <c r="Y290" i="1"/>
  <c r="U291" i="1"/>
  <c r="V291" i="1"/>
  <c r="W291" i="1"/>
  <c r="X291" i="1"/>
  <c r="Y291" i="1"/>
  <c r="U292" i="1"/>
  <c r="V292" i="1"/>
  <c r="W292" i="1"/>
  <c r="X292" i="1"/>
  <c r="Y292" i="1"/>
  <c r="U293" i="1"/>
  <c r="V293" i="1"/>
  <c r="W293" i="1"/>
  <c r="X293" i="1"/>
  <c r="Y293" i="1"/>
  <c r="U294" i="1"/>
  <c r="V294" i="1"/>
  <c r="W294" i="1"/>
  <c r="X294" i="1"/>
  <c r="Y294" i="1"/>
  <c r="U295" i="1"/>
  <c r="V295" i="1"/>
  <c r="W295" i="1"/>
  <c r="X295" i="1"/>
  <c r="Y295" i="1"/>
  <c r="U296" i="1"/>
  <c r="V296" i="1"/>
  <c r="W296" i="1"/>
  <c r="X296" i="1"/>
  <c r="Y296" i="1"/>
  <c r="U297" i="1"/>
  <c r="V297" i="1"/>
  <c r="W297" i="1"/>
  <c r="X297" i="1"/>
  <c r="Y297" i="1"/>
  <c r="U298" i="1"/>
  <c r="V298" i="1"/>
  <c r="W298" i="1"/>
  <c r="X298" i="1"/>
  <c r="Y298" i="1"/>
  <c r="U299" i="1"/>
  <c r="V299" i="1"/>
  <c r="W299" i="1"/>
  <c r="X299" i="1"/>
  <c r="Y299" i="1"/>
  <c r="U300" i="1"/>
  <c r="V300" i="1"/>
  <c r="W300" i="1"/>
  <c r="X300" i="1"/>
  <c r="Y300" i="1"/>
  <c r="U301" i="1"/>
  <c r="V301" i="1"/>
  <c r="W301" i="1"/>
  <c r="X301" i="1"/>
  <c r="Y301" i="1"/>
  <c r="U302" i="1"/>
  <c r="V302" i="1"/>
  <c r="W302" i="1"/>
  <c r="X302" i="1"/>
  <c r="Y302" i="1"/>
  <c r="U303" i="1"/>
  <c r="V303" i="1"/>
  <c r="W303" i="1"/>
  <c r="X303" i="1"/>
  <c r="Y303" i="1"/>
  <c r="U304" i="1"/>
  <c r="V304" i="1"/>
  <c r="W304" i="1"/>
  <c r="X304" i="1"/>
  <c r="Y304" i="1"/>
  <c r="U305" i="1"/>
  <c r="V305" i="1"/>
  <c r="W305" i="1"/>
  <c r="X305" i="1"/>
  <c r="Y305" i="1"/>
  <c r="U306" i="1"/>
  <c r="V306" i="1"/>
  <c r="W306" i="1"/>
  <c r="X306" i="1"/>
  <c r="Y306" i="1"/>
  <c r="U307" i="1"/>
  <c r="V307" i="1"/>
  <c r="W307" i="1"/>
  <c r="X307" i="1"/>
  <c r="Y307" i="1"/>
  <c r="U308" i="1"/>
  <c r="V308" i="1"/>
  <c r="W308" i="1"/>
  <c r="X308" i="1"/>
  <c r="Y308" i="1"/>
  <c r="U309" i="1"/>
  <c r="V309" i="1"/>
  <c r="W309" i="1"/>
  <c r="X309" i="1"/>
  <c r="Y309" i="1"/>
  <c r="U310" i="1"/>
  <c r="V310" i="1"/>
  <c r="W310" i="1"/>
  <c r="X310" i="1"/>
  <c r="Y310" i="1"/>
  <c r="U311" i="1"/>
  <c r="V311" i="1"/>
  <c r="W311" i="1"/>
  <c r="X311" i="1"/>
  <c r="Y311" i="1"/>
  <c r="U312" i="1"/>
  <c r="V312" i="1"/>
  <c r="W312" i="1"/>
  <c r="X312" i="1"/>
  <c r="Y312" i="1"/>
  <c r="U313" i="1"/>
  <c r="V313" i="1"/>
  <c r="W313" i="1"/>
  <c r="X313" i="1"/>
  <c r="Y313" i="1"/>
  <c r="U314" i="1"/>
  <c r="V314" i="1"/>
  <c r="W314" i="1"/>
  <c r="X314" i="1"/>
  <c r="Y314" i="1"/>
  <c r="U315" i="1"/>
  <c r="V315" i="1"/>
  <c r="W315" i="1"/>
  <c r="X315" i="1"/>
  <c r="Y315" i="1"/>
  <c r="U316" i="1"/>
  <c r="V316" i="1"/>
  <c r="W316" i="1"/>
  <c r="X316" i="1"/>
  <c r="Y316" i="1"/>
  <c r="U317" i="1"/>
  <c r="V317" i="1"/>
  <c r="W317" i="1"/>
  <c r="X317" i="1"/>
  <c r="Y317" i="1"/>
  <c r="U318" i="1"/>
  <c r="V318" i="1"/>
  <c r="W318" i="1"/>
  <c r="X318" i="1"/>
  <c r="Y318" i="1"/>
  <c r="U319" i="1"/>
  <c r="V319" i="1"/>
  <c r="W319" i="1"/>
  <c r="X319" i="1"/>
  <c r="Y319" i="1"/>
  <c r="U320" i="1"/>
  <c r="V320" i="1"/>
  <c r="W320" i="1"/>
  <c r="X320" i="1"/>
  <c r="Y320" i="1"/>
  <c r="U321" i="1"/>
  <c r="V321" i="1"/>
  <c r="W321" i="1"/>
  <c r="X321" i="1"/>
  <c r="Y321" i="1"/>
  <c r="U322" i="1"/>
  <c r="V322" i="1"/>
  <c r="W322" i="1"/>
  <c r="X322" i="1"/>
  <c r="Y322" i="1"/>
  <c r="U323" i="1"/>
  <c r="V323" i="1"/>
  <c r="W323" i="1"/>
  <c r="X323" i="1"/>
  <c r="Y323" i="1"/>
  <c r="U324" i="1"/>
  <c r="V324" i="1"/>
  <c r="W324" i="1"/>
  <c r="X324" i="1"/>
  <c r="Y324" i="1"/>
  <c r="U325" i="1"/>
  <c r="V325" i="1"/>
  <c r="W325" i="1"/>
  <c r="X325" i="1"/>
  <c r="Y325" i="1"/>
  <c r="U326" i="1"/>
  <c r="V326" i="1"/>
  <c r="W326" i="1"/>
  <c r="X326" i="1"/>
  <c r="Y326" i="1"/>
  <c r="U327" i="1"/>
  <c r="V327" i="1"/>
  <c r="W327" i="1"/>
  <c r="X327" i="1"/>
  <c r="Y327" i="1"/>
  <c r="U328" i="1"/>
  <c r="V328" i="1"/>
  <c r="W328" i="1"/>
  <c r="X328" i="1"/>
  <c r="Y328" i="1"/>
  <c r="U329" i="1"/>
  <c r="V329" i="1"/>
  <c r="W329" i="1"/>
  <c r="X329" i="1"/>
  <c r="Y329" i="1"/>
  <c r="U330" i="1"/>
  <c r="V330" i="1"/>
  <c r="W330" i="1"/>
  <c r="X330" i="1"/>
  <c r="Y330" i="1"/>
  <c r="U331" i="1"/>
  <c r="V331" i="1"/>
  <c r="W331" i="1"/>
  <c r="X331" i="1"/>
  <c r="Y331" i="1"/>
  <c r="U332" i="1"/>
  <c r="V332" i="1"/>
  <c r="W332" i="1"/>
  <c r="X332" i="1"/>
  <c r="Y332" i="1"/>
  <c r="U333" i="1"/>
  <c r="V333" i="1"/>
  <c r="W333" i="1"/>
  <c r="X333" i="1"/>
  <c r="Y333" i="1"/>
  <c r="U334" i="1"/>
  <c r="V334" i="1"/>
  <c r="W334" i="1"/>
  <c r="X334" i="1"/>
  <c r="Y334" i="1"/>
  <c r="U335" i="1"/>
  <c r="V335" i="1"/>
  <c r="W335" i="1"/>
  <c r="X335" i="1"/>
  <c r="Y335" i="1"/>
  <c r="U336" i="1"/>
  <c r="V336" i="1"/>
  <c r="W336" i="1"/>
  <c r="X336" i="1"/>
  <c r="Y336" i="1"/>
  <c r="U337" i="1"/>
  <c r="V337" i="1"/>
  <c r="W337" i="1"/>
  <c r="X337" i="1"/>
  <c r="Y337" i="1"/>
  <c r="U338" i="1"/>
  <c r="V338" i="1"/>
  <c r="W338" i="1"/>
  <c r="X338" i="1"/>
  <c r="Y338" i="1"/>
  <c r="U339" i="1"/>
  <c r="V339" i="1"/>
  <c r="W339" i="1"/>
  <c r="X339" i="1"/>
  <c r="Y339" i="1"/>
  <c r="U340" i="1"/>
  <c r="V340" i="1"/>
  <c r="W340" i="1"/>
  <c r="X340" i="1"/>
  <c r="Y340" i="1"/>
  <c r="U341" i="1"/>
  <c r="V341" i="1"/>
  <c r="W341" i="1"/>
  <c r="X341" i="1"/>
  <c r="Y341" i="1"/>
  <c r="U342" i="1"/>
  <c r="V342" i="1"/>
  <c r="W342" i="1"/>
  <c r="X342" i="1"/>
  <c r="Y342" i="1"/>
  <c r="U343" i="1"/>
  <c r="V343" i="1"/>
  <c r="W343" i="1"/>
  <c r="X343" i="1"/>
  <c r="Y343" i="1"/>
  <c r="U344" i="1"/>
  <c r="V344" i="1"/>
  <c r="W344" i="1"/>
  <c r="X344" i="1"/>
  <c r="Y344" i="1"/>
  <c r="U345" i="1"/>
  <c r="V345" i="1"/>
  <c r="W345" i="1"/>
  <c r="X345" i="1"/>
  <c r="Y345" i="1"/>
  <c r="U346" i="1"/>
  <c r="V346" i="1"/>
  <c r="W346" i="1"/>
  <c r="X346" i="1"/>
  <c r="Y346" i="1"/>
  <c r="U347" i="1"/>
  <c r="V347" i="1"/>
  <c r="W347" i="1"/>
  <c r="X347" i="1"/>
  <c r="Y347" i="1"/>
  <c r="U348" i="1"/>
  <c r="V348" i="1"/>
  <c r="W348" i="1"/>
  <c r="X348" i="1"/>
  <c r="Y348" i="1"/>
  <c r="U349" i="1"/>
  <c r="V349" i="1"/>
  <c r="W349" i="1"/>
  <c r="X349" i="1"/>
  <c r="Y349" i="1"/>
  <c r="U350" i="1"/>
  <c r="V350" i="1"/>
  <c r="W350" i="1"/>
  <c r="X350" i="1"/>
  <c r="Y350" i="1"/>
  <c r="U351" i="1"/>
  <c r="V351" i="1"/>
  <c r="W351" i="1"/>
  <c r="X351" i="1"/>
  <c r="Y351" i="1"/>
  <c r="U352" i="1"/>
  <c r="V352" i="1"/>
  <c r="W352" i="1"/>
  <c r="X352" i="1"/>
  <c r="Y352" i="1"/>
  <c r="U353" i="1"/>
  <c r="V353" i="1"/>
  <c r="W353" i="1"/>
  <c r="X353" i="1"/>
  <c r="Y353" i="1"/>
  <c r="U354" i="1"/>
  <c r="V354" i="1"/>
  <c r="W354" i="1"/>
  <c r="X354" i="1"/>
  <c r="Y354" i="1"/>
  <c r="U355" i="1"/>
  <c r="V355" i="1"/>
  <c r="W355" i="1"/>
  <c r="X355" i="1"/>
  <c r="Y355" i="1"/>
  <c r="U356" i="1"/>
  <c r="V356" i="1"/>
  <c r="W356" i="1"/>
  <c r="X356" i="1"/>
  <c r="Y356" i="1"/>
  <c r="U357" i="1"/>
  <c r="V357" i="1"/>
  <c r="W357" i="1"/>
  <c r="X357" i="1"/>
  <c r="Y357" i="1"/>
  <c r="U358" i="1"/>
  <c r="V358" i="1"/>
  <c r="W358" i="1"/>
  <c r="X358" i="1"/>
  <c r="Y358" i="1"/>
  <c r="U359" i="1"/>
  <c r="V359" i="1"/>
  <c r="W359" i="1"/>
  <c r="X359" i="1"/>
  <c r="Y359" i="1"/>
  <c r="U360" i="1"/>
  <c r="V360" i="1"/>
  <c r="W360" i="1"/>
  <c r="X360" i="1"/>
  <c r="Y360" i="1"/>
  <c r="U361" i="1"/>
  <c r="V361" i="1"/>
  <c r="W361" i="1"/>
  <c r="X361" i="1"/>
  <c r="Y361" i="1"/>
  <c r="U362" i="1"/>
  <c r="V362" i="1"/>
  <c r="W362" i="1"/>
  <c r="X362" i="1"/>
  <c r="Y362" i="1"/>
  <c r="U363" i="1"/>
  <c r="V363" i="1"/>
  <c r="W363" i="1"/>
  <c r="X363" i="1"/>
  <c r="Y363" i="1"/>
  <c r="U364" i="1"/>
  <c r="V364" i="1"/>
  <c r="W364" i="1"/>
  <c r="X364" i="1"/>
  <c r="Y364" i="1"/>
  <c r="U365" i="1"/>
  <c r="V365" i="1"/>
  <c r="W365" i="1"/>
  <c r="X365" i="1"/>
  <c r="Y365" i="1"/>
  <c r="U366" i="1"/>
  <c r="V366" i="1"/>
  <c r="W366" i="1"/>
  <c r="X366" i="1"/>
  <c r="Y366" i="1"/>
  <c r="U367" i="1"/>
  <c r="V367" i="1"/>
  <c r="W367" i="1"/>
  <c r="X367" i="1"/>
  <c r="Y367" i="1"/>
  <c r="U368" i="1"/>
  <c r="V368" i="1"/>
  <c r="W368" i="1"/>
  <c r="X368" i="1"/>
  <c r="Y368" i="1"/>
  <c r="U369" i="1"/>
  <c r="V369" i="1"/>
  <c r="W369" i="1"/>
  <c r="X369" i="1"/>
  <c r="Y369" i="1"/>
  <c r="U370" i="1"/>
  <c r="V370" i="1"/>
  <c r="W370" i="1"/>
  <c r="X370" i="1"/>
  <c r="Y370" i="1"/>
  <c r="U371" i="1"/>
  <c r="V371" i="1"/>
  <c r="W371" i="1"/>
  <c r="X371" i="1"/>
  <c r="Y371" i="1"/>
  <c r="U372" i="1"/>
  <c r="V372" i="1"/>
  <c r="W372" i="1"/>
  <c r="X372" i="1"/>
  <c r="Y372" i="1"/>
  <c r="U373" i="1"/>
  <c r="V373" i="1"/>
  <c r="W373" i="1"/>
  <c r="X373" i="1"/>
  <c r="Y373" i="1"/>
  <c r="U374" i="1"/>
  <c r="V374" i="1"/>
  <c r="W374" i="1"/>
  <c r="X374" i="1"/>
  <c r="Y374" i="1"/>
  <c r="U375" i="1"/>
  <c r="V375" i="1"/>
  <c r="W375" i="1"/>
  <c r="X375" i="1"/>
  <c r="Y375" i="1"/>
  <c r="U376" i="1"/>
  <c r="V376" i="1"/>
  <c r="W376" i="1"/>
  <c r="X376" i="1"/>
  <c r="Y376" i="1"/>
  <c r="U377" i="1"/>
  <c r="V377" i="1"/>
  <c r="W377" i="1"/>
  <c r="X377" i="1"/>
  <c r="Y377" i="1"/>
  <c r="U378" i="1"/>
  <c r="V378" i="1"/>
  <c r="W378" i="1"/>
  <c r="X378" i="1"/>
  <c r="Y378" i="1"/>
  <c r="U379" i="1"/>
  <c r="V379" i="1"/>
  <c r="W379" i="1"/>
  <c r="X379" i="1"/>
  <c r="Y379" i="1"/>
  <c r="U380" i="1"/>
  <c r="V380" i="1"/>
  <c r="W380" i="1"/>
  <c r="X380" i="1"/>
  <c r="Y380" i="1"/>
  <c r="U381" i="1"/>
  <c r="V381" i="1"/>
  <c r="W381" i="1"/>
  <c r="X381" i="1"/>
  <c r="Y381" i="1"/>
  <c r="U382" i="1"/>
  <c r="V382" i="1"/>
  <c r="W382" i="1"/>
  <c r="X382" i="1"/>
  <c r="Y382" i="1"/>
  <c r="U383" i="1"/>
  <c r="V383" i="1"/>
  <c r="W383" i="1"/>
  <c r="X383" i="1"/>
  <c r="Y383" i="1"/>
  <c r="U384" i="1"/>
  <c r="V384" i="1"/>
  <c r="W384" i="1"/>
  <c r="X384" i="1"/>
  <c r="Y384" i="1"/>
  <c r="U385" i="1"/>
  <c r="V385" i="1"/>
  <c r="W385" i="1"/>
  <c r="X385" i="1"/>
  <c r="Y385" i="1"/>
  <c r="U386" i="1"/>
  <c r="V386" i="1"/>
  <c r="W386" i="1"/>
  <c r="X386" i="1"/>
  <c r="Y386" i="1"/>
  <c r="U387" i="1"/>
  <c r="V387" i="1"/>
  <c r="W387" i="1"/>
  <c r="X387" i="1"/>
  <c r="Y387" i="1"/>
  <c r="U388" i="1"/>
  <c r="V388" i="1"/>
  <c r="W388" i="1"/>
  <c r="X388" i="1"/>
  <c r="Y388" i="1"/>
  <c r="U389" i="1"/>
  <c r="V389" i="1"/>
  <c r="W389" i="1"/>
  <c r="X389" i="1"/>
  <c r="Y389" i="1"/>
  <c r="U390" i="1"/>
  <c r="V390" i="1"/>
  <c r="W390" i="1"/>
  <c r="X390" i="1"/>
  <c r="Y390" i="1"/>
  <c r="U391" i="1"/>
  <c r="V391" i="1"/>
  <c r="W391" i="1"/>
  <c r="X391" i="1"/>
  <c r="Y391" i="1"/>
  <c r="U392" i="1"/>
  <c r="V392" i="1"/>
  <c r="W392" i="1"/>
  <c r="X392" i="1"/>
  <c r="Y392" i="1"/>
  <c r="U393" i="1"/>
  <c r="V393" i="1"/>
  <c r="W393" i="1"/>
  <c r="X393" i="1"/>
  <c r="Y393" i="1"/>
  <c r="U394" i="1"/>
  <c r="V394" i="1"/>
  <c r="W394" i="1"/>
  <c r="X394" i="1"/>
  <c r="Y394" i="1"/>
  <c r="U395" i="1"/>
  <c r="V395" i="1"/>
  <c r="W395" i="1"/>
  <c r="X395" i="1"/>
  <c r="Y395" i="1"/>
  <c r="U396" i="1"/>
  <c r="V396" i="1"/>
  <c r="W396" i="1"/>
  <c r="X396" i="1"/>
  <c r="Y396" i="1"/>
  <c r="U397" i="1"/>
  <c r="V397" i="1"/>
  <c r="W397" i="1"/>
  <c r="X397" i="1"/>
  <c r="Y397" i="1"/>
  <c r="U398" i="1"/>
  <c r="V398" i="1"/>
  <c r="W398" i="1"/>
  <c r="X398" i="1"/>
  <c r="Y398" i="1"/>
  <c r="U399" i="1"/>
  <c r="V399" i="1"/>
  <c r="W399" i="1"/>
  <c r="X399" i="1"/>
  <c r="Y399" i="1"/>
  <c r="U400" i="1"/>
  <c r="V400" i="1"/>
  <c r="W400" i="1"/>
  <c r="X400" i="1"/>
  <c r="Y400" i="1"/>
  <c r="U401" i="1"/>
  <c r="V401" i="1"/>
  <c r="W401" i="1"/>
  <c r="X401" i="1"/>
  <c r="Y401" i="1"/>
  <c r="U402" i="1"/>
  <c r="V402" i="1"/>
  <c r="W402" i="1"/>
  <c r="X402" i="1"/>
  <c r="Y402" i="1"/>
  <c r="U403" i="1"/>
  <c r="V403" i="1"/>
  <c r="W403" i="1"/>
  <c r="X403" i="1"/>
  <c r="Y403" i="1"/>
  <c r="U404" i="1"/>
  <c r="V404" i="1"/>
  <c r="W404" i="1"/>
  <c r="X404" i="1"/>
  <c r="Y404" i="1"/>
  <c r="U405" i="1"/>
  <c r="V405" i="1"/>
  <c r="W405" i="1"/>
  <c r="X405" i="1"/>
  <c r="Y405" i="1"/>
  <c r="U406" i="1"/>
  <c r="V406" i="1"/>
  <c r="W406" i="1"/>
  <c r="X406" i="1"/>
  <c r="Y406" i="1"/>
  <c r="U407" i="1"/>
  <c r="V407" i="1"/>
  <c r="W407" i="1"/>
  <c r="X407" i="1"/>
  <c r="Y407" i="1"/>
  <c r="U408" i="1"/>
  <c r="V408" i="1"/>
  <c r="W408" i="1"/>
  <c r="X408" i="1"/>
  <c r="Y408" i="1"/>
  <c r="U409" i="1"/>
  <c r="V409" i="1"/>
  <c r="W409" i="1"/>
  <c r="X409" i="1"/>
  <c r="Y409" i="1"/>
  <c r="U410" i="1"/>
  <c r="V410" i="1"/>
  <c r="W410" i="1"/>
  <c r="X410" i="1"/>
  <c r="Y410" i="1"/>
  <c r="U411" i="1"/>
  <c r="V411" i="1"/>
  <c r="W411" i="1"/>
  <c r="X411" i="1"/>
  <c r="Y411" i="1"/>
  <c r="U412" i="1"/>
  <c r="V412" i="1"/>
  <c r="W412" i="1"/>
  <c r="X412" i="1"/>
  <c r="Y412" i="1"/>
  <c r="U413" i="1"/>
  <c r="V413" i="1"/>
  <c r="W413" i="1"/>
  <c r="X413" i="1"/>
  <c r="Y413" i="1"/>
  <c r="U414" i="1"/>
  <c r="V414" i="1"/>
  <c r="W414" i="1"/>
  <c r="X414" i="1"/>
  <c r="Y414" i="1"/>
  <c r="U415" i="1"/>
  <c r="V415" i="1"/>
  <c r="W415" i="1"/>
  <c r="X415" i="1"/>
  <c r="Y415" i="1"/>
  <c r="U416" i="1"/>
  <c r="V416" i="1"/>
  <c r="W416" i="1"/>
  <c r="X416" i="1"/>
  <c r="Y416" i="1"/>
  <c r="U417" i="1"/>
  <c r="V417" i="1"/>
  <c r="W417" i="1"/>
  <c r="X417" i="1"/>
  <c r="Y417" i="1"/>
  <c r="U418" i="1"/>
  <c r="V418" i="1"/>
  <c r="W418" i="1"/>
  <c r="X418" i="1"/>
  <c r="Y418" i="1"/>
  <c r="U419" i="1"/>
  <c r="V419" i="1"/>
  <c r="W419" i="1"/>
  <c r="X419" i="1"/>
  <c r="Y419" i="1"/>
  <c r="U420" i="1"/>
  <c r="V420" i="1"/>
  <c r="W420" i="1"/>
  <c r="X420" i="1"/>
  <c r="Y420" i="1"/>
  <c r="U421" i="1"/>
  <c r="V421" i="1"/>
  <c r="W421" i="1"/>
  <c r="X421" i="1"/>
  <c r="Y421" i="1"/>
  <c r="U422" i="1"/>
  <c r="V422" i="1"/>
  <c r="W422" i="1"/>
  <c r="X422" i="1"/>
  <c r="Y422" i="1"/>
  <c r="U423" i="1"/>
  <c r="V423" i="1"/>
  <c r="W423" i="1"/>
  <c r="X423" i="1"/>
  <c r="Y423" i="1"/>
  <c r="U424" i="1"/>
  <c r="V424" i="1"/>
  <c r="W424" i="1"/>
  <c r="X424" i="1"/>
  <c r="Y424" i="1"/>
  <c r="U425" i="1"/>
  <c r="V425" i="1"/>
  <c r="W425" i="1"/>
  <c r="X425" i="1"/>
  <c r="Y425" i="1"/>
  <c r="U426" i="1"/>
  <c r="V426" i="1"/>
  <c r="W426" i="1"/>
  <c r="X426" i="1"/>
  <c r="Y426" i="1"/>
  <c r="U427" i="1"/>
  <c r="V427" i="1"/>
  <c r="W427" i="1"/>
  <c r="X427" i="1"/>
  <c r="Y427" i="1"/>
  <c r="U428" i="1"/>
  <c r="V428" i="1"/>
  <c r="W428" i="1"/>
  <c r="X428" i="1"/>
  <c r="Y428" i="1"/>
  <c r="U429" i="1"/>
  <c r="V429" i="1"/>
  <c r="W429" i="1"/>
  <c r="X429" i="1"/>
  <c r="Y429" i="1"/>
  <c r="U430" i="1"/>
  <c r="V430" i="1"/>
  <c r="W430" i="1"/>
  <c r="X430" i="1"/>
  <c r="Y430" i="1"/>
  <c r="U431" i="1"/>
  <c r="V431" i="1"/>
  <c r="W431" i="1"/>
  <c r="X431" i="1"/>
  <c r="Y431" i="1"/>
  <c r="U432" i="1"/>
  <c r="V432" i="1"/>
  <c r="W432" i="1"/>
  <c r="X432" i="1"/>
  <c r="Y432" i="1"/>
  <c r="U433" i="1"/>
  <c r="V433" i="1"/>
  <c r="W433" i="1"/>
  <c r="X433" i="1"/>
  <c r="Y433" i="1"/>
  <c r="U434" i="1"/>
  <c r="V434" i="1"/>
  <c r="W434" i="1"/>
  <c r="X434" i="1"/>
  <c r="Y434" i="1"/>
  <c r="U435" i="1"/>
  <c r="V435" i="1"/>
  <c r="W435" i="1"/>
  <c r="X435" i="1"/>
  <c r="Y435" i="1"/>
  <c r="U436" i="1"/>
  <c r="V436" i="1"/>
  <c r="W436" i="1"/>
  <c r="X436" i="1"/>
  <c r="Y436" i="1"/>
  <c r="U437" i="1"/>
  <c r="V437" i="1"/>
  <c r="W437" i="1"/>
  <c r="X437" i="1"/>
  <c r="Y437" i="1"/>
  <c r="U438" i="1"/>
  <c r="V438" i="1"/>
  <c r="W438" i="1"/>
  <c r="X438" i="1"/>
  <c r="Y438" i="1"/>
  <c r="U439" i="1"/>
  <c r="V439" i="1"/>
  <c r="W439" i="1"/>
  <c r="X439" i="1"/>
  <c r="Y439" i="1"/>
  <c r="U440" i="1"/>
  <c r="V440" i="1"/>
  <c r="W440" i="1"/>
  <c r="X440" i="1"/>
  <c r="Y440" i="1"/>
  <c r="U441" i="1"/>
  <c r="V441" i="1"/>
  <c r="W441" i="1"/>
  <c r="X441" i="1"/>
  <c r="Y441" i="1"/>
  <c r="U442" i="1"/>
  <c r="V442" i="1"/>
  <c r="W442" i="1"/>
  <c r="X442" i="1"/>
  <c r="Y442" i="1"/>
  <c r="U443" i="1"/>
  <c r="V443" i="1"/>
  <c r="W443" i="1"/>
  <c r="X443" i="1"/>
  <c r="Y443" i="1"/>
  <c r="U444" i="1"/>
  <c r="V444" i="1"/>
  <c r="W444" i="1"/>
  <c r="X444" i="1"/>
  <c r="Y444" i="1"/>
  <c r="U445" i="1"/>
  <c r="V445" i="1"/>
  <c r="W445" i="1"/>
  <c r="X445" i="1"/>
  <c r="Y445" i="1"/>
  <c r="U446" i="1"/>
  <c r="V446" i="1"/>
  <c r="W446" i="1"/>
  <c r="X446" i="1"/>
  <c r="Y446" i="1"/>
  <c r="U447" i="1"/>
  <c r="V447" i="1"/>
  <c r="W447" i="1"/>
  <c r="X447" i="1"/>
  <c r="Y447" i="1"/>
  <c r="U448" i="1"/>
  <c r="V448" i="1"/>
  <c r="W448" i="1"/>
  <c r="X448" i="1"/>
  <c r="Y448" i="1"/>
  <c r="U449" i="1"/>
  <c r="V449" i="1"/>
  <c r="W449" i="1"/>
  <c r="X449" i="1"/>
  <c r="Y449" i="1"/>
  <c r="U450" i="1"/>
  <c r="V450" i="1"/>
  <c r="W450" i="1"/>
  <c r="X450" i="1"/>
  <c r="Y450" i="1"/>
  <c r="U451" i="1"/>
  <c r="V451" i="1"/>
  <c r="W451" i="1"/>
  <c r="X451" i="1"/>
  <c r="Y451" i="1"/>
  <c r="U452" i="1"/>
  <c r="V452" i="1"/>
  <c r="W452" i="1"/>
  <c r="X452" i="1"/>
  <c r="Y452" i="1"/>
  <c r="U453" i="1"/>
  <c r="V453" i="1"/>
  <c r="W453" i="1"/>
  <c r="X453" i="1"/>
  <c r="Y453" i="1"/>
  <c r="U454" i="1"/>
  <c r="V454" i="1"/>
  <c r="W454" i="1"/>
  <c r="X454" i="1"/>
  <c r="Y454" i="1"/>
  <c r="U455" i="1"/>
  <c r="V455" i="1"/>
  <c r="W455" i="1"/>
  <c r="X455" i="1"/>
  <c r="Y455" i="1"/>
  <c r="U456" i="1"/>
  <c r="V456" i="1"/>
  <c r="W456" i="1"/>
  <c r="X456" i="1"/>
  <c r="Y456" i="1"/>
  <c r="U457" i="1"/>
  <c r="V457" i="1"/>
  <c r="W457" i="1"/>
  <c r="X457" i="1"/>
  <c r="Y457" i="1"/>
  <c r="U458" i="1"/>
  <c r="V458" i="1"/>
  <c r="W458" i="1"/>
  <c r="X458" i="1"/>
  <c r="Y458" i="1"/>
  <c r="U459" i="1"/>
  <c r="V459" i="1"/>
  <c r="W459" i="1"/>
  <c r="X459" i="1"/>
  <c r="Y459" i="1"/>
  <c r="U460" i="1"/>
  <c r="V460" i="1"/>
  <c r="W460" i="1"/>
  <c r="X460" i="1"/>
  <c r="Y460" i="1"/>
  <c r="U461" i="1"/>
  <c r="V461" i="1"/>
  <c r="W461" i="1"/>
  <c r="X461" i="1"/>
  <c r="Y461" i="1"/>
  <c r="U462" i="1"/>
  <c r="V462" i="1"/>
  <c r="W462" i="1"/>
  <c r="X462" i="1"/>
  <c r="Y462" i="1"/>
  <c r="U463" i="1"/>
  <c r="V463" i="1"/>
  <c r="W463" i="1"/>
  <c r="X463" i="1"/>
  <c r="Y463" i="1"/>
  <c r="U464" i="1"/>
  <c r="V464" i="1"/>
  <c r="W464" i="1"/>
  <c r="X464" i="1"/>
  <c r="Y464" i="1"/>
  <c r="U465" i="1"/>
  <c r="V465" i="1"/>
  <c r="W465" i="1"/>
  <c r="X465" i="1"/>
  <c r="Y465" i="1"/>
  <c r="U466" i="1"/>
  <c r="V466" i="1"/>
  <c r="W466" i="1"/>
  <c r="X466" i="1"/>
  <c r="Y466" i="1"/>
  <c r="U467" i="1"/>
  <c r="V467" i="1"/>
  <c r="W467" i="1"/>
  <c r="X467" i="1"/>
  <c r="Y467" i="1"/>
  <c r="U468" i="1"/>
  <c r="V468" i="1"/>
  <c r="W468" i="1"/>
  <c r="X468" i="1"/>
  <c r="Y468" i="1"/>
  <c r="U469" i="1"/>
  <c r="V469" i="1"/>
  <c r="W469" i="1"/>
  <c r="X469" i="1"/>
  <c r="Y469" i="1"/>
  <c r="U470" i="1"/>
  <c r="V470" i="1"/>
  <c r="W470" i="1"/>
  <c r="X470" i="1"/>
  <c r="Y470" i="1"/>
  <c r="U471" i="1"/>
  <c r="V471" i="1"/>
  <c r="W471" i="1"/>
  <c r="X471" i="1"/>
  <c r="Y471" i="1"/>
  <c r="U472" i="1"/>
  <c r="V472" i="1"/>
  <c r="W472" i="1"/>
  <c r="X472" i="1"/>
  <c r="Y472" i="1"/>
  <c r="U473" i="1"/>
  <c r="V473" i="1"/>
  <c r="W473" i="1"/>
  <c r="X473" i="1"/>
  <c r="Y473" i="1"/>
  <c r="U474" i="1"/>
  <c r="V474" i="1"/>
  <c r="W474" i="1"/>
  <c r="X474" i="1"/>
  <c r="Y474" i="1"/>
  <c r="U475" i="1"/>
  <c r="V475" i="1"/>
  <c r="W475" i="1"/>
  <c r="X475" i="1"/>
  <c r="Y475" i="1"/>
  <c r="U476" i="1"/>
  <c r="V476" i="1"/>
  <c r="W476" i="1"/>
  <c r="X476" i="1"/>
  <c r="Y476" i="1"/>
  <c r="U477" i="1"/>
  <c r="V477" i="1"/>
  <c r="W477" i="1"/>
  <c r="X477" i="1"/>
  <c r="Y477" i="1"/>
  <c r="U478" i="1"/>
  <c r="V478" i="1"/>
  <c r="W478" i="1"/>
  <c r="X478" i="1"/>
  <c r="Y478" i="1"/>
  <c r="U479" i="1"/>
  <c r="V479" i="1"/>
  <c r="W479" i="1"/>
  <c r="X479" i="1"/>
  <c r="Y479" i="1"/>
  <c r="U480" i="1"/>
  <c r="V480" i="1"/>
  <c r="W480" i="1"/>
  <c r="X480" i="1"/>
  <c r="Y480" i="1"/>
  <c r="U481" i="1"/>
  <c r="V481" i="1"/>
  <c r="W481" i="1"/>
  <c r="X481" i="1"/>
  <c r="Y481" i="1"/>
  <c r="U482" i="1"/>
  <c r="V482" i="1"/>
  <c r="W482" i="1"/>
  <c r="X482" i="1"/>
  <c r="Y482" i="1"/>
  <c r="U483" i="1"/>
  <c r="V483" i="1"/>
  <c r="W483" i="1"/>
  <c r="X483" i="1"/>
  <c r="Y483" i="1"/>
  <c r="U484" i="1"/>
  <c r="V484" i="1"/>
  <c r="W484" i="1"/>
  <c r="X484" i="1"/>
  <c r="Y484" i="1"/>
  <c r="U485" i="1"/>
  <c r="V485" i="1"/>
  <c r="W485" i="1"/>
  <c r="X485" i="1"/>
  <c r="Y485" i="1"/>
  <c r="U486" i="1"/>
  <c r="V486" i="1"/>
  <c r="W486" i="1"/>
  <c r="X486" i="1"/>
  <c r="Y486" i="1"/>
  <c r="U487" i="1"/>
  <c r="V487" i="1"/>
  <c r="W487" i="1"/>
  <c r="X487" i="1"/>
  <c r="Y487" i="1"/>
  <c r="U488" i="1"/>
  <c r="V488" i="1"/>
  <c r="W488" i="1"/>
  <c r="X488" i="1"/>
  <c r="Y488" i="1"/>
  <c r="U489" i="1"/>
  <c r="V489" i="1"/>
  <c r="W489" i="1"/>
  <c r="X489" i="1"/>
  <c r="Y489" i="1"/>
  <c r="U490" i="1"/>
  <c r="V490" i="1"/>
  <c r="W490" i="1"/>
  <c r="X490" i="1"/>
  <c r="Y490" i="1"/>
  <c r="U491" i="1"/>
  <c r="V491" i="1"/>
  <c r="W491" i="1"/>
  <c r="X491" i="1"/>
  <c r="Y491" i="1"/>
  <c r="U492" i="1"/>
  <c r="V492" i="1"/>
  <c r="W492" i="1"/>
  <c r="X492" i="1"/>
  <c r="Y492" i="1"/>
  <c r="U493" i="1"/>
  <c r="V493" i="1"/>
  <c r="W493" i="1"/>
  <c r="X493" i="1"/>
  <c r="Y493" i="1"/>
  <c r="U494" i="1"/>
  <c r="V494" i="1"/>
  <c r="W494" i="1"/>
  <c r="X494" i="1"/>
  <c r="Y494" i="1"/>
  <c r="U495" i="1"/>
  <c r="V495" i="1"/>
  <c r="W495" i="1"/>
  <c r="X495" i="1"/>
  <c r="Y495" i="1"/>
  <c r="U496" i="1"/>
  <c r="V496" i="1"/>
  <c r="W496" i="1"/>
  <c r="X496" i="1"/>
  <c r="Y496" i="1"/>
  <c r="U497" i="1"/>
  <c r="V497" i="1"/>
  <c r="W497" i="1"/>
  <c r="X497" i="1"/>
  <c r="Y497" i="1"/>
  <c r="U498" i="1"/>
  <c r="V498" i="1"/>
  <c r="W498" i="1"/>
  <c r="X498" i="1"/>
  <c r="Y498" i="1"/>
  <c r="U499" i="1"/>
  <c r="V499" i="1"/>
  <c r="W499" i="1"/>
  <c r="X499" i="1"/>
  <c r="Y499" i="1"/>
  <c r="U500" i="1"/>
  <c r="V500" i="1"/>
  <c r="W500" i="1"/>
  <c r="X500" i="1"/>
  <c r="Y500" i="1"/>
  <c r="U501" i="1"/>
  <c r="V501" i="1"/>
  <c r="W501" i="1"/>
  <c r="X501" i="1"/>
  <c r="Y501" i="1"/>
  <c r="U502" i="1"/>
  <c r="V502" i="1"/>
  <c r="W502" i="1"/>
  <c r="X502" i="1"/>
  <c r="Y502" i="1"/>
  <c r="U503" i="1"/>
  <c r="V503" i="1"/>
  <c r="W503" i="1"/>
  <c r="X503" i="1"/>
  <c r="Y503" i="1"/>
  <c r="U504" i="1"/>
  <c r="V504" i="1"/>
  <c r="W504" i="1"/>
  <c r="X504" i="1"/>
  <c r="Y504" i="1"/>
  <c r="U505" i="1"/>
  <c r="V505" i="1"/>
  <c r="W505" i="1"/>
  <c r="X505" i="1"/>
  <c r="Y505" i="1"/>
  <c r="U506" i="1"/>
  <c r="V506" i="1"/>
  <c r="W506" i="1"/>
  <c r="X506" i="1"/>
  <c r="Y506" i="1"/>
  <c r="U507" i="1"/>
  <c r="V507" i="1"/>
  <c r="W507" i="1"/>
  <c r="X507" i="1"/>
  <c r="Y507" i="1"/>
  <c r="U508" i="1"/>
  <c r="V508" i="1"/>
  <c r="W508" i="1"/>
  <c r="X508" i="1"/>
  <c r="Y508" i="1"/>
  <c r="U509" i="1"/>
  <c r="V509" i="1"/>
  <c r="W509" i="1"/>
  <c r="X509" i="1"/>
  <c r="Y509" i="1"/>
  <c r="U510" i="1"/>
  <c r="V510" i="1"/>
  <c r="W510" i="1"/>
  <c r="X510" i="1"/>
  <c r="Y510" i="1"/>
  <c r="U511" i="1"/>
  <c r="V511" i="1"/>
  <c r="W511" i="1"/>
  <c r="X511" i="1"/>
  <c r="Y511" i="1"/>
  <c r="U512" i="1"/>
  <c r="V512" i="1"/>
  <c r="W512" i="1"/>
  <c r="X512" i="1"/>
  <c r="Y512" i="1"/>
  <c r="U513" i="1"/>
  <c r="V513" i="1"/>
  <c r="W513" i="1"/>
  <c r="X513" i="1"/>
  <c r="Y513" i="1"/>
  <c r="U514" i="1"/>
  <c r="V514" i="1"/>
  <c r="W514" i="1"/>
  <c r="X514" i="1"/>
  <c r="Y514" i="1"/>
  <c r="U515" i="1"/>
  <c r="V515" i="1"/>
  <c r="W515" i="1"/>
  <c r="X515" i="1"/>
  <c r="Y515" i="1"/>
  <c r="U516" i="1"/>
  <c r="V516" i="1"/>
  <c r="W516" i="1"/>
  <c r="X516" i="1"/>
  <c r="Y516" i="1"/>
  <c r="U517" i="1"/>
  <c r="V517" i="1"/>
  <c r="W517" i="1"/>
  <c r="X517" i="1"/>
  <c r="Y517" i="1"/>
  <c r="U518" i="1"/>
  <c r="V518" i="1"/>
  <c r="W518" i="1"/>
  <c r="X518" i="1"/>
  <c r="Y518" i="1"/>
  <c r="U519" i="1"/>
  <c r="V519" i="1"/>
  <c r="W519" i="1"/>
  <c r="X519" i="1"/>
  <c r="Y519" i="1"/>
  <c r="U520" i="1"/>
  <c r="V520" i="1"/>
  <c r="W520" i="1"/>
  <c r="X520" i="1"/>
  <c r="Y520" i="1"/>
  <c r="U521" i="1"/>
  <c r="V521" i="1"/>
  <c r="W521" i="1"/>
  <c r="X521" i="1"/>
  <c r="Y521" i="1"/>
  <c r="U522" i="1"/>
  <c r="V522" i="1"/>
  <c r="W522" i="1"/>
  <c r="X522" i="1"/>
  <c r="Y522" i="1"/>
  <c r="U523" i="1"/>
  <c r="V523" i="1"/>
  <c r="W523" i="1"/>
  <c r="X523" i="1"/>
  <c r="Y523" i="1"/>
  <c r="U524" i="1"/>
  <c r="V524" i="1"/>
  <c r="W524" i="1"/>
  <c r="X524" i="1"/>
  <c r="Y524" i="1"/>
  <c r="U525" i="1"/>
  <c r="V525" i="1"/>
  <c r="W525" i="1"/>
  <c r="X525" i="1"/>
  <c r="Y525" i="1"/>
  <c r="U526" i="1"/>
  <c r="V526" i="1"/>
  <c r="W526" i="1"/>
  <c r="X526" i="1"/>
  <c r="Y526" i="1"/>
  <c r="U527" i="1"/>
  <c r="V527" i="1"/>
  <c r="W527" i="1"/>
  <c r="X527" i="1"/>
  <c r="Y527" i="1"/>
  <c r="U528" i="1"/>
  <c r="V528" i="1"/>
  <c r="W528" i="1"/>
  <c r="X528" i="1"/>
  <c r="Y528" i="1"/>
  <c r="U529" i="1"/>
  <c r="V529" i="1"/>
  <c r="W529" i="1"/>
  <c r="X529" i="1"/>
  <c r="Y529" i="1"/>
  <c r="U530" i="1"/>
  <c r="V530" i="1"/>
  <c r="W530" i="1"/>
  <c r="X530" i="1"/>
  <c r="Y530" i="1"/>
  <c r="U531" i="1"/>
  <c r="V531" i="1"/>
  <c r="W531" i="1"/>
  <c r="X531" i="1"/>
  <c r="Y531" i="1"/>
  <c r="U532" i="1"/>
  <c r="V532" i="1"/>
  <c r="W532" i="1"/>
  <c r="X532" i="1"/>
  <c r="Y532" i="1"/>
  <c r="U533" i="1"/>
  <c r="V533" i="1"/>
  <c r="W533" i="1"/>
  <c r="X533" i="1"/>
  <c r="Y533" i="1"/>
  <c r="U534" i="1"/>
  <c r="V534" i="1"/>
  <c r="W534" i="1"/>
  <c r="X534" i="1"/>
  <c r="Y534" i="1"/>
  <c r="U535" i="1"/>
  <c r="V535" i="1"/>
  <c r="W535" i="1"/>
  <c r="X535" i="1"/>
  <c r="Y535" i="1"/>
  <c r="U536" i="1"/>
  <c r="V536" i="1"/>
  <c r="W536" i="1"/>
  <c r="X536" i="1"/>
  <c r="Y536" i="1"/>
  <c r="U537" i="1"/>
  <c r="V537" i="1"/>
  <c r="W537" i="1"/>
  <c r="X537" i="1"/>
  <c r="Y537" i="1"/>
  <c r="U538" i="1"/>
  <c r="V538" i="1"/>
  <c r="W538" i="1"/>
  <c r="X538" i="1"/>
  <c r="Y538" i="1"/>
  <c r="U539" i="1"/>
  <c r="V539" i="1"/>
  <c r="W539" i="1"/>
  <c r="X539" i="1"/>
  <c r="Y539" i="1"/>
  <c r="U540" i="1"/>
  <c r="V540" i="1"/>
  <c r="W540" i="1"/>
  <c r="X540" i="1"/>
  <c r="Y540" i="1"/>
  <c r="U541" i="1"/>
  <c r="V541" i="1"/>
  <c r="W541" i="1"/>
  <c r="X541" i="1"/>
  <c r="Y541" i="1"/>
  <c r="U542" i="1"/>
  <c r="V542" i="1"/>
  <c r="W542" i="1"/>
  <c r="X542" i="1"/>
  <c r="Y542" i="1"/>
  <c r="U543" i="1"/>
  <c r="V543" i="1"/>
  <c r="W543" i="1"/>
  <c r="X543" i="1"/>
  <c r="Y543" i="1"/>
  <c r="U544" i="1"/>
  <c r="V544" i="1"/>
  <c r="W544" i="1"/>
  <c r="X544" i="1"/>
  <c r="Y544" i="1"/>
  <c r="U545" i="1"/>
  <c r="V545" i="1"/>
  <c r="W545" i="1"/>
  <c r="X545" i="1"/>
  <c r="Y545" i="1"/>
  <c r="U546" i="1"/>
  <c r="V546" i="1"/>
  <c r="W546" i="1"/>
  <c r="X546" i="1"/>
  <c r="Y546" i="1"/>
  <c r="U547" i="1"/>
  <c r="V547" i="1"/>
  <c r="W547" i="1"/>
  <c r="X547" i="1"/>
  <c r="Y547" i="1"/>
  <c r="U548" i="1"/>
  <c r="V548" i="1"/>
  <c r="W548" i="1"/>
  <c r="X548" i="1"/>
  <c r="Y548" i="1"/>
  <c r="U549" i="1"/>
  <c r="V549" i="1"/>
  <c r="W549" i="1"/>
  <c r="X549" i="1"/>
  <c r="Y549" i="1"/>
  <c r="U550" i="1"/>
  <c r="V550" i="1"/>
  <c r="W550" i="1"/>
  <c r="X550" i="1"/>
  <c r="Y550" i="1"/>
  <c r="U551" i="1"/>
  <c r="V551" i="1"/>
  <c r="W551" i="1"/>
  <c r="X551" i="1"/>
  <c r="Y551" i="1"/>
  <c r="U552" i="1"/>
  <c r="V552" i="1"/>
  <c r="W552" i="1"/>
  <c r="X552" i="1"/>
  <c r="Y552" i="1"/>
  <c r="U553" i="1"/>
  <c r="V553" i="1"/>
  <c r="W553" i="1"/>
  <c r="X553" i="1"/>
  <c r="Y553" i="1"/>
  <c r="U554" i="1"/>
  <c r="V554" i="1"/>
  <c r="W554" i="1"/>
  <c r="X554" i="1"/>
  <c r="Y554" i="1"/>
  <c r="U555" i="1"/>
  <c r="V555" i="1"/>
  <c r="W555" i="1"/>
  <c r="X555" i="1"/>
  <c r="Y555" i="1"/>
  <c r="U556" i="1"/>
  <c r="V556" i="1"/>
  <c r="W556" i="1"/>
  <c r="X556" i="1"/>
  <c r="Y556" i="1"/>
  <c r="U557" i="1"/>
  <c r="V557" i="1"/>
  <c r="W557" i="1"/>
  <c r="X557" i="1"/>
  <c r="Y557" i="1"/>
  <c r="U558" i="1"/>
  <c r="V558" i="1"/>
  <c r="W558" i="1"/>
  <c r="X558" i="1"/>
  <c r="Y558" i="1"/>
  <c r="U559" i="1"/>
  <c r="V559" i="1"/>
  <c r="W559" i="1"/>
  <c r="X559" i="1"/>
  <c r="Y559" i="1"/>
  <c r="U560" i="1"/>
  <c r="V560" i="1"/>
  <c r="W560" i="1"/>
  <c r="X560" i="1"/>
  <c r="Y560" i="1"/>
  <c r="U561" i="1"/>
  <c r="V561" i="1"/>
  <c r="W561" i="1"/>
  <c r="X561" i="1"/>
  <c r="Y561" i="1"/>
  <c r="U562" i="1"/>
  <c r="V562" i="1"/>
  <c r="W562" i="1"/>
  <c r="X562" i="1"/>
  <c r="Y562" i="1"/>
  <c r="U563" i="1"/>
  <c r="V563" i="1"/>
  <c r="W563" i="1"/>
  <c r="X563" i="1"/>
  <c r="Y563" i="1"/>
  <c r="U564" i="1"/>
  <c r="V564" i="1"/>
  <c r="W564" i="1"/>
  <c r="X564" i="1"/>
  <c r="Y564" i="1"/>
  <c r="U565" i="1"/>
  <c r="V565" i="1"/>
  <c r="W565" i="1"/>
  <c r="X565" i="1"/>
  <c r="Y565" i="1"/>
  <c r="U566" i="1"/>
  <c r="V566" i="1"/>
  <c r="W566" i="1"/>
  <c r="X566" i="1"/>
  <c r="Y566" i="1"/>
  <c r="U567" i="1"/>
  <c r="V567" i="1"/>
  <c r="W567" i="1"/>
  <c r="X567" i="1"/>
  <c r="Y567" i="1"/>
  <c r="U568" i="1"/>
  <c r="V568" i="1"/>
  <c r="W568" i="1"/>
  <c r="X568" i="1"/>
  <c r="Y568" i="1"/>
  <c r="U569" i="1"/>
  <c r="V569" i="1"/>
  <c r="W569" i="1"/>
  <c r="X569" i="1"/>
  <c r="Y569" i="1"/>
  <c r="U570" i="1"/>
  <c r="V570" i="1"/>
  <c r="W570" i="1"/>
  <c r="X570" i="1"/>
  <c r="Y570" i="1"/>
  <c r="U571" i="1"/>
  <c r="V571" i="1"/>
  <c r="W571" i="1"/>
  <c r="X571" i="1"/>
  <c r="Y571" i="1"/>
  <c r="U572" i="1"/>
  <c r="V572" i="1"/>
  <c r="W572" i="1"/>
  <c r="X572" i="1"/>
  <c r="Y572" i="1"/>
  <c r="U573" i="1"/>
  <c r="V573" i="1"/>
  <c r="W573" i="1"/>
  <c r="X573" i="1"/>
  <c r="Y573" i="1"/>
  <c r="U574" i="1"/>
  <c r="V574" i="1"/>
  <c r="W574" i="1"/>
  <c r="X574" i="1"/>
  <c r="Y574" i="1"/>
  <c r="U575" i="1"/>
  <c r="V575" i="1"/>
  <c r="W575" i="1"/>
  <c r="X575" i="1"/>
  <c r="Y575" i="1"/>
  <c r="U576" i="1"/>
  <c r="V576" i="1"/>
  <c r="W576" i="1"/>
  <c r="X576" i="1"/>
  <c r="Y576" i="1"/>
  <c r="U577" i="1"/>
  <c r="V577" i="1"/>
  <c r="W577" i="1"/>
  <c r="X577" i="1"/>
  <c r="Y577" i="1"/>
  <c r="U578" i="1"/>
  <c r="V578" i="1"/>
  <c r="W578" i="1"/>
  <c r="X578" i="1"/>
  <c r="Y578" i="1"/>
  <c r="U579" i="1"/>
  <c r="V579" i="1"/>
  <c r="W579" i="1"/>
  <c r="X579" i="1"/>
  <c r="Y579" i="1"/>
  <c r="U580" i="1"/>
  <c r="V580" i="1"/>
  <c r="W580" i="1"/>
  <c r="X580" i="1"/>
  <c r="Y580" i="1"/>
  <c r="U581" i="1"/>
  <c r="V581" i="1"/>
  <c r="W581" i="1"/>
  <c r="X581" i="1"/>
  <c r="Y581" i="1"/>
  <c r="U582" i="1"/>
  <c r="V582" i="1"/>
  <c r="W582" i="1"/>
  <c r="X582" i="1"/>
  <c r="Y582" i="1"/>
  <c r="U583" i="1"/>
  <c r="V583" i="1"/>
  <c r="W583" i="1"/>
  <c r="X583" i="1"/>
  <c r="Y583" i="1"/>
  <c r="U584" i="1"/>
  <c r="V584" i="1"/>
  <c r="W584" i="1"/>
  <c r="X584" i="1"/>
  <c r="Y584" i="1"/>
  <c r="U585" i="1"/>
  <c r="V585" i="1"/>
  <c r="W585" i="1"/>
  <c r="X585" i="1"/>
  <c r="Y585" i="1"/>
  <c r="U586" i="1"/>
  <c r="V586" i="1"/>
  <c r="W586" i="1"/>
  <c r="X586" i="1"/>
  <c r="Y586" i="1"/>
  <c r="U587" i="1"/>
  <c r="V587" i="1"/>
  <c r="W587" i="1"/>
  <c r="X587" i="1"/>
  <c r="Y587" i="1"/>
  <c r="U588" i="1"/>
  <c r="V588" i="1"/>
  <c r="W588" i="1"/>
  <c r="X588" i="1"/>
  <c r="Y588" i="1"/>
  <c r="U589" i="1"/>
  <c r="V589" i="1"/>
  <c r="W589" i="1"/>
  <c r="X589" i="1"/>
  <c r="Y589" i="1"/>
  <c r="U590" i="1"/>
  <c r="V590" i="1"/>
  <c r="W590" i="1"/>
  <c r="X590" i="1"/>
  <c r="Y590" i="1"/>
  <c r="U591" i="1"/>
  <c r="V591" i="1"/>
  <c r="W591" i="1"/>
  <c r="X591" i="1"/>
  <c r="Y591" i="1"/>
  <c r="U592" i="1"/>
  <c r="V592" i="1"/>
  <c r="W592" i="1"/>
  <c r="X592" i="1"/>
  <c r="Y592" i="1"/>
  <c r="U593" i="1"/>
  <c r="V593" i="1"/>
  <c r="W593" i="1"/>
  <c r="X593" i="1"/>
  <c r="Y593" i="1"/>
  <c r="U594" i="1"/>
  <c r="V594" i="1"/>
  <c r="W594" i="1"/>
  <c r="X594" i="1"/>
  <c r="Y594" i="1"/>
  <c r="U595" i="1"/>
  <c r="V595" i="1"/>
  <c r="W595" i="1"/>
  <c r="X595" i="1"/>
  <c r="Y595" i="1"/>
  <c r="U596" i="1"/>
  <c r="V596" i="1"/>
  <c r="W596" i="1"/>
  <c r="X596" i="1"/>
  <c r="Y596" i="1"/>
  <c r="U597" i="1"/>
  <c r="V597" i="1"/>
  <c r="W597" i="1"/>
  <c r="X597" i="1"/>
  <c r="Y597" i="1"/>
  <c r="U598" i="1"/>
  <c r="V598" i="1"/>
  <c r="W598" i="1"/>
  <c r="X598" i="1"/>
  <c r="Y598" i="1"/>
  <c r="U599" i="1"/>
  <c r="V599" i="1"/>
  <c r="W599" i="1"/>
  <c r="X599" i="1"/>
  <c r="Y599" i="1"/>
  <c r="U600" i="1"/>
  <c r="V600" i="1"/>
  <c r="W600" i="1"/>
  <c r="X600" i="1"/>
  <c r="Y600" i="1"/>
  <c r="U601" i="1"/>
  <c r="V601" i="1"/>
  <c r="W601" i="1"/>
  <c r="X601" i="1"/>
  <c r="Y601" i="1"/>
  <c r="U602" i="1"/>
  <c r="V602" i="1"/>
  <c r="W602" i="1"/>
  <c r="X602" i="1"/>
  <c r="Y602" i="1"/>
  <c r="U603" i="1"/>
  <c r="V603" i="1"/>
  <c r="W603" i="1"/>
  <c r="X603" i="1"/>
  <c r="Y603" i="1"/>
  <c r="U604" i="1"/>
  <c r="V604" i="1"/>
  <c r="W604" i="1"/>
  <c r="X604" i="1"/>
  <c r="Y604" i="1"/>
  <c r="U605" i="1"/>
  <c r="V605" i="1"/>
  <c r="W605" i="1"/>
  <c r="X605" i="1"/>
  <c r="Y605" i="1"/>
  <c r="U606" i="1"/>
  <c r="V606" i="1"/>
  <c r="W606" i="1"/>
  <c r="X606" i="1"/>
  <c r="Y606" i="1"/>
  <c r="U607" i="1"/>
  <c r="V607" i="1"/>
  <c r="W607" i="1"/>
  <c r="X607" i="1"/>
  <c r="Y607" i="1"/>
  <c r="U608" i="1"/>
  <c r="V608" i="1"/>
  <c r="W608" i="1"/>
  <c r="X608" i="1"/>
  <c r="Y608" i="1"/>
  <c r="U609" i="1"/>
  <c r="V609" i="1"/>
  <c r="W609" i="1"/>
  <c r="X609" i="1"/>
  <c r="Y609" i="1"/>
  <c r="U610" i="1"/>
  <c r="V610" i="1"/>
  <c r="W610" i="1"/>
  <c r="X610" i="1"/>
  <c r="Y610" i="1"/>
  <c r="U611" i="1"/>
  <c r="V611" i="1"/>
  <c r="W611" i="1"/>
  <c r="X611" i="1"/>
  <c r="Y611" i="1"/>
  <c r="U612" i="1"/>
  <c r="V612" i="1"/>
  <c r="W612" i="1"/>
  <c r="X612" i="1"/>
  <c r="Y612" i="1"/>
  <c r="U613" i="1"/>
  <c r="V613" i="1"/>
  <c r="W613" i="1"/>
  <c r="X613" i="1"/>
  <c r="Y613" i="1"/>
  <c r="U614" i="1"/>
  <c r="V614" i="1"/>
  <c r="W614" i="1"/>
  <c r="X614" i="1"/>
  <c r="Y614" i="1"/>
  <c r="U615" i="1"/>
  <c r="V615" i="1"/>
  <c r="W615" i="1"/>
  <c r="X615" i="1"/>
  <c r="Y615" i="1"/>
  <c r="U616" i="1"/>
  <c r="V616" i="1"/>
  <c r="W616" i="1"/>
  <c r="X616" i="1"/>
  <c r="Y616" i="1"/>
  <c r="U617" i="1"/>
  <c r="V617" i="1"/>
  <c r="W617" i="1"/>
  <c r="X617" i="1"/>
  <c r="Y617" i="1"/>
  <c r="U618" i="1"/>
  <c r="V618" i="1"/>
  <c r="W618" i="1"/>
  <c r="X618" i="1"/>
  <c r="Y618" i="1"/>
  <c r="U619" i="1"/>
  <c r="V619" i="1"/>
  <c r="W619" i="1"/>
  <c r="X619" i="1"/>
  <c r="Y619" i="1"/>
  <c r="U620" i="1"/>
  <c r="V620" i="1"/>
  <c r="W620" i="1"/>
  <c r="X620" i="1"/>
  <c r="Y620" i="1"/>
  <c r="U621" i="1"/>
  <c r="V621" i="1"/>
  <c r="W621" i="1"/>
  <c r="X621" i="1"/>
  <c r="Y621" i="1"/>
  <c r="U622" i="1"/>
  <c r="V622" i="1"/>
  <c r="W622" i="1"/>
  <c r="X622" i="1"/>
  <c r="Y622" i="1"/>
  <c r="U623" i="1"/>
  <c r="V623" i="1"/>
  <c r="W623" i="1"/>
  <c r="X623" i="1"/>
  <c r="Y623" i="1"/>
  <c r="U624" i="1"/>
  <c r="V624" i="1"/>
  <c r="W624" i="1"/>
  <c r="X624" i="1"/>
  <c r="Y624" i="1"/>
  <c r="U625" i="1"/>
  <c r="V625" i="1"/>
  <c r="W625" i="1"/>
  <c r="X625" i="1"/>
  <c r="Y625" i="1"/>
  <c r="U626" i="1"/>
  <c r="V626" i="1"/>
  <c r="W626" i="1"/>
  <c r="X626" i="1"/>
  <c r="Y626" i="1"/>
  <c r="U627" i="1"/>
  <c r="V627" i="1"/>
  <c r="W627" i="1"/>
  <c r="X627" i="1"/>
  <c r="Y627" i="1"/>
  <c r="U628" i="1"/>
  <c r="V628" i="1"/>
  <c r="W628" i="1"/>
  <c r="X628" i="1"/>
  <c r="Y628" i="1"/>
  <c r="U629" i="1"/>
  <c r="V629" i="1"/>
  <c r="W629" i="1"/>
  <c r="X629" i="1"/>
  <c r="Y629" i="1"/>
  <c r="U630" i="1"/>
  <c r="V630" i="1"/>
  <c r="W630" i="1"/>
  <c r="X630" i="1"/>
  <c r="Y630" i="1"/>
  <c r="U631" i="1"/>
  <c r="V631" i="1"/>
  <c r="W631" i="1"/>
  <c r="X631" i="1"/>
  <c r="Y631" i="1"/>
  <c r="U632" i="1"/>
  <c r="V632" i="1"/>
  <c r="W632" i="1"/>
  <c r="X632" i="1"/>
  <c r="Y632" i="1"/>
  <c r="U633" i="1"/>
  <c r="V633" i="1"/>
  <c r="W633" i="1"/>
  <c r="X633" i="1"/>
  <c r="Y633" i="1"/>
  <c r="U634" i="1"/>
  <c r="V634" i="1"/>
  <c r="W634" i="1"/>
  <c r="X634" i="1"/>
  <c r="Y634" i="1"/>
  <c r="U635" i="1"/>
  <c r="V635" i="1"/>
  <c r="W635" i="1"/>
  <c r="X635" i="1"/>
  <c r="Y635" i="1"/>
  <c r="U636" i="1"/>
  <c r="V636" i="1"/>
  <c r="W636" i="1"/>
  <c r="X636" i="1"/>
  <c r="Y636" i="1"/>
  <c r="U637" i="1"/>
  <c r="V637" i="1"/>
  <c r="W637" i="1"/>
  <c r="X637" i="1"/>
  <c r="Y637" i="1"/>
  <c r="U638" i="1"/>
  <c r="V638" i="1"/>
  <c r="W638" i="1"/>
  <c r="X638" i="1"/>
  <c r="Y638" i="1"/>
  <c r="U639" i="1"/>
  <c r="V639" i="1"/>
  <c r="W639" i="1"/>
  <c r="X639" i="1"/>
  <c r="Y639" i="1"/>
  <c r="U640" i="1"/>
  <c r="V640" i="1"/>
  <c r="W640" i="1"/>
  <c r="X640" i="1"/>
  <c r="Y640" i="1"/>
  <c r="U641" i="1"/>
  <c r="V641" i="1"/>
  <c r="W641" i="1"/>
  <c r="X641" i="1"/>
  <c r="Y641" i="1"/>
  <c r="U642" i="1"/>
  <c r="V642" i="1"/>
  <c r="W642" i="1"/>
  <c r="X642" i="1"/>
  <c r="Y642" i="1"/>
  <c r="U643" i="1"/>
  <c r="V643" i="1"/>
  <c r="W643" i="1"/>
  <c r="X643" i="1"/>
  <c r="Y643" i="1"/>
  <c r="U644" i="1"/>
  <c r="V644" i="1"/>
  <c r="W644" i="1"/>
  <c r="X644" i="1"/>
  <c r="Y644" i="1"/>
  <c r="U645" i="1"/>
  <c r="V645" i="1"/>
  <c r="W645" i="1"/>
  <c r="X645" i="1"/>
  <c r="Y645" i="1"/>
  <c r="U646" i="1"/>
  <c r="V646" i="1"/>
  <c r="W646" i="1"/>
  <c r="X646" i="1"/>
  <c r="Y646" i="1"/>
  <c r="U647" i="1"/>
  <c r="V647" i="1"/>
  <c r="W647" i="1"/>
  <c r="X647" i="1"/>
  <c r="Y647" i="1"/>
  <c r="U648" i="1"/>
  <c r="V648" i="1"/>
  <c r="W648" i="1"/>
  <c r="X648" i="1"/>
  <c r="Y648" i="1"/>
  <c r="U649" i="1"/>
  <c r="V649" i="1"/>
  <c r="W649" i="1"/>
  <c r="X649" i="1"/>
  <c r="Y649" i="1"/>
  <c r="U650" i="1"/>
  <c r="V650" i="1"/>
  <c r="W650" i="1"/>
  <c r="X650" i="1"/>
  <c r="Y650" i="1"/>
  <c r="U651" i="1"/>
  <c r="V651" i="1"/>
  <c r="W651" i="1"/>
  <c r="X651" i="1"/>
  <c r="Y651" i="1"/>
  <c r="U652" i="1"/>
  <c r="V652" i="1"/>
  <c r="W652" i="1"/>
  <c r="X652" i="1"/>
  <c r="Y652" i="1"/>
  <c r="U653" i="1"/>
  <c r="V653" i="1"/>
  <c r="W653" i="1"/>
  <c r="X653" i="1"/>
  <c r="Y653" i="1"/>
  <c r="U654" i="1"/>
  <c r="V654" i="1"/>
  <c r="W654" i="1"/>
  <c r="X654" i="1"/>
  <c r="Y654" i="1"/>
  <c r="U655" i="1"/>
  <c r="V655" i="1"/>
  <c r="W655" i="1"/>
  <c r="X655" i="1"/>
  <c r="Y655" i="1"/>
  <c r="U656" i="1"/>
  <c r="V656" i="1"/>
  <c r="W656" i="1"/>
  <c r="X656" i="1"/>
  <c r="Y656" i="1"/>
  <c r="U657" i="1"/>
  <c r="V657" i="1"/>
  <c r="W657" i="1"/>
  <c r="X657" i="1"/>
  <c r="Y657" i="1"/>
  <c r="U658" i="1"/>
  <c r="V658" i="1"/>
  <c r="W658" i="1"/>
  <c r="X658" i="1"/>
  <c r="Y658" i="1"/>
  <c r="U659" i="1"/>
  <c r="V659" i="1"/>
  <c r="W659" i="1"/>
  <c r="X659" i="1"/>
  <c r="Y659" i="1"/>
  <c r="U660" i="1"/>
  <c r="V660" i="1"/>
  <c r="W660" i="1"/>
  <c r="X660" i="1"/>
  <c r="Y660" i="1"/>
  <c r="U661" i="1"/>
  <c r="V661" i="1"/>
  <c r="W661" i="1"/>
  <c r="X661" i="1"/>
  <c r="Y661" i="1"/>
  <c r="U662" i="1"/>
  <c r="V662" i="1"/>
  <c r="W662" i="1"/>
  <c r="X662" i="1"/>
  <c r="Y662" i="1"/>
  <c r="U663" i="1"/>
  <c r="V663" i="1"/>
  <c r="W663" i="1"/>
  <c r="X663" i="1"/>
  <c r="Y663" i="1"/>
  <c r="U664" i="1"/>
  <c r="V664" i="1"/>
  <c r="W664" i="1"/>
  <c r="X664" i="1"/>
  <c r="Y664" i="1"/>
  <c r="U665" i="1"/>
  <c r="V665" i="1"/>
  <c r="W665" i="1"/>
  <c r="X665" i="1"/>
  <c r="Y665" i="1"/>
  <c r="U666" i="1"/>
  <c r="V666" i="1"/>
  <c r="W666" i="1"/>
  <c r="X666" i="1"/>
  <c r="Y666" i="1"/>
  <c r="U667" i="1"/>
  <c r="V667" i="1"/>
  <c r="W667" i="1"/>
  <c r="X667" i="1"/>
  <c r="Y667" i="1"/>
  <c r="U668" i="1"/>
  <c r="V668" i="1"/>
  <c r="W668" i="1"/>
  <c r="X668" i="1"/>
  <c r="Y668" i="1"/>
  <c r="U669" i="1"/>
  <c r="V669" i="1"/>
  <c r="W669" i="1"/>
  <c r="X669" i="1"/>
  <c r="Y669" i="1"/>
  <c r="U670" i="1"/>
  <c r="V670" i="1"/>
  <c r="W670" i="1"/>
  <c r="X670" i="1"/>
  <c r="Y670" i="1"/>
  <c r="U671" i="1"/>
  <c r="V671" i="1"/>
  <c r="W671" i="1"/>
  <c r="X671" i="1"/>
  <c r="Y671" i="1"/>
  <c r="U672" i="1"/>
  <c r="V672" i="1"/>
  <c r="W672" i="1"/>
  <c r="X672" i="1"/>
  <c r="Y672" i="1"/>
  <c r="U673" i="1"/>
  <c r="V673" i="1"/>
  <c r="W673" i="1"/>
  <c r="X673" i="1"/>
  <c r="Y673" i="1"/>
  <c r="U674" i="1"/>
  <c r="V674" i="1"/>
  <c r="W674" i="1"/>
  <c r="X674" i="1"/>
  <c r="Y674" i="1"/>
  <c r="U675" i="1"/>
  <c r="V675" i="1"/>
  <c r="W675" i="1"/>
  <c r="X675" i="1"/>
  <c r="Y675" i="1"/>
  <c r="U676" i="1"/>
  <c r="V676" i="1"/>
  <c r="W676" i="1"/>
  <c r="X676" i="1"/>
  <c r="Y676" i="1"/>
  <c r="U677" i="1"/>
  <c r="V677" i="1"/>
  <c r="W677" i="1"/>
  <c r="X677" i="1"/>
  <c r="Y677" i="1"/>
  <c r="U678" i="1"/>
  <c r="V678" i="1"/>
  <c r="W678" i="1"/>
  <c r="X678" i="1"/>
  <c r="Y678" i="1"/>
  <c r="U679" i="1"/>
  <c r="V679" i="1"/>
  <c r="W679" i="1"/>
  <c r="X679" i="1"/>
  <c r="Y679" i="1"/>
  <c r="U680" i="1"/>
  <c r="V680" i="1"/>
  <c r="W680" i="1"/>
  <c r="X680" i="1"/>
  <c r="Y680" i="1"/>
  <c r="U681" i="1"/>
  <c r="V681" i="1"/>
  <c r="W681" i="1"/>
  <c r="X681" i="1"/>
  <c r="Y681" i="1"/>
  <c r="U682" i="1"/>
  <c r="V682" i="1"/>
  <c r="W682" i="1"/>
  <c r="X682" i="1"/>
  <c r="Y682" i="1"/>
  <c r="U683" i="1"/>
  <c r="V683" i="1"/>
  <c r="W683" i="1"/>
  <c r="X683" i="1"/>
  <c r="Y683" i="1"/>
  <c r="U684" i="1"/>
  <c r="V684" i="1"/>
  <c r="W684" i="1"/>
  <c r="X684" i="1"/>
  <c r="Y684" i="1"/>
  <c r="U685" i="1"/>
  <c r="V685" i="1"/>
  <c r="W685" i="1"/>
  <c r="X685" i="1"/>
  <c r="Y685" i="1"/>
  <c r="U686" i="1"/>
  <c r="V686" i="1"/>
  <c r="W686" i="1"/>
  <c r="X686" i="1"/>
  <c r="Y686" i="1"/>
  <c r="U687" i="1"/>
  <c r="V687" i="1"/>
  <c r="W687" i="1"/>
  <c r="X687" i="1"/>
  <c r="Y687" i="1"/>
  <c r="U688" i="1"/>
  <c r="V688" i="1"/>
  <c r="W688" i="1"/>
  <c r="X688" i="1"/>
  <c r="Y688" i="1"/>
  <c r="U689" i="1"/>
  <c r="V689" i="1"/>
  <c r="W689" i="1"/>
  <c r="X689" i="1"/>
  <c r="Y689" i="1"/>
  <c r="U690" i="1"/>
  <c r="V690" i="1"/>
  <c r="W690" i="1"/>
  <c r="X690" i="1"/>
  <c r="Y690" i="1"/>
  <c r="U691" i="1"/>
  <c r="V691" i="1"/>
  <c r="W691" i="1"/>
  <c r="X691" i="1"/>
  <c r="Y691" i="1"/>
  <c r="U692" i="1"/>
  <c r="V692" i="1"/>
  <c r="W692" i="1"/>
  <c r="X692" i="1"/>
  <c r="Y692" i="1"/>
  <c r="U693" i="1"/>
  <c r="V693" i="1"/>
  <c r="W693" i="1"/>
  <c r="X693" i="1"/>
  <c r="Y693" i="1"/>
  <c r="U694" i="1"/>
  <c r="V694" i="1"/>
  <c r="W694" i="1"/>
  <c r="X694" i="1"/>
  <c r="Y694" i="1"/>
  <c r="U695" i="1"/>
  <c r="V695" i="1"/>
  <c r="W695" i="1"/>
  <c r="X695" i="1"/>
  <c r="Y695" i="1"/>
  <c r="U696" i="1"/>
  <c r="V696" i="1"/>
  <c r="W696" i="1"/>
  <c r="X696" i="1"/>
  <c r="Y696" i="1"/>
  <c r="U697" i="1"/>
  <c r="V697" i="1"/>
  <c r="W697" i="1"/>
  <c r="X697" i="1"/>
  <c r="Y697" i="1"/>
  <c r="U698" i="1"/>
  <c r="V698" i="1"/>
  <c r="W698" i="1"/>
  <c r="X698" i="1"/>
  <c r="Y698" i="1"/>
  <c r="U699" i="1"/>
  <c r="V699" i="1"/>
  <c r="W699" i="1"/>
  <c r="X699" i="1"/>
  <c r="Y699" i="1"/>
  <c r="U700" i="1"/>
  <c r="V700" i="1"/>
  <c r="W700" i="1"/>
  <c r="X700" i="1"/>
  <c r="Y700" i="1"/>
  <c r="U701" i="1"/>
  <c r="V701" i="1"/>
  <c r="W701" i="1"/>
  <c r="X701" i="1"/>
  <c r="Y701" i="1"/>
  <c r="U702" i="1"/>
  <c r="V702" i="1"/>
  <c r="W702" i="1"/>
  <c r="X702" i="1"/>
  <c r="Y702" i="1"/>
  <c r="U703" i="1"/>
  <c r="V703" i="1"/>
  <c r="W703" i="1"/>
  <c r="X703" i="1"/>
  <c r="Y703" i="1"/>
  <c r="U704" i="1"/>
  <c r="V704" i="1"/>
  <c r="W704" i="1"/>
  <c r="X704" i="1"/>
  <c r="Y704" i="1"/>
  <c r="U705" i="1"/>
  <c r="V705" i="1"/>
  <c r="W705" i="1"/>
  <c r="X705" i="1"/>
  <c r="Y705" i="1"/>
  <c r="U706" i="1"/>
  <c r="V706" i="1"/>
  <c r="W706" i="1"/>
  <c r="X706" i="1"/>
  <c r="Y706" i="1"/>
  <c r="U707" i="1"/>
  <c r="V707" i="1"/>
  <c r="W707" i="1"/>
  <c r="X707" i="1"/>
  <c r="Y707" i="1"/>
  <c r="U708" i="1"/>
  <c r="V708" i="1"/>
  <c r="W708" i="1"/>
  <c r="X708" i="1"/>
  <c r="Y708" i="1"/>
  <c r="U709" i="1"/>
  <c r="V709" i="1"/>
  <c r="W709" i="1"/>
  <c r="X709" i="1"/>
  <c r="Y709" i="1"/>
  <c r="U710" i="1"/>
  <c r="V710" i="1"/>
  <c r="W710" i="1"/>
  <c r="X710" i="1"/>
  <c r="Y710" i="1"/>
  <c r="U711" i="1"/>
  <c r="V711" i="1"/>
  <c r="W711" i="1"/>
  <c r="X711" i="1"/>
  <c r="Y711" i="1"/>
  <c r="U712" i="1"/>
  <c r="V712" i="1"/>
  <c r="W712" i="1"/>
  <c r="X712" i="1"/>
  <c r="Y712" i="1"/>
  <c r="U713" i="1"/>
  <c r="V713" i="1"/>
  <c r="W713" i="1"/>
  <c r="X713" i="1"/>
  <c r="Y713" i="1"/>
  <c r="U714" i="1"/>
  <c r="V714" i="1"/>
  <c r="W714" i="1"/>
  <c r="X714" i="1"/>
  <c r="Y714" i="1"/>
  <c r="U715" i="1"/>
  <c r="V715" i="1"/>
  <c r="W715" i="1"/>
  <c r="X715" i="1"/>
  <c r="Y715" i="1"/>
  <c r="U716" i="1"/>
  <c r="V716" i="1"/>
  <c r="W716" i="1"/>
  <c r="X716" i="1"/>
  <c r="Y716" i="1"/>
  <c r="U717" i="1"/>
  <c r="V717" i="1"/>
  <c r="W717" i="1"/>
  <c r="X717" i="1"/>
  <c r="Y717" i="1"/>
  <c r="U718" i="1"/>
  <c r="V718" i="1"/>
  <c r="W718" i="1"/>
  <c r="X718" i="1"/>
  <c r="Y718" i="1"/>
  <c r="U719" i="1"/>
  <c r="V719" i="1"/>
  <c r="W719" i="1"/>
  <c r="X719" i="1"/>
  <c r="Y719" i="1"/>
  <c r="U720" i="1"/>
  <c r="V720" i="1"/>
  <c r="W720" i="1"/>
  <c r="X720" i="1"/>
  <c r="Y720" i="1"/>
  <c r="U721" i="1"/>
  <c r="V721" i="1"/>
  <c r="W721" i="1"/>
  <c r="X721" i="1"/>
  <c r="Y721" i="1"/>
  <c r="U722" i="1"/>
  <c r="V722" i="1"/>
  <c r="W722" i="1"/>
  <c r="X722" i="1"/>
  <c r="Y722" i="1"/>
  <c r="U723" i="1"/>
  <c r="V723" i="1"/>
  <c r="W723" i="1"/>
  <c r="X723" i="1"/>
  <c r="Y723" i="1"/>
  <c r="U724" i="1"/>
  <c r="V724" i="1"/>
  <c r="W724" i="1"/>
  <c r="X724" i="1"/>
  <c r="Y724" i="1"/>
  <c r="U725" i="1"/>
  <c r="V725" i="1"/>
  <c r="W725" i="1"/>
  <c r="X725" i="1"/>
  <c r="Y725" i="1"/>
  <c r="U726" i="1"/>
  <c r="V726" i="1"/>
  <c r="W726" i="1"/>
  <c r="X726" i="1"/>
  <c r="Y726" i="1"/>
  <c r="U727" i="1"/>
  <c r="V727" i="1"/>
  <c r="W727" i="1"/>
  <c r="X727" i="1"/>
  <c r="Y727" i="1"/>
  <c r="U728" i="1"/>
  <c r="V728" i="1"/>
  <c r="W728" i="1"/>
  <c r="X728" i="1"/>
  <c r="Y728" i="1"/>
  <c r="U729" i="1"/>
  <c r="V729" i="1"/>
  <c r="W729" i="1"/>
  <c r="X729" i="1"/>
  <c r="Y729" i="1"/>
  <c r="U730" i="1"/>
  <c r="V730" i="1"/>
  <c r="W730" i="1"/>
  <c r="X730" i="1"/>
  <c r="Y730" i="1"/>
  <c r="U731" i="1"/>
  <c r="V731" i="1"/>
  <c r="W731" i="1"/>
  <c r="X731" i="1"/>
  <c r="Y731" i="1"/>
  <c r="U732" i="1"/>
  <c r="V732" i="1"/>
  <c r="W732" i="1"/>
  <c r="X732" i="1"/>
  <c r="Y732" i="1"/>
  <c r="U733" i="1"/>
  <c r="V733" i="1"/>
  <c r="W733" i="1"/>
  <c r="X733" i="1"/>
  <c r="Y733" i="1"/>
  <c r="U734" i="1"/>
  <c r="V734" i="1"/>
  <c r="W734" i="1"/>
  <c r="X734" i="1"/>
  <c r="Y734" i="1"/>
  <c r="U735" i="1"/>
  <c r="V735" i="1"/>
  <c r="W735" i="1"/>
  <c r="X735" i="1"/>
  <c r="Y735" i="1"/>
  <c r="U736" i="1"/>
  <c r="V736" i="1"/>
  <c r="W736" i="1"/>
  <c r="X736" i="1"/>
  <c r="Y736" i="1"/>
  <c r="U737" i="1"/>
  <c r="V737" i="1"/>
  <c r="W737" i="1"/>
  <c r="X737" i="1"/>
  <c r="Y737" i="1"/>
  <c r="U738" i="1"/>
  <c r="V738" i="1"/>
  <c r="W738" i="1"/>
  <c r="X738" i="1"/>
  <c r="Y738" i="1"/>
  <c r="U739" i="1"/>
  <c r="V739" i="1"/>
  <c r="W739" i="1"/>
  <c r="X739" i="1"/>
  <c r="Y739" i="1"/>
  <c r="U740" i="1"/>
  <c r="V740" i="1"/>
  <c r="W740" i="1"/>
  <c r="X740" i="1"/>
  <c r="Y740" i="1"/>
  <c r="U741" i="1"/>
  <c r="V741" i="1"/>
  <c r="W741" i="1"/>
  <c r="X741" i="1"/>
  <c r="Y741" i="1"/>
  <c r="U742" i="1"/>
  <c r="V742" i="1"/>
  <c r="W742" i="1"/>
  <c r="X742" i="1"/>
  <c r="Y742" i="1"/>
  <c r="U743" i="1"/>
  <c r="V743" i="1"/>
  <c r="W743" i="1"/>
  <c r="X743" i="1"/>
  <c r="Y743" i="1"/>
  <c r="U744" i="1"/>
  <c r="V744" i="1"/>
  <c r="W744" i="1"/>
  <c r="X744" i="1"/>
  <c r="Y744" i="1"/>
  <c r="U745" i="1"/>
  <c r="V745" i="1"/>
  <c r="W745" i="1"/>
  <c r="X745" i="1"/>
  <c r="Y745" i="1"/>
  <c r="U746" i="1"/>
  <c r="V746" i="1"/>
  <c r="W746" i="1"/>
  <c r="X746" i="1"/>
  <c r="Y746" i="1"/>
  <c r="U747" i="1"/>
  <c r="V747" i="1"/>
  <c r="W747" i="1"/>
  <c r="X747" i="1"/>
  <c r="Y747" i="1"/>
  <c r="U748" i="1"/>
  <c r="V748" i="1"/>
  <c r="W748" i="1"/>
  <c r="X748" i="1"/>
  <c r="Y748" i="1"/>
  <c r="U749" i="1"/>
  <c r="V749" i="1"/>
  <c r="W749" i="1"/>
  <c r="X749" i="1"/>
  <c r="Y749" i="1"/>
  <c r="U750" i="1"/>
  <c r="V750" i="1"/>
  <c r="W750" i="1"/>
  <c r="X750" i="1"/>
  <c r="Y750" i="1"/>
  <c r="U751" i="1"/>
  <c r="V751" i="1"/>
  <c r="W751" i="1"/>
  <c r="X751" i="1"/>
  <c r="Y751" i="1"/>
  <c r="U752" i="1"/>
  <c r="V752" i="1"/>
  <c r="W752" i="1"/>
  <c r="X752" i="1"/>
  <c r="Y752" i="1"/>
  <c r="U753" i="1"/>
  <c r="V753" i="1"/>
  <c r="W753" i="1"/>
  <c r="X753" i="1"/>
  <c r="Y753" i="1"/>
  <c r="U754" i="1"/>
  <c r="V754" i="1"/>
  <c r="W754" i="1"/>
  <c r="X754" i="1"/>
  <c r="Y754" i="1"/>
  <c r="U755" i="1"/>
  <c r="V755" i="1"/>
  <c r="W755" i="1"/>
  <c r="X755" i="1"/>
  <c r="Y755" i="1"/>
  <c r="U756" i="1"/>
  <c r="V756" i="1"/>
  <c r="W756" i="1"/>
  <c r="X756" i="1"/>
  <c r="Y756" i="1"/>
  <c r="U757" i="1"/>
  <c r="V757" i="1"/>
  <c r="W757" i="1"/>
  <c r="X757" i="1"/>
  <c r="Y757" i="1"/>
  <c r="U758" i="1"/>
  <c r="V758" i="1"/>
  <c r="W758" i="1"/>
  <c r="X758" i="1"/>
  <c r="Y758" i="1"/>
  <c r="U759" i="1"/>
  <c r="V759" i="1"/>
  <c r="W759" i="1"/>
  <c r="X759" i="1"/>
  <c r="Y759" i="1"/>
  <c r="U25" i="1"/>
  <c r="V25" i="1"/>
  <c r="W25" i="1"/>
  <c r="X25" i="1"/>
  <c r="Y25" i="1"/>
  <c r="U26" i="1"/>
  <c r="V26" i="1"/>
  <c r="W26" i="1"/>
  <c r="X26" i="1"/>
  <c r="Y26" i="1"/>
  <c r="U27" i="1"/>
  <c r="V27" i="1"/>
  <c r="W27" i="1"/>
  <c r="X27" i="1"/>
  <c r="Y27" i="1"/>
  <c r="U28" i="1"/>
  <c r="V28" i="1"/>
  <c r="W28" i="1"/>
  <c r="X28" i="1"/>
  <c r="Y28" i="1"/>
  <c r="Y21" i="1"/>
  <c r="Y22" i="1"/>
  <c r="Y23" i="1"/>
  <c r="Y24" i="1"/>
  <c r="X21" i="1"/>
  <c r="X22" i="1"/>
  <c r="X23" i="1"/>
  <c r="X24" i="1"/>
  <c r="W15" i="1"/>
  <c r="W16" i="1"/>
  <c r="W17" i="1"/>
  <c r="W18" i="1"/>
  <c r="W19" i="1"/>
  <c r="W20" i="1"/>
  <c r="W21" i="1"/>
  <c r="W22" i="1"/>
  <c r="W23" i="1"/>
  <c r="W24" i="1"/>
  <c r="V17" i="1"/>
  <c r="V18" i="1"/>
  <c r="V19" i="1"/>
  <c r="V20" i="1"/>
  <c r="V21" i="1"/>
  <c r="V22" i="1"/>
  <c r="V23" i="1"/>
  <c r="V24" i="1"/>
  <c r="U19" i="1"/>
  <c r="U20" i="1"/>
  <c r="U21" i="1"/>
  <c r="U22" i="1"/>
  <c r="U23" i="1"/>
  <c r="U24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7" i="1"/>
  <c r="R8" i="1"/>
  <c r="R9" i="1"/>
  <c r="R10" i="1"/>
  <c r="R11" i="1"/>
  <c r="R12" i="1"/>
  <c r="AC21" i="1"/>
  <c r="AC22" i="1"/>
  <c r="AC23" i="1"/>
  <c r="AC24" i="1"/>
  <c r="AC15" i="1"/>
  <c r="AC16" i="1"/>
  <c r="AC17" i="1"/>
  <c r="AC18" i="1"/>
  <c r="AC19" i="1"/>
  <c r="AC20" i="1"/>
  <c r="AC3" i="1"/>
  <c r="AC4" i="1"/>
  <c r="AC5" i="1"/>
  <c r="AC6" i="1"/>
  <c r="AC7" i="1"/>
  <c r="AC8" i="1"/>
  <c r="AC9" i="1"/>
  <c r="AC10" i="1"/>
  <c r="AC11" i="1"/>
  <c r="AC12" i="1"/>
  <c r="AC13" i="1"/>
  <c r="AC14" i="1"/>
  <c r="AC2" i="1"/>
  <c r="AB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" i="1"/>
  <c r="R3" i="1"/>
  <c r="R4" i="1"/>
  <c r="R5" i="1"/>
  <c r="R6" i="1"/>
  <c r="R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W3" i="1"/>
  <c r="W4" i="1"/>
  <c r="W5" i="1"/>
  <c r="W6" i="1"/>
  <c r="W7" i="1"/>
  <c r="W8" i="1"/>
  <c r="W9" i="1"/>
  <c r="W10" i="1"/>
  <c r="W11" i="1"/>
  <c r="W12" i="1"/>
  <c r="W13" i="1"/>
  <c r="W14" i="1"/>
  <c r="W2" i="1"/>
  <c r="AD2" i="1" l="1"/>
</calcChain>
</file>

<file path=xl/sharedStrings.xml><?xml version="1.0" encoding="utf-8"?>
<sst xmlns="http://schemas.openxmlformats.org/spreadsheetml/2006/main" count="14048" uniqueCount="1010">
  <si>
    <t>ID_Cliente</t>
  </si>
  <si>
    <t>Nombre</t>
  </si>
  <si>
    <t>Apellido</t>
  </si>
  <si>
    <t>Fecha_Nacimiento</t>
  </si>
  <si>
    <t>Fecha_Apertura</t>
  </si>
  <si>
    <t>Producto</t>
  </si>
  <si>
    <t>Saldo</t>
  </si>
  <si>
    <t>Plazo (meses)</t>
  </si>
  <si>
    <t>Tasa (%)</t>
  </si>
  <si>
    <t>Aldonza</t>
  </si>
  <si>
    <t>Irma</t>
  </si>
  <si>
    <t>Hilda</t>
  </si>
  <si>
    <t>Natalia</t>
  </si>
  <si>
    <t>Alta  Gracia</t>
  </si>
  <si>
    <t>Andrés</t>
  </si>
  <si>
    <t>Lilia</t>
  </si>
  <si>
    <t>María del Carmen</t>
  </si>
  <si>
    <t>Caridad</t>
  </si>
  <si>
    <t>Arcelia</t>
  </si>
  <si>
    <t>Esperanza</t>
  </si>
  <si>
    <t>Mayte</t>
  </si>
  <si>
    <t>Mónica</t>
  </si>
  <si>
    <t>Camilo</t>
  </si>
  <si>
    <t>Dolores</t>
  </si>
  <si>
    <t>Luisa</t>
  </si>
  <si>
    <t>Aldo</t>
  </si>
  <si>
    <t>María Cristina</t>
  </si>
  <si>
    <t>Gerónimo</t>
  </si>
  <si>
    <t>Patricia</t>
  </si>
  <si>
    <t>Carlota</t>
  </si>
  <si>
    <t>Bianca</t>
  </si>
  <si>
    <t>Beatriz</t>
  </si>
  <si>
    <t>Adela</t>
  </si>
  <si>
    <t>Catalina</t>
  </si>
  <si>
    <t>Emiliano</t>
  </si>
  <si>
    <t>Jos</t>
  </si>
  <si>
    <t>Adán</t>
  </si>
  <si>
    <t>Yuridia</t>
  </si>
  <si>
    <t>Isaac</t>
  </si>
  <si>
    <t>Julia</t>
  </si>
  <si>
    <t>Silvano</t>
  </si>
  <si>
    <t>Blanca</t>
  </si>
  <si>
    <t>Estefanía</t>
  </si>
  <si>
    <t>Emilia</t>
  </si>
  <si>
    <t>Jesús</t>
  </si>
  <si>
    <t>Flavio</t>
  </si>
  <si>
    <t>Lourdes</t>
  </si>
  <si>
    <t>Inés</t>
  </si>
  <si>
    <t>Carmen</t>
  </si>
  <si>
    <t>Porfirio</t>
  </si>
  <si>
    <t>Sonia</t>
  </si>
  <si>
    <t>Itzel</t>
  </si>
  <si>
    <t>Leonardo</t>
  </si>
  <si>
    <t>Hernán</t>
  </si>
  <si>
    <t>Berta</t>
  </si>
  <si>
    <t>Araceli</t>
  </si>
  <si>
    <t>Alberto</t>
  </si>
  <si>
    <t>Graciela</t>
  </si>
  <si>
    <t>Wendolin</t>
  </si>
  <si>
    <t>Miriam</t>
  </si>
  <si>
    <t>Lucía</t>
  </si>
  <si>
    <t>Guadalupe</t>
  </si>
  <si>
    <t>Eloisa</t>
  </si>
  <si>
    <t>Lorena</t>
  </si>
  <si>
    <t>Cornelio</t>
  </si>
  <si>
    <t>Carlos</t>
  </si>
  <si>
    <t>Claudio</t>
  </si>
  <si>
    <t>Liliana</t>
  </si>
  <si>
    <t>Adalberto</t>
  </si>
  <si>
    <t>Marcela</t>
  </si>
  <si>
    <t>Nicolás</t>
  </si>
  <si>
    <t>Javier</t>
  </si>
  <si>
    <t>Raquel</t>
  </si>
  <si>
    <t>Ignacio</t>
  </si>
  <si>
    <t>Mario</t>
  </si>
  <si>
    <t>Norma</t>
  </si>
  <si>
    <t>Amador</t>
  </si>
  <si>
    <t>Horacio</t>
  </si>
  <si>
    <t>Eloy</t>
  </si>
  <si>
    <t>Angélica</t>
  </si>
  <si>
    <t>Silvia</t>
  </si>
  <si>
    <t>Magdalena</t>
  </si>
  <si>
    <t>Armando</t>
  </si>
  <si>
    <t>Dulce María</t>
  </si>
  <si>
    <t>Olga</t>
  </si>
  <si>
    <t>Ana</t>
  </si>
  <si>
    <t>Cristal</t>
  </si>
  <si>
    <t>Zeferino</t>
  </si>
  <si>
    <t>Ilse</t>
  </si>
  <si>
    <t>Mauricio</t>
  </si>
  <si>
    <t>Débora</t>
  </si>
  <si>
    <t>Juana</t>
  </si>
  <si>
    <t>Eva</t>
  </si>
  <si>
    <t>Karla</t>
  </si>
  <si>
    <t>Rufino</t>
  </si>
  <si>
    <t>Elvira</t>
  </si>
  <si>
    <t>María Elena</t>
  </si>
  <si>
    <t>Teresa</t>
  </si>
  <si>
    <t>Alma</t>
  </si>
  <si>
    <t>Alfredo</t>
  </si>
  <si>
    <t>Rodrigo</t>
  </si>
  <si>
    <t>Luis Miguel</t>
  </si>
  <si>
    <t>Pascual</t>
  </si>
  <si>
    <t>Felipe</t>
  </si>
  <si>
    <t>Alonso</t>
  </si>
  <si>
    <t>David</t>
  </si>
  <si>
    <t>Leonor</t>
  </si>
  <si>
    <t>Uriel</t>
  </si>
  <si>
    <t>Sara</t>
  </si>
  <si>
    <t>Pamela</t>
  </si>
  <si>
    <t>Rebeca</t>
  </si>
  <si>
    <t>Rocío</t>
  </si>
  <si>
    <t>Marisela</t>
  </si>
  <si>
    <t>José Eduardo</t>
  </si>
  <si>
    <t>Frida</t>
  </si>
  <si>
    <t>Margarita</t>
  </si>
  <si>
    <t>Salvador</t>
  </si>
  <si>
    <t>Federico</t>
  </si>
  <si>
    <t>Daniela</t>
  </si>
  <si>
    <t>Luz</t>
  </si>
  <si>
    <t>Rubén</t>
  </si>
  <si>
    <t>Sandra</t>
  </si>
  <si>
    <t>Camila</t>
  </si>
  <si>
    <t>Yeni</t>
  </si>
  <si>
    <t>Barbara</t>
  </si>
  <si>
    <t>Abigail</t>
  </si>
  <si>
    <t>Pilar</t>
  </si>
  <si>
    <t>Alfonso</t>
  </si>
  <si>
    <t>José</t>
  </si>
  <si>
    <t>Diego</t>
  </si>
  <si>
    <t>Leticia</t>
  </si>
  <si>
    <t>Felix</t>
  </si>
  <si>
    <t>Eugenia</t>
  </si>
  <si>
    <t>José María</t>
  </si>
  <si>
    <t>Jonás</t>
  </si>
  <si>
    <t>Josefina</t>
  </si>
  <si>
    <t>Rafaél</t>
  </si>
  <si>
    <t>Indira</t>
  </si>
  <si>
    <t>Ana Luisa</t>
  </si>
  <si>
    <t>Micaela</t>
  </si>
  <si>
    <t>Sessa</t>
  </si>
  <si>
    <t>Asunción</t>
  </si>
  <si>
    <t>Ernesto</t>
  </si>
  <si>
    <t>Bruno</t>
  </si>
  <si>
    <t>Verónica</t>
  </si>
  <si>
    <t>Juan</t>
  </si>
  <si>
    <t>Nelly</t>
  </si>
  <si>
    <t>Alejandro</t>
  </si>
  <si>
    <t>Eric</t>
  </si>
  <si>
    <t>Susana</t>
  </si>
  <si>
    <t>Natividad</t>
  </si>
  <si>
    <t>Raúl</t>
  </si>
  <si>
    <t>Jerónimo</t>
  </si>
  <si>
    <t>Benjamín</t>
  </si>
  <si>
    <t>Benito</t>
  </si>
  <si>
    <t>Cristobal</t>
  </si>
  <si>
    <t>Pedro</t>
  </si>
  <si>
    <t>Joaquín</t>
  </si>
  <si>
    <t>Santiago</t>
  </si>
  <si>
    <t>Vicente</t>
  </si>
  <si>
    <t>Óliver</t>
  </si>
  <si>
    <t>Francisca</t>
  </si>
  <si>
    <t>Salma</t>
  </si>
  <si>
    <t>Sofía</t>
  </si>
  <si>
    <t>Elsa</t>
  </si>
  <si>
    <t>Claudia</t>
  </si>
  <si>
    <t>Guillermo</t>
  </si>
  <si>
    <t>Cristina</t>
  </si>
  <si>
    <t>Andrea</t>
  </si>
  <si>
    <t>Ruby</t>
  </si>
  <si>
    <t>Violeta</t>
  </si>
  <si>
    <t>Esmeralda</t>
  </si>
  <si>
    <t>Bernabé</t>
  </si>
  <si>
    <t>Renato</t>
  </si>
  <si>
    <t>Abelardo</t>
  </si>
  <si>
    <t>José Emilio</t>
  </si>
  <si>
    <t>Gilberto</t>
  </si>
  <si>
    <t>Reynaldo</t>
  </si>
  <si>
    <t>Zoé</t>
  </si>
  <si>
    <t>Florencia</t>
  </si>
  <si>
    <t>Samuel</t>
  </si>
  <si>
    <t>Amalia</t>
  </si>
  <si>
    <t>Jorge Luis</t>
  </si>
  <si>
    <t>Enrique</t>
  </si>
  <si>
    <t>Lorenzo</t>
  </si>
  <si>
    <t>Noemí</t>
  </si>
  <si>
    <t>Iván</t>
  </si>
  <si>
    <t>Espartaco</t>
  </si>
  <si>
    <t>Isabela</t>
  </si>
  <si>
    <t>Alicia</t>
  </si>
  <si>
    <t>Eduardo</t>
  </si>
  <si>
    <t>Ramón</t>
  </si>
  <si>
    <t>Lucas</t>
  </si>
  <si>
    <t>Germán</t>
  </si>
  <si>
    <t>Abel</t>
  </si>
  <si>
    <t>Tania</t>
  </si>
  <si>
    <t>Zacarías</t>
  </si>
  <si>
    <t>Mauro</t>
  </si>
  <si>
    <t>Mariana</t>
  </si>
  <si>
    <t>Fernando</t>
  </si>
  <si>
    <t>Gonzalo</t>
  </si>
  <si>
    <t>Ángel</t>
  </si>
  <si>
    <t>José Luis</t>
  </si>
  <si>
    <t>Ana María</t>
  </si>
  <si>
    <t>José Manuél</t>
  </si>
  <si>
    <t>Concepción</t>
  </si>
  <si>
    <t>Soledad</t>
  </si>
  <si>
    <t>Diana</t>
  </si>
  <si>
    <t>Antonia</t>
  </si>
  <si>
    <t>Juan Carlos</t>
  </si>
  <si>
    <t>Estela</t>
  </si>
  <si>
    <t>Marisol</t>
  </si>
  <si>
    <t>Óscar</t>
  </si>
  <si>
    <t>Celia</t>
  </si>
  <si>
    <t>Hermelinda</t>
  </si>
  <si>
    <t>Teodoro</t>
  </si>
  <si>
    <t>Alvaro</t>
  </si>
  <si>
    <t>Mercedes</t>
  </si>
  <si>
    <t>Mateo</t>
  </si>
  <si>
    <t>Tomás</t>
  </si>
  <si>
    <t>Jacobo</t>
  </si>
  <si>
    <t>César</t>
  </si>
  <si>
    <t>Luis</t>
  </si>
  <si>
    <t>Bernardo</t>
  </si>
  <si>
    <t>María</t>
  </si>
  <si>
    <t>Emilio</t>
  </si>
  <si>
    <t>Abril</t>
  </si>
  <si>
    <t>Rosalia</t>
  </si>
  <si>
    <t>Fidel</t>
  </si>
  <si>
    <t>Marcos</t>
  </si>
  <si>
    <t>Reina</t>
  </si>
  <si>
    <t>Daniel</t>
  </si>
  <si>
    <t>Elvia</t>
  </si>
  <si>
    <t>Minerva</t>
  </si>
  <si>
    <t>Delia</t>
  </si>
  <si>
    <t>Alejandra</t>
  </si>
  <si>
    <t>María Luisa</t>
  </si>
  <si>
    <t>Abraham</t>
  </si>
  <si>
    <t>Elias</t>
  </si>
  <si>
    <t>Amelia</t>
  </si>
  <si>
    <t>Rolando</t>
  </si>
  <si>
    <t>René</t>
  </si>
  <si>
    <t>Conchita</t>
  </si>
  <si>
    <t>Anel</t>
  </si>
  <si>
    <t>Victoria</t>
  </si>
  <si>
    <t>Gustavo</t>
  </si>
  <si>
    <t>Dalia</t>
  </si>
  <si>
    <t>Gloria</t>
  </si>
  <si>
    <t>Aurora</t>
  </si>
  <si>
    <t>Serafín</t>
  </si>
  <si>
    <t>Mariano</t>
  </si>
  <si>
    <t>Ramiro</t>
  </si>
  <si>
    <t>Nayeli</t>
  </si>
  <si>
    <t>Israel</t>
  </si>
  <si>
    <t>Paola</t>
  </si>
  <si>
    <t>Ángela</t>
  </si>
  <si>
    <t>Laura</t>
  </si>
  <si>
    <t>Olivia</t>
  </si>
  <si>
    <t>Virginia</t>
  </si>
  <si>
    <t>Jorge</t>
  </si>
  <si>
    <t>Jaime</t>
  </si>
  <si>
    <t>Nancy</t>
  </si>
  <si>
    <t>Anabel</t>
  </si>
  <si>
    <t>Rosario</t>
  </si>
  <si>
    <t>Maximiliano</t>
  </si>
  <si>
    <t>Víctor</t>
  </si>
  <si>
    <t>Martha</t>
  </si>
  <si>
    <t>Modesto</t>
  </si>
  <si>
    <t>Isabel</t>
  </si>
  <si>
    <t>Hugo</t>
  </si>
  <si>
    <t>Dulce</t>
  </si>
  <si>
    <t>Clara</t>
  </si>
  <si>
    <t>Darío</t>
  </si>
  <si>
    <t>Fabiola</t>
  </si>
  <si>
    <t>Marco Antonio</t>
  </si>
  <si>
    <t>Manuel</t>
  </si>
  <si>
    <t>Omar</t>
  </si>
  <si>
    <t>Trinidad</t>
  </si>
  <si>
    <t>Gregorio</t>
  </si>
  <si>
    <t>Wilfrido</t>
  </si>
  <si>
    <t>Helena</t>
  </si>
  <si>
    <t>Aurelio</t>
  </si>
  <si>
    <t>Julio César</t>
  </si>
  <si>
    <t>Rodolfo</t>
  </si>
  <si>
    <t>Timoteo</t>
  </si>
  <si>
    <t>Roberto</t>
  </si>
  <si>
    <t>Gabriela</t>
  </si>
  <si>
    <t>Esparta</t>
  </si>
  <si>
    <t>Clemente</t>
  </si>
  <si>
    <t>Ivonne</t>
  </si>
  <si>
    <t>Octavio</t>
  </si>
  <si>
    <t>Cristian</t>
  </si>
  <si>
    <t>Georgina</t>
  </si>
  <si>
    <t>Gabino</t>
  </si>
  <si>
    <t>Jacinto</t>
  </si>
  <si>
    <t>Cynthia</t>
  </si>
  <si>
    <t>Agustín</t>
  </si>
  <si>
    <t>Augusto</t>
  </si>
  <si>
    <t>Cecilia</t>
  </si>
  <si>
    <t>Sergio</t>
  </si>
  <si>
    <t>María Eugenia</t>
  </si>
  <si>
    <t>Arturo</t>
  </si>
  <si>
    <t>Citlali</t>
  </si>
  <si>
    <t>Jaqueline</t>
  </si>
  <si>
    <t>Rosa</t>
  </si>
  <si>
    <t>Humberto</t>
  </si>
  <si>
    <t>Yolanda</t>
  </si>
  <si>
    <t>Mitzy</t>
  </si>
  <si>
    <t>Martín</t>
  </si>
  <si>
    <t>Héctor</t>
  </si>
  <si>
    <t>Esther</t>
  </si>
  <si>
    <t>Miguel Ángel</t>
  </si>
  <si>
    <t>Elena</t>
  </si>
  <si>
    <t>Patricio</t>
  </si>
  <si>
    <t>Irene</t>
  </si>
  <si>
    <t>Gerardo</t>
  </si>
  <si>
    <t>Ofelia</t>
  </si>
  <si>
    <t>Francisco Javier</t>
  </si>
  <si>
    <t>Úrsula</t>
  </si>
  <si>
    <t>Judith</t>
  </si>
  <si>
    <t>Carolina</t>
  </si>
  <si>
    <t>Perla</t>
  </si>
  <si>
    <t>Nadia</t>
  </si>
  <si>
    <t>Linda</t>
  </si>
  <si>
    <t>Elisa</t>
  </si>
  <si>
    <t>Oswaldo</t>
  </si>
  <si>
    <t>Vanesa</t>
  </si>
  <si>
    <t>Julio</t>
  </si>
  <si>
    <t>Miguel</t>
  </si>
  <si>
    <t>Aida</t>
  </si>
  <si>
    <t>María Teresa</t>
  </si>
  <si>
    <t>María José</t>
  </si>
  <si>
    <t>Ricardo</t>
  </si>
  <si>
    <t>Genaro</t>
  </si>
  <si>
    <t>Eugenio</t>
  </si>
  <si>
    <t>Paulina</t>
  </si>
  <si>
    <t>Socorro</t>
  </si>
  <si>
    <t>Francisco</t>
  </si>
  <si>
    <t>Guillermina</t>
  </si>
  <si>
    <t>Ariadna</t>
  </si>
  <si>
    <t>Antonio</t>
  </si>
  <si>
    <t>Pablo</t>
  </si>
  <si>
    <t>Evelio</t>
  </si>
  <si>
    <t>Homero</t>
  </si>
  <si>
    <t>Adriana</t>
  </si>
  <si>
    <t>Luis Manuel</t>
  </si>
  <si>
    <t>Amanda</t>
  </si>
  <si>
    <t>Gabriel</t>
  </si>
  <si>
    <t>Noelia</t>
  </si>
  <si>
    <t>Karina</t>
  </si>
  <si>
    <t>José Carlos</t>
  </si>
  <si>
    <t>Leonel</t>
  </si>
  <si>
    <t>Carla</t>
  </si>
  <si>
    <t>Esteban</t>
  </si>
  <si>
    <t>Elizondo</t>
  </si>
  <si>
    <t>Cervántez</t>
  </si>
  <si>
    <t>Rosas</t>
  </si>
  <si>
    <t>Muñoz</t>
  </si>
  <si>
    <t>Gracia</t>
  </si>
  <si>
    <t>Cervantes</t>
  </si>
  <si>
    <t>Villalpando</t>
  </si>
  <si>
    <t>Niño</t>
  </si>
  <si>
    <t>Corral</t>
  </si>
  <si>
    <t>Rendón</t>
  </si>
  <si>
    <t>Solís</t>
  </si>
  <si>
    <t>Carrero</t>
  </si>
  <si>
    <t>Viera</t>
  </si>
  <si>
    <t>Méndez</t>
  </si>
  <si>
    <t>Mondragón</t>
  </si>
  <si>
    <t>Báez</t>
  </si>
  <si>
    <t>Solorzano</t>
  </si>
  <si>
    <t>Medina</t>
  </si>
  <si>
    <t>Nieves</t>
  </si>
  <si>
    <t>Gaona</t>
  </si>
  <si>
    <t>Verduzco</t>
  </si>
  <si>
    <t>Fernández</t>
  </si>
  <si>
    <t>Haro</t>
  </si>
  <si>
    <t>Alemán</t>
  </si>
  <si>
    <t>Lira</t>
  </si>
  <si>
    <t>Ruelas</t>
  </si>
  <si>
    <t>Mendoza</t>
  </si>
  <si>
    <t>Rael</t>
  </si>
  <si>
    <t>Casillas</t>
  </si>
  <si>
    <t>Valverde</t>
  </si>
  <si>
    <t>Quiñónez</t>
  </si>
  <si>
    <t>Cisneros</t>
  </si>
  <si>
    <t>Mota</t>
  </si>
  <si>
    <t>Aguirre</t>
  </si>
  <si>
    <t>Gamboa</t>
  </si>
  <si>
    <t>Cepeda</t>
  </si>
  <si>
    <t>Valdez</t>
  </si>
  <si>
    <t>Toro</t>
  </si>
  <si>
    <t>Padilla</t>
  </si>
  <si>
    <t>Bustamante</t>
  </si>
  <si>
    <t>Barajas</t>
  </si>
  <si>
    <t>López</t>
  </si>
  <si>
    <t>Tejeda</t>
  </si>
  <si>
    <t>Arevalo</t>
  </si>
  <si>
    <t>Galván</t>
  </si>
  <si>
    <t>Casanova</t>
  </si>
  <si>
    <t>Batista</t>
  </si>
  <si>
    <t>Marroquín</t>
  </si>
  <si>
    <t>Collazo</t>
  </si>
  <si>
    <t>Rojas</t>
  </si>
  <si>
    <t>Nevárez</t>
  </si>
  <si>
    <t>Fuentes</t>
  </si>
  <si>
    <t>Macías</t>
  </si>
  <si>
    <t>Loera</t>
  </si>
  <si>
    <t>Urías</t>
  </si>
  <si>
    <t>Escamilla</t>
  </si>
  <si>
    <t>Godínez</t>
  </si>
  <si>
    <t>Sánchez</t>
  </si>
  <si>
    <t>Bahena</t>
  </si>
  <si>
    <t>Nava</t>
  </si>
  <si>
    <t>Villareal</t>
  </si>
  <si>
    <t>Santacruz</t>
  </si>
  <si>
    <t>Guillen</t>
  </si>
  <si>
    <t>Fierro</t>
  </si>
  <si>
    <t>Garay</t>
  </si>
  <si>
    <t>Zaragoza</t>
  </si>
  <si>
    <t>Camacho</t>
  </si>
  <si>
    <t>Robledo</t>
  </si>
  <si>
    <t>Guzmán</t>
  </si>
  <si>
    <t>Cadena</t>
  </si>
  <si>
    <t>Huerta</t>
  </si>
  <si>
    <t>Pedraza</t>
  </si>
  <si>
    <t>Posada</t>
  </si>
  <si>
    <t>Hurtado</t>
  </si>
  <si>
    <t>Domínguez</t>
  </si>
  <si>
    <t>Rivera</t>
  </si>
  <si>
    <t>Duarte</t>
  </si>
  <si>
    <t>Meza</t>
  </si>
  <si>
    <t>Rosado</t>
  </si>
  <si>
    <t>Menéndez</t>
  </si>
  <si>
    <t>Alcántar</t>
  </si>
  <si>
    <t>Trujillo</t>
  </si>
  <si>
    <t>Perea</t>
  </si>
  <si>
    <t>Villanueva</t>
  </si>
  <si>
    <t>Ledesma</t>
  </si>
  <si>
    <t>Loya</t>
  </si>
  <si>
    <t>Vásquez</t>
  </si>
  <si>
    <t>Roybal</t>
  </si>
  <si>
    <t>Almonte</t>
  </si>
  <si>
    <t>de la O</t>
  </si>
  <si>
    <t>Montez</t>
  </si>
  <si>
    <t>Ibarra</t>
  </si>
  <si>
    <t>Longoria</t>
  </si>
  <si>
    <t>Montoya</t>
  </si>
  <si>
    <t>Peña</t>
  </si>
  <si>
    <t>Pantoja</t>
  </si>
  <si>
    <t>Lemus</t>
  </si>
  <si>
    <t>Orosco</t>
  </si>
  <si>
    <t>Laboy</t>
  </si>
  <si>
    <t>Chavarría</t>
  </si>
  <si>
    <t>Peres</t>
  </si>
  <si>
    <t>Olmos</t>
  </si>
  <si>
    <t>Ybarra</t>
  </si>
  <si>
    <t>Lerma</t>
  </si>
  <si>
    <t>Paredes</t>
  </si>
  <si>
    <t>Caballero</t>
  </si>
  <si>
    <t>Cortez</t>
  </si>
  <si>
    <t>Téllez</t>
  </si>
  <si>
    <t>Campos</t>
  </si>
  <si>
    <t>Flores</t>
  </si>
  <si>
    <t>Estrada</t>
  </si>
  <si>
    <t>Vázquez</t>
  </si>
  <si>
    <t>Pérez</t>
  </si>
  <si>
    <t>Noriega</t>
  </si>
  <si>
    <t>Cano</t>
  </si>
  <si>
    <t>Aguilera</t>
  </si>
  <si>
    <t>Alba</t>
  </si>
  <si>
    <t>Correa</t>
  </si>
  <si>
    <t>Herrera</t>
  </si>
  <si>
    <t>Ureña</t>
  </si>
  <si>
    <t>Gaitán</t>
  </si>
  <si>
    <t>Corrales</t>
  </si>
  <si>
    <t>Calvillo</t>
  </si>
  <si>
    <t>Linares</t>
  </si>
  <si>
    <t>Castillo</t>
  </si>
  <si>
    <t>Tejada</t>
  </si>
  <si>
    <t>Mares</t>
  </si>
  <si>
    <t>Casas</t>
  </si>
  <si>
    <t>Ornelas</t>
  </si>
  <si>
    <t>Miramontes</t>
  </si>
  <si>
    <t>Piña</t>
  </si>
  <si>
    <t>Leal</t>
  </si>
  <si>
    <t>Caraballo</t>
  </si>
  <si>
    <t>Valencia</t>
  </si>
  <si>
    <t>Ríos</t>
  </si>
  <si>
    <t>Villagómez</t>
  </si>
  <si>
    <t>Madrid</t>
  </si>
  <si>
    <t>Robles</t>
  </si>
  <si>
    <t>Velázquez</t>
  </si>
  <si>
    <t>Velasco</t>
  </si>
  <si>
    <t>Botello</t>
  </si>
  <si>
    <t>Sepúlveda</t>
  </si>
  <si>
    <t>Mora</t>
  </si>
  <si>
    <t>Lugo</t>
  </si>
  <si>
    <t>Espinoza</t>
  </si>
  <si>
    <t>Ballesteros</t>
  </si>
  <si>
    <t>Matías</t>
  </si>
  <si>
    <t>Collado</t>
  </si>
  <si>
    <t>Verdugo</t>
  </si>
  <si>
    <t>Apodaca</t>
  </si>
  <si>
    <t>Tapia</t>
  </si>
  <si>
    <t>Cabán</t>
  </si>
  <si>
    <t>Barragán</t>
  </si>
  <si>
    <t>Alarcón</t>
  </si>
  <si>
    <t>Ocampo</t>
  </si>
  <si>
    <t>Romero</t>
  </si>
  <si>
    <t>Olivera</t>
  </si>
  <si>
    <t>Rodríquez</t>
  </si>
  <si>
    <t>Lebrón</t>
  </si>
  <si>
    <t>Perales</t>
  </si>
  <si>
    <t>Reyes</t>
  </si>
  <si>
    <t>Cardenas</t>
  </si>
  <si>
    <t>Saldaña</t>
  </si>
  <si>
    <t>Montañez</t>
  </si>
  <si>
    <t>Regalado</t>
  </si>
  <si>
    <t>Sarabia</t>
  </si>
  <si>
    <t>Soto</t>
  </si>
  <si>
    <t>Granados</t>
  </si>
  <si>
    <t>Armenta</t>
  </si>
  <si>
    <t>Mojica</t>
  </si>
  <si>
    <t>Cardona</t>
  </si>
  <si>
    <t>Rentería</t>
  </si>
  <si>
    <t>Naranjo</t>
  </si>
  <si>
    <t>Altamirano</t>
  </si>
  <si>
    <t>Rodríguez</t>
  </si>
  <si>
    <t>Gutiérrez</t>
  </si>
  <si>
    <t>Salgado</t>
  </si>
  <si>
    <t>Matos</t>
  </si>
  <si>
    <t>Barrientos</t>
  </si>
  <si>
    <t>Vera</t>
  </si>
  <si>
    <t>Bueno</t>
  </si>
  <si>
    <t>Olivares</t>
  </si>
  <si>
    <t>Sisneros</t>
  </si>
  <si>
    <t>Olivárez</t>
  </si>
  <si>
    <t>Frías</t>
  </si>
  <si>
    <t>Gallardo</t>
  </si>
  <si>
    <t>Hernandes</t>
  </si>
  <si>
    <t>Girón</t>
  </si>
  <si>
    <t>Benítez</t>
  </si>
  <si>
    <t>Arenas</t>
  </si>
  <si>
    <t>Montaño</t>
  </si>
  <si>
    <t>Almanza</t>
  </si>
  <si>
    <t>Urbina</t>
  </si>
  <si>
    <t>Gallegos</t>
  </si>
  <si>
    <t>Valle</t>
  </si>
  <si>
    <t>Zedillo</t>
  </si>
  <si>
    <t>Roque</t>
  </si>
  <si>
    <t>Lovato</t>
  </si>
  <si>
    <t>Portillo</t>
  </si>
  <si>
    <t>Osorio</t>
  </si>
  <si>
    <t>Meléndez</t>
  </si>
  <si>
    <t>Villa</t>
  </si>
  <si>
    <t>Carrillo</t>
  </si>
  <si>
    <t>Luna</t>
  </si>
  <si>
    <t>Ceballos</t>
  </si>
  <si>
    <t>Palomino</t>
  </si>
  <si>
    <t>Soria</t>
  </si>
  <si>
    <t>Nazario</t>
  </si>
  <si>
    <t>Canales</t>
  </si>
  <si>
    <t>Acevedo</t>
  </si>
  <si>
    <t>Briseño</t>
  </si>
  <si>
    <t>Rubio</t>
  </si>
  <si>
    <t>Maya</t>
  </si>
  <si>
    <t>Curiel</t>
  </si>
  <si>
    <t>Archuleta</t>
  </si>
  <si>
    <t>Arteaga</t>
  </si>
  <si>
    <t>Quintana</t>
  </si>
  <si>
    <t>Lucio</t>
  </si>
  <si>
    <t>Marrero</t>
  </si>
  <si>
    <t>Meraz</t>
  </si>
  <si>
    <t>Abrego</t>
  </si>
  <si>
    <t>Zelaya</t>
  </si>
  <si>
    <t>Crespo</t>
  </si>
  <si>
    <t>Pizarro</t>
  </si>
  <si>
    <t>Flórez</t>
  </si>
  <si>
    <t>Munguía</t>
  </si>
  <si>
    <t>Leyva</t>
  </si>
  <si>
    <t>de la Torre</t>
  </si>
  <si>
    <t>Griego</t>
  </si>
  <si>
    <t>Ojeda</t>
  </si>
  <si>
    <t>Zambrano</t>
  </si>
  <si>
    <t>Bétancourt</t>
  </si>
  <si>
    <t>Bermúdez</t>
  </si>
  <si>
    <t>Rodrígez</t>
  </si>
  <si>
    <t>Reséndez</t>
  </si>
  <si>
    <t>Aponte</t>
  </si>
  <si>
    <t>Tamayo</t>
  </si>
  <si>
    <t>Nieto</t>
  </si>
  <si>
    <t>Gamez</t>
  </si>
  <si>
    <t>Camarillo</t>
  </si>
  <si>
    <t>Sierra</t>
  </si>
  <si>
    <t>Bustos</t>
  </si>
  <si>
    <t>Alvarado</t>
  </si>
  <si>
    <t>Aguilar</t>
  </si>
  <si>
    <t>Molina</t>
  </si>
  <si>
    <t>Godoy</t>
  </si>
  <si>
    <t>Salcido</t>
  </si>
  <si>
    <t>de León</t>
  </si>
  <si>
    <t>Aparicio</t>
  </si>
  <si>
    <t>Venegas</t>
  </si>
  <si>
    <t>Guerra</t>
  </si>
  <si>
    <t>Puga</t>
  </si>
  <si>
    <t>Muñiz</t>
  </si>
  <si>
    <t>Tafoya</t>
  </si>
  <si>
    <t>Madrigal</t>
  </si>
  <si>
    <t>Avilés</t>
  </si>
  <si>
    <t>Jaramillo</t>
  </si>
  <si>
    <t>Rolón</t>
  </si>
  <si>
    <t>Hernández</t>
  </si>
  <si>
    <t>Ponce</t>
  </si>
  <si>
    <t>Manzanares</t>
  </si>
  <si>
    <t>Escobedo</t>
  </si>
  <si>
    <t>Lozada</t>
  </si>
  <si>
    <t>Chapa</t>
  </si>
  <si>
    <t>Castañeda</t>
  </si>
  <si>
    <t>Solorio</t>
  </si>
  <si>
    <t>Ayala</t>
  </si>
  <si>
    <t>de la Crúz</t>
  </si>
  <si>
    <t>Chávez</t>
  </si>
  <si>
    <t>Mejía</t>
  </si>
  <si>
    <t>Laureano</t>
  </si>
  <si>
    <t>Carrera</t>
  </si>
  <si>
    <t>Gonzales</t>
  </si>
  <si>
    <t>Porras</t>
  </si>
  <si>
    <t>Tórrez</t>
  </si>
  <si>
    <t>Anaya</t>
  </si>
  <si>
    <t>Carreón</t>
  </si>
  <si>
    <t>Galarza</t>
  </si>
  <si>
    <t>Covarrubias</t>
  </si>
  <si>
    <t>Carmona</t>
  </si>
  <si>
    <t>Colunga</t>
  </si>
  <si>
    <t>Bravo</t>
  </si>
  <si>
    <t>Enríquez</t>
  </si>
  <si>
    <t>Delgado</t>
  </si>
  <si>
    <t>Corona</t>
  </si>
  <si>
    <t>Casárez</t>
  </si>
  <si>
    <t>Martínez</t>
  </si>
  <si>
    <t>Colón</t>
  </si>
  <si>
    <t>Puente</t>
  </si>
  <si>
    <t>Jasso</t>
  </si>
  <si>
    <t>Zapata</t>
  </si>
  <si>
    <t>Echeverría</t>
  </si>
  <si>
    <t>Contreras</t>
  </si>
  <si>
    <t>Cavazos</t>
  </si>
  <si>
    <t>Prieto</t>
  </si>
  <si>
    <t>Montes</t>
  </si>
  <si>
    <t>Rocha</t>
  </si>
  <si>
    <t>Ferrer</t>
  </si>
  <si>
    <t>Serrano</t>
  </si>
  <si>
    <t>Raya</t>
  </si>
  <si>
    <t>Roldán</t>
  </si>
  <si>
    <t>Abreu</t>
  </si>
  <si>
    <t>Beltrán</t>
  </si>
  <si>
    <t>Centeno</t>
  </si>
  <si>
    <t>Jimínez</t>
  </si>
  <si>
    <t>Rico</t>
  </si>
  <si>
    <t>Cornejo</t>
  </si>
  <si>
    <t>Fajardo</t>
  </si>
  <si>
    <t>Ocasio</t>
  </si>
  <si>
    <t>Mireles</t>
  </si>
  <si>
    <t>Arredondo</t>
  </si>
  <si>
    <t>Barrera</t>
  </si>
  <si>
    <t>Ceja</t>
  </si>
  <si>
    <t>Valdés</t>
  </si>
  <si>
    <t>Palomo</t>
  </si>
  <si>
    <t>Zarate</t>
  </si>
  <si>
    <t>Feliciano</t>
  </si>
  <si>
    <t>Juárez</t>
  </si>
  <si>
    <t>Garica</t>
  </si>
  <si>
    <t>Arroyo</t>
  </si>
  <si>
    <t>Gollum</t>
  </si>
  <si>
    <t>Gastélum</t>
  </si>
  <si>
    <t>Pichardo</t>
  </si>
  <si>
    <t>Sosa</t>
  </si>
  <si>
    <t>Maldonado</t>
  </si>
  <si>
    <t>Ramos</t>
  </si>
  <si>
    <t>Galindo</t>
  </si>
  <si>
    <t>Santana</t>
  </si>
  <si>
    <t>Carranza</t>
  </si>
  <si>
    <t>Franco</t>
  </si>
  <si>
    <t>Tello</t>
  </si>
  <si>
    <t>Preciado</t>
  </si>
  <si>
    <t>Carbajal</t>
  </si>
  <si>
    <t>Dueñas</t>
  </si>
  <si>
    <t>Samaniego</t>
  </si>
  <si>
    <t>Anguiano</t>
  </si>
  <si>
    <t>Arreola</t>
  </si>
  <si>
    <t>Cabrera</t>
  </si>
  <si>
    <t>Esparza</t>
  </si>
  <si>
    <t>Navarrete</t>
  </si>
  <si>
    <t>Briones</t>
  </si>
  <si>
    <t>Oquendo</t>
  </si>
  <si>
    <t>Ramírez</t>
  </si>
  <si>
    <t>Berríos</t>
  </si>
  <si>
    <t>Romo</t>
  </si>
  <si>
    <t>Zúñiga</t>
  </si>
  <si>
    <t>Fonseca</t>
  </si>
  <si>
    <t>Alcala</t>
  </si>
  <si>
    <t>Valladares</t>
  </si>
  <si>
    <t>Tamez</t>
  </si>
  <si>
    <t>Aragón</t>
  </si>
  <si>
    <t>Saldivar</t>
  </si>
  <si>
    <t>Melgar</t>
  </si>
  <si>
    <t>Vela</t>
  </si>
  <si>
    <t>Mata</t>
  </si>
  <si>
    <t>Quintero</t>
  </si>
  <si>
    <t>Bonilla</t>
  </si>
  <si>
    <t>Quiñones</t>
  </si>
  <si>
    <t>Tirado</t>
  </si>
  <si>
    <t>Yáñez</t>
  </si>
  <si>
    <t>Estévez</t>
  </si>
  <si>
    <t>Quintanilla</t>
  </si>
  <si>
    <t>Menchaca</t>
  </si>
  <si>
    <t>Arellano</t>
  </si>
  <si>
    <t>Lomeli</t>
  </si>
  <si>
    <t>Páez</t>
  </si>
  <si>
    <t>García</t>
  </si>
  <si>
    <t>Solano</t>
  </si>
  <si>
    <t>Borrego</t>
  </si>
  <si>
    <t>Urrutia</t>
  </si>
  <si>
    <t>Velásquez</t>
  </si>
  <si>
    <t>Guevara</t>
  </si>
  <si>
    <t>Saucedo</t>
  </si>
  <si>
    <t>Calderón</t>
  </si>
  <si>
    <t>Paz</t>
  </si>
  <si>
    <t>Moya</t>
  </si>
  <si>
    <t>Balderas</t>
  </si>
  <si>
    <t>Cruz</t>
  </si>
  <si>
    <t>Sauceda</t>
  </si>
  <si>
    <t>Valadez</t>
  </si>
  <si>
    <t>Casares</t>
  </si>
  <si>
    <t>Saiz</t>
  </si>
  <si>
    <t>Varela</t>
  </si>
  <si>
    <t>Vélez</t>
  </si>
  <si>
    <t>Villegas</t>
  </si>
  <si>
    <t>Arce</t>
  </si>
  <si>
    <t>Villarreal</t>
  </si>
  <si>
    <t>Jiménez</t>
  </si>
  <si>
    <t>Zavala</t>
  </si>
  <si>
    <t>Adame</t>
  </si>
  <si>
    <t>Jáquez</t>
  </si>
  <si>
    <t>Ruiz</t>
  </si>
  <si>
    <t>Serna</t>
  </si>
  <si>
    <t>Salazar</t>
  </si>
  <si>
    <t>Salinas</t>
  </si>
  <si>
    <t>Armendáriz</t>
  </si>
  <si>
    <t>Gil</t>
  </si>
  <si>
    <t>Arias</t>
  </si>
  <si>
    <t>Prado</t>
  </si>
  <si>
    <t>Ordóñez</t>
  </si>
  <si>
    <t>Blanco</t>
  </si>
  <si>
    <t>Espinosa</t>
  </si>
  <si>
    <t>Otero</t>
  </si>
  <si>
    <t>Espinal</t>
  </si>
  <si>
    <t>de Anda</t>
  </si>
  <si>
    <t>Segovia</t>
  </si>
  <si>
    <t>Villaseñor</t>
  </si>
  <si>
    <t>Zepeda</t>
  </si>
  <si>
    <t>Palacios</t>
  </si>
  <si>
    <t>Guerrero</t>
  </si>
  <si>
    <t>Saavedra</t>
  </si>
  <si>
    <t>Lozano</t>
  </si>
  <si>
    <t>Rascón</t>
  </si>
  <si>
    <t>Morales</t>
  </si>
  <si>
    <t>Rivas</t>
  </si>
  <si>
    <t>Salcedo</t>
  </si>
  <si>
    <t>Pineda</t>
  </si>
  <si>
    <t>Orellana</t>
  </si>
  <si>
    <t>Sandoval</t>
  </si>
  <si>
    <t>Vigil</t>
  </si>
  <si>
    <t>Sanches</t>
  </si>
  <si>
    <t>Castellanos</t>
  </si>
  <si>
    <t>Rivero</t>
  </si>
  <si>
    <t>del Valle</t>
  </si>
  <si>
    <t>Becerra</t>
  </si>
  <si>
    <t>Olivas</t>
  </si>
  <si>
    <t>Barela</t>
  </si>
  <si>
    <t>Vergara</t>
  </si>
  <si>
    <t>de la Fuente</t>
  </si>
  <si>
    <t>Moreno</t>
  </si>
  <si>
    <t>Pedroza</t>
  </si>
  <si>
    <t>Coronado</t>
  </si>
  <si>
    <t>Rangel</t>
  </si>
  <si>
    <t>León</t>
  </si>
  <si>
    <t>Heredia</t>
  </si>
  <si>
    <t>Rojo</t>
  </si>
  <si>
    <t>Navarro</t>
  </si>
  <si>
    <t>Valenzuela</t>
  </si>
  <si>
    <t>Vallejo</t>
  </si>
  <si>
    <t>Brito</t>
  </si>
  <si>
    <t>Pabón</t>
  </si>
  <si>
    <t>Zayas</t>
  </si>
  <si>
    <t>de la Rosa</t>
  </si>
  <si>
    <t>Carrión</t>
  </si>
  <si>
    <t>Grijalva</t>
  </si>
  <si>
    <t>Serrato</t>
  </si>
  <si>
    <t>Montalvo</t>
  </si>
  <si>
    <t>Sevilla</t>
  </si>
  <si>
    <t>Vega</t>
  </si>
  <si>
    <t>Ontiveros</t>
  </si>
  <si>
    <t>Córdova</t>
  </si>
  <si>
    <t>Acosta</t>
  </si>
  <si>
    <t>Uribe</t>
  </si>
  <si>
    <t>Suárez</t>
  </si>
  <si>
    <t>Torres</t>
  </si>
  <si>
    <t>Figueroa</t>
  </si>
  <si>
    <t>Farías</t>
  </si>
  <si>
    <t>Lucero</t>
  </si>
  <si>
    <t>Mayorga</t>
  </si>
  <si>
    <t>Monroy</t>
  </si>
  <si>
    <t>Rincón</t>
  </si>
  <si>
    <t>Guardado</t>
  </si>
  <si>
    <t>Miranda</t>
  </si>
  <si>
    <t>Zamudio</t>
  </si>
  <si>
    <t>Alvarez</t>
  </si>
  <si>
    <t>Díaz</t>
  </si>
  <si>
    <t>Gálvez</t>
  </si>
  <si>
    <t>Mercado</t>
  </si>
  <si>
    <t>Pacheco</t>
  </si>
  <si>
    <t>Montenegro</t>
  </si>
  <si>
    <t>Maestas</t>
  </si>
  <si>
    <t>Medrano</t>
  </si>
  <si>
    <t>Montero</t>
  </si>
  <si>
    <t>Armas</t>
  </si>
  <si>
    <t>Dávila</t>
  </si>
  <si>
    <t>González</t>
  </si>
  <si>
    <t>Negrón</t>
  </si>
  <si>
    <t>Durán</t>
  </si>
  <si>
    <t>Garrido</t>
  </si>
  <si>
    <t>Cazares</t>
  </si>
  <si>
    <t>Zamora</t>
  </si>
  <si>
    <t>Barraza</t>
  </si>
  <si>
    <t>Henríquez</t>
  </si>
  <si>
    <t>Ávalos</t>
  </si>
  <si>
    <t>Amaya</t>
  </si>
  <si>
    <t>Treviño</t>
  </si>
  <si>
    <t>Valles</t>
  </si>
  <si>
    <t>Magaña</t>
  </si>
  <si>
    <t>Ortega</t>
  </si>
  <si>
    <t>Patiño</t>
  </si>
  <si>
    <t>Alva</t>
  </si>
  <si>
    <t>Sotelo</t>
  </si>
  <si>
    <t>Marín</t>
  </si>
  <si>
    <t>Villalobos</t>
  </si>
  <si>
    <t>Olivo</t>
  </si>
  <si>
    <t>Terrazas</t>
  </si>
  <si>
    <t>Escobar</t>
  </si>
  <si>
    <t>Carrasco</t>
  </si>
  <si>
    <t>Toledo</t>
  </si>
  <si>
    <t>Vargas</t>
  </si>
  <si>
    <t>Cuellar</t>
  </si>
  <si>
    <t>Nájera</t>
  </si>
  <si>
    <t>Esquivel</t>
  </si>
  <si>
    <t>Holguín</t>
  </si>
  <si>
    <t>Granado</t>
  </si>
  <si>
    <t>Esquibel</t>
  </si>
  <si>
    <t>Razo</t>
  </si>
  <si>
    <t>Trejo</t>
  </si>
  <si>
    <t>Arriaga</t>
  </si>
  <si>
    <t>Baca</t>
  </si>
  <si>
    <t>Olvera</t>
  </si>
  <si>
    <t>Tovar</t>
  </si>
  <si>
    <t>Pelayo</t>
  </si>
  <si>
    <t>Malave</t>
  </si>
  <si>
    <t>Sáenz</t>
  </si>
  <si>
    <t>Segura</t>
  </si>
  <si>
    <t>Sanabria</t>
  </si>
  <si>
    <t>Véliz</t>
  </si>
  <si>
    <t>Burgos</t>
  </si>
  <si>
    <t>Aranda</t>
  </si>
  <si>
    <t>Reyna</t>
  </si>
  <si>
    <t>Murillo</t>
  </si>
  <si>
    <t>Bañuelos</t>
  </si>
  <si>
    <t>Quiroz</t>
  </si>
  <si>
    <t>Delgadillo</t>
  </si>
  <si>
    <t>Leiva</t>
  </si>
  <si>
    <t>Quezada</t>
  </si>
  <si>
    <t>Mena</t>
  </si>
  <si>
    <t>Cantú</t>
  </si>
  <si>
    <t>Merino</t>
  </si>
  <si>
    <t>Candelaria</t>
  </si>
  <si>
    <t>Muro</t>
  </si>
  <si>
    <t>Quesada</t>
  </si>
  <si>
    <t>Limón</t>
  </si>
  <si>
    <t>Padrón</t>
  </si>
  <si>
    <t>Garibay</t>
  </si>
  <si>
    <t>Hidalgo</t>
  </si>
  <si>
    <t>Cortés</t>
  </si>
  <si>
    <t>Cedillo</t>
  </si>
  <si>
    <t>Baeza</t>
  </si>
  <si>
    <t>Arguello</t>
  </si>
  <si>
    <t>Caldera</t>
  </si>
  <si>
    <t>Luevano</t>
  </si>
  <si>
    <t>Cintrón</t>
  </si>
  <si>
    <t>Reynoso</t>
  </si>
  <si>
    <t>Hinojosa</t>
  </si>
  <si>
    <t>Gaytán</t>
  </si>
  <si>
    <t>Orozco</t>
  </si>
  <si>
    <t>Parra</t>
  </si>
  <si>
    <t>Benavides</t>
  </si>
  <si>
    <t>Carvajal</t>
  </si>
  <si>
    <t>Vanegas</t>
  </si>
  <si>
    <t>Alfaro</t>
  </si>
  <si>
    <t>Guajardo</t>
  </si>
  <si>
    <t>Barrios</t>
  </si>
  <si>
    <t>Rosales</t>
  </si>
  <si>
    <t>del Río</t>
  </si>
  <si>
    <t>Jurado</t>
  </si>
  <si>
    <t>Ávila</t>
  </si>
  <si>
    <t>Barreto</t>
  </si>
  <si>
    <t>Riojas</t>
  </si>
  <si>
    <t>Ozuna</t>
  </si>
  <si>
    <t>de Jesús</t>
  </si>
  <si>
    <t>Mesa</t>
  </si>
  <si>
    <t>Valdivia</t>
  </si>
  <si>
    <t>Acuña</t>
  </si>
  <si>
    <t>Soliz</t>
  </si>
  <si>
    <t>Bernal</t>
  </si>
  <si>
    <t>Gurule</t>
  </si>
  <si>
    <t>Ulloa</t>
  </si>
  <si>
    <t>Badillo</t>
  </si>
  <si>
    <t>Cotto</t>
  </si>
  <si>
    <t>Garza</t>
  </si>
  <si>
    <t>Narváez</t>
  </si>
  <si>
    <t>Castro</t>
  </si>
  <si>
    <t>Alonzo</t>
  </si>
  <si>
    <t>Ulibarri</t>
  </si>
  <si>
    <t>Terán</t>
  </si>
  <si>
    <t>Iglesias</t>
  </si>
  <si>
    <t>Santillán</t>
  </si>
  <si>
    <t>Partida</t>
  </si>
  <si>
    <t>Pulido</t>
  </si>
  <si>
    <t>Gómez</t>
  </si>
  <si>
    <t>Vaca</t>
  </si>
  <si>
    <t>Polanco</t>
  </si>
  <si>
    <t>Espino</t>
  </si>
  <si>
    <t>de la Garza</t>
  </si>
  <si>
    <t>Cordero</t>
  </si>
  <si>
    <t>Hernádez</t>
  </si>
  <si>
    <t>Ortiz</t>
  </si>
  <si>
    <t>Valentín</t>
  </si>
  <si>
    <t>Jaimes</t>
  </si>
  <si>
    <t>Benavídez</t>
  </si>
  <si>
    <t>Márquez</t>
  </si>
  <si>
    <t>Chacón</t>
  </si>
  <si>
    <t>Núñez</t>
  </si>
  <si>
    <t>Tijerina</t>
  </si>
  <si>
    <t>Escalante</t>
  </si>
  <si>
    <t>Mascareñas</t>
  </si>
  <si>
    <t>Ochoa</t>
  </si>
  <si>
    <t>Alcaraz</t>
  </si>
  <si>
    <t>Salas</t>
  </si>
  <si>
    <t>Angulo</t>
  </si>
  <si>
    <t>Negrete</t>
  </si>
  <si>
    <t>Irizarry</t>
  </si>
  <si>
    <t>Madera</t>
  </si>
  <si>
    <t>Aguayo</t>
  </si>
  <si>
    <t>Llamas</t>
  </si>
  <si>
    <t>Lara</t>
  </si>
  <si>
    <t>Peralta</t>
  </si>
  <si>
    <t>Orta</t>
  </si>
  <si>
    <t>Cuenta Corriente</t>
  </si>
  <si>
    <t>Ahorro</t>
  </si>
  <si>
    <t>Inversión</t>
  </si>
  <si>
    <t>Tarjeta de Crédito</t>
  </si>
  <si>
    <t>Crédito Hipotecario</t>
  </si>
  <si>
    <t>Saldo promedio mensual</t>
  </si>
  <si>
    <t>FUNCION DIA-LAB</t>
  </si>
  <si>
    <t>calcular años</t>
  </si>
  <si>
    <t>calcular fecha de vencimiento sumando el plazo en meses a la fecha de apertura</t>
  </si>
  <si>
    <t>ALTO mas de 300mil
Entre 100MIL y 300MIL MEDIO
Menos de 100mil BAJO</t>
  </si>
  <si>
    <t>sumar.si
sumar todos los que sean tipo producto = "Ahorro"</t>
  </si>
  <si>
    <t xml:space="preserve"> Sumar si conjunto,   sumar todos los que sean tipo producto = "Crédito Hipotecario y Tarjeta de Crédito"</t>
  </si>
  <si>
    <t>NO FUNCIONA</t>
  </si>
  <si>
    <t>Sexo</t>
  </si>
  <si>
    <t>Masculino</t>
  </si>
  <si>
    <t>Femenino</t>
  </si>
  <si>
    <t xml:space="preserve">porque esta dentro </t>
  </si>
  <si>
    <t>del mismo campo</t>
  </si>
  <si>
    <t xml:space="preserve"> Sumar si conjunto,   sumar todos los que sean tipo producto = "Crédito Hipotecario y sexo Femenino
agregar columna sexo</t>
  </si>
  <si>
    <t>ALTERNATIVA</t>
  </si>
  <si>
    <t xml:space="preserve">Agregar una nueva </t>
  </si>
  <si>
    <t xml:space="preserve">Luego, suma los saldos </t>
  </si>
  <si>
    <t>Columna auxiliar para productos validos</t>
  </si>
  <si>
    <t xml:space="preserve">columna </t>
  </si>
  <si>
    <t>que cumplan la condicion</t>
  </si>
  <si>
    <t>sumar los que sean 
tipo producto = "Crédito Hipotecario y Tarjeta de Crédito"</t>
  </si>
  <si>
    <t>Calcular Interes Mensual (Suponer que es anual) Dividir taza / Plazo con SI.ERROR controlamos #DIV/0</t>
  </si>
  <si>
    <t>Clasificar productos como “Activo” o “Pasivo” Cuenta corriente, Ahorro, Inversión → Activo | Trajeta Crédito, Credito Hipotecario → Pasivo</t>
  </si>
  <si>
    <t>Los que cumplen años este mes
comparando con valor fijo</t>
  </si>
  <si>
    <t>Los que cumplen años este mes comparando con funcion</t>
  </si>
  <si>
    <t>Clasificar si la fecha de apertura del producto es reciente (menor 30 dias) o antigua</t>
  </si>
  <si>
    <t>dias adicionales</t>
  </si>
  <si>
    <t>FUNCION DIA-LAB con dias adicionales</t>
  </si>
  <si>
    <t>FUNCION DIAS-LAB</t>
  </si>
  <si>
    <t>Funcion dia</t>
  </si>
  <si>
    <t>funcion mes</t>
  </si>
  <si>
    <t>Funcion año</t>
  </si>
  <si>
    <t>cambiar formato fecha y cambiar a formato fecha</t>
  </si>
  <si>
    <t>cambiar formato fecha a texto y reacomodar</t>
  </si>
  <si>
    <t>Contar todos los productos que son de tipo Ahorro</t>
  </si>
  <si>
    <t>Contar todos los productos que son de tipo Ahorro, Que sean del sexo femenino y que sean mayores a $10,000</t>
  </si>
  <si>
    <t>Cambiar formato a un numero</t>
  </si>
  <si>
    <t>Funcion Encontrar Buscar tos los que se llamen Maria, Maracra error cuando no exista alternativa 1</t>
  </si>
  <si>
    <t>Funcion Encontrar Buscar tos los que se llamen Maria, Maracra error cuando no exista alternativa 2</t>
  </si>
  <si>
    <t>Funcion Encontrar Buscar tos los que se llamen Maria, Maracra error cuando no exista alternativa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</si>
</sst>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"/>
    <numFmt numFmtId="172" formatCode="_-* #,##0_-;\-* #,##0_-;_-* &quot;-&quot;??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44" fontId="0" fillId="0" borderId="0" xfId="1" applyFont="1"/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44" fontId="0" fillId="0" borderId="0" xfId="1" applyFont="1" applyFill="1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172" fontId="0" fillId="0" borderId="0" xfId="2" applyNumberFormat="1" applyFont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501"/>
  <sheetViews>
    <sheetView tabSelected="1" topLeftCell="AG1" zoomScale="120" zoomScaleNormal="120" workbookViewId="0">
      <selection activeCell="AK7" sqref="AK7"/>
    </sheetView>
  </sheetViews>
  <sheetFormatPr baseColWidth="10" defaultColWidth="8.88671875" defaultRowHeight="14.4"/>
  <cols>
    <col min="1" max="1" width="11.88671875" customWidth="1"/>
    <col min="2" max="2" width="12.6640625" customWidth="1"/>
    <col min="3" max="4" width="12.5546875" customWidth="1"/>
    <col min="5" max="5" width="16.6640625" bestFit="1" customWidth="1"/>
    <col min="6" max="6" width="16.21875" customWidth="1"/>
    <col min="7" max="7" width="18.44140625" customWidth="1"/>
    <col min="8" max="8" width="15.88671875" style="2" customWidth="1"/>
    <col min="9" max="9" width="13.109375" customWidth="1"/>
    <col min="10" max="10" width="12.109375" customWidth="1"/>
    <col min="11" max="11" width="8.6640625" customWidth="1"/>
    <col min="12" max="12" width="8.88671875" customWidth="1"/>
    <col min="13" max="13" width="9.44140625" customWidth="1"/>
    <col min="14" max="14" width="10.6640625" bestFit="1" customWidth="1"/>
    <col min="15" max="17" width="10.6640625" customWidth="1"/>
    <col min="18" max="18" width="8.44140625" customWidth="1"/>
    <col min="19" max="19" width="3.109375" style="8" customWidth="1"/>
    <col min="20" max="20" width="11.6640625" customWidth="1"/>
    <col min="21" max="21" width="13.109375" customWidth="1"/>
    <col min="22" max="22" width="16.21875" style="6" customWidth="1"/>
    <col min="23" max="23" width="13.33203125" style="6" customWidth="1"/>
    <col min="24" max="24" width="17.6640625" customWidth="1"/>
    <col min="25" max="25" width="14.21875" style="16" customWidth="1"/>
    <col min="26" max="26" width="15.88671875" bestFit="1" customWidth="1"/>
    <col min="27" max="27" width="18.88671875" customWidth="1"/>
    <col min="28" max="28" width="21.6640625" customWidth="1"/>
    <col min="29" max="29" width="14.21875" customWidth="1"/>
    <col min="30" max="30" width="19.6640625" customWidth="1"/>
    <col min="31" max="31" width="16.6640625" customWidth="1"/>
    <col min="32" max="32" width="19.5546875" customWidth="1"/>
    <col min="33" max="33" width="22.6640625" customWidth="1"/>
    <col min="34" max="34" width="25.5546875" customWidth="1"/>
    <col min="35" max="35" width="17.77734375" customWidth="1"/>
    <col min="36" max="37" width="13.77734375" customWidth="1"/>
    <col min="38" max="38" width="16.88671875" customWidth="1"/>
    <col min="39" max="39" width="20.6640625" customWidth="1"/>
    <col min="40" max="40" width="18.6640625" customWidth="1"/>
    <col min="41" max="41" width="19.5546875" customWidth="1"/>
    <col min="42" max="42" width="18.44140625" customWidth="1"/>
    <col min="44" max="44" width="13.5546875" customWidth="1"/>
    <col min="45" max="45" width="11.44140625" bestFit="1" customWidth="1"/>
    <col min="46" max="46" width="11.6640625" customWidth="1"/>
  </cols>
  <sheetData>
    <row r="1" spans="1:47" s="12" customFormat="1" ht="86.4" customHeight="1">
      <c r="A1" s="9" t="s">
        <v>0</v>
      </c>
      <c r="B1" s="9" t="s">
        <v>1</v>
      </c>
      <c r="C1" s="9" t="s">
        <v>2</v>
      </c>
      <c r="D1" s="9" t="s">
        <v>978</v>
      </c>
      <c r="E1" s="9" t="s">
        <v>3</v>
      </c>
      <c r="F1" s="9" t="s">
        <v>4</v>
      </c>
      <c r="G1" s="9" t="s">
        <v>5</v>
      </c>
      <c r="H1" s="10" t="s">
        <v>6</v>
      </c>
      <c r="I1" s="9" t="s">
        <v>7</v>
      </c>
      <c r="J1" s="9" t="s">
        <v>8</v>
      </c>
      <c r="K1" s="19" t="s">
        <v>999</v>
      </c>
      <c r="L1" s="19" t="s">
        <v>1000</v>
      </c>
      <c r="M1" s="19" t="s">
        <v>1001</v>
      </c>
      <c r="N1" s="4" t="s">
        <v>971</v>
      </c>
      <c r="O1" s="4" t="s">
        <v>996</v>
      </c>
      <c r="P1" s="4" t="s">
        <v>997</v>
      </c>
      <c r="Q1" s="4" t="s">
        <v>998</v>
      </c>
      <c r="R1" s="4" t="s">
        <v>972</v>
      </c>
      <c r="S1" s="11"/>
      <c r="T1" s="14" t="s">
        <v>993</v>
      </c>
      <c r="U1" s="14" t="s">
        <v>994</v>
      </c>
      <c r="V1" s="15" t="s">
        <v>995</v>
      </c>
      <c r="W1" s="15" t="s">
        <v>970</v>
      </c>
      <c r="X1" s="14" t="s">
        <v>973</v>
      </c>
      <c r="Y1" s="14" t="s">
        <v>974</v>
      </c>
      <c r="Z1" s="14" t="s">
        <v>975</v>
      </c>
      <c r="AA1" s="14" t="s">
        <v>983</v>
      </c>
      <c r="AB1" s="14" t="s">
        <v>976</v>
      </c>
      <c r="AC1" s="14" t="s">
        <v>987</v>
      </c>
      <c r="AD1" s="14" t="s">
        <v>990</v>
      </c>
      <c r="AE1" s="14" t="s">
        <v>1004</v>
      </c>
      <c r="AF1" s="14" t="s">
        <v>1005</v>
      </c>
      <c r="AG1" s="14" t="s">
        <v>991</v>
      </c>
      <c r="AH1" s="14" t="s">
        <v>992</v>
      </c>
      <c r="AI1" s="4" t="s">
        <v>1003</v>
      </c>
      <c r="AJ1" s="4" t="s">
        <v>1002</v>
      </c>
      <c r="AK1" s="4"/>
      <c r="AL1" s="4" t="s">
        <v>1006</v>
      </c>
      <c r="AM1" s="4" t="s">
        <v>1007</v>
      </c>
      <c r="AN1" s="4" t="s">
        <v>1008</v>
      </c>
      <c r="AO1" s="4" t="s">
        <v>1009</v>
      </c>
      <c r="AP1" s="9" t="s">
        <v>5</v>
      </c>
    </row>
    <row r="2" spans="1:47">
      <c r="A2">
        <v>1001</v>
      </c>
      <c r="B2" t="s">
        <v>9</v>
      </c>
      <c r="C2" t="s">
        <v>354</v>
      </c>
      <c r="D2" t="s">
        <v>979</v>
      </c>
      <c r="E2" s="1">
        <v>39122</v>
      </c>
      <c r="F2" s="1">
        <v>45803</v>
      </c>
      <c r="G2" t="s">
        <v>965</v>
      </c>
      <c r="H2" s="2">
        <v>83020.33</v>
      </c>
      <c r="I2">
        <v>0</v>
      </c>
      <c r="J2">
        <v>0.5</v>
      </c>
      <c r="K2">
        <f>DAY(F2)</f>
        <v>26</v>
      </c>
      <c r="L2">
        <f>MONTH(F2)</f>
        <v>5</v>
      </c>
      <c r="M2">
        <f>YEAR(F2)</f>
        <v>2025</v>
      </c>
      <c r="N2" s="5">
        <f>WORKDAY(F2,10)</f>
        <v>45817</v>
      </c>
      <c r="O2" s="5">
        <v>45813</v>
      </c>
      <c r="P2" s="5">
        <f>WORKDAY(F2,10, $O$2:$O$5)</f>
        <v>45820</v>
      </c>
      <c r="Q2" s="13">
        <f ca="1">NETWORKDAYS(F2, TODAY() )</f>
        <v>8</v>
      </c>
      <c r="R2">
        <f ca="1">INT((TODAY()-E2)/365.25)</f>
        <v>18</v>
      </c>
      <c r="T2" s="3" t="str">
        <f>IF(MONTH(E2)=6,"Sí","No")</f>
        <v>No</v>
      </c>
      <c r="U2" s="3" t="str">
        <f t="shared" ref="U2:U24" ca="1" si="0">IF(MONTH(E2)=MONTH(TODAY()),"Sí","No")</f>
        <v>No</v>
      </c>
      <c r="V2" s="6" t="str">
        <f t="shared" ref="V2:V24" ca="1" si="1">IF(TODAY()-F2&lt;=30,"Reciente","Antigua")</f>
        <v>Reciente</v>
      </c>
      <c r="W2" s="7" t="str">
        <f>IF(I2&gt;0,H2/I2,"")</f>
        <v/>
      </c>
      <c r="X2" s="5" t="str">
        <f>IF(I2 &gt; 0, EDATE(F2,I2), "N/A")</f>
        <v>N/A</v>
      </c>
      <c r="Y2" s="16" t="str">
        <f>IF(H2&gt;300000,"Alto",IF(AND(H2&gt;=100000,H2&lt;=300000),"Medio","Bajo"))</f>
        <v>Bajo</v>
      </c>
      <c r="Z2" s="2">
        <f>SUMIF(G:G,"Ahorro",H:H)</f>
        <v>186457731.1999999</v>
      </c>
      <c r="AA2" s="2">
        <f>SUMIFS(H:H, G:G, "Tarjeta de Crédito", D:D, "Femenino" )</f>
        <v>83763934.890000015</v>
      </c>
      <c r="AB2">
        <f>SUMIFS(H:H, G:G,"Ahorro", G:G, "Crédito Hipotecario")</f>
        <v>0</v>
      </c>
      <c r="AC2" t="b">
        <f>OR(G2="Tarjeta de Crédito", G2="Crédito Hipotecario")</f>
        <v>0</v>
      </c>
      <c r="AD2" s="2">
        <f>SUMIF(AC:AC,TRUE,H:H)</f>
        <v>1712234.3199999998</v>
      </c>
      <c r="AE2" s="20">
        <f>COUNTIF(G:G, "Ahorro")</f>
        <v>732</v>
      </c>
      <c r="AF2" s="20">
        <f>COUNTIFS(G:G,"Ahorro",D:D,"Femenino", H:H,"&gt;10000")</f>
        <v>344</v>
      </c>
      <c r="AG2" t="str">
        <f>IFERROR(J2/I2, "No aplica Interes mensual")</f>
        <v>No aplica Interes mensual</v>
      </c>
      <c r="AH2" t="str">
        <f>IF(OR(G2="Ahorro",G2="Inversión", G2="Cuenta Corriente"),"Activo = " &amp; G2,"Pasivo = " &amp; G2)</f>
        <v>Activo = Cuenta Corriente</v>
      </c>
      <c r="AI2" t="str">
        <f>TEXT(E2, "dd/mm/aaaa")</f>
        <v>09/02/2007</v>
      </c>
      <c r="AJ2" s="5">
        <f t="shared" ref="AJ2:AJ3" si="2">DATEVALUE( TEXT(E2, "dd/mm/aaaa"))</f>
        <v>39122</v>
      </c>
      <c r="AK2" t="str">
        <f>TEXT(AJ2, "dddd")</f>
        <v>viernes</v>
      </c>
      <c r="AL2" t="str">
        <f>TEXT(H2, "#,##0.0000")</f>
        <v>83,020.3300</v>
      </c>
      <c r="AM2" t="str">
        <f>IFERROR(FIND("María", B2,1),"No es maria")</f>
        <v>No es maria</v>
      </c>
      <c r="AN2" t="str">
        <f>IF(ISNUMBER(FIND("María",B2)),"Sí es María","No")</f>
        <v>No</v>
      </c>
      <c r="AO2" t="str">
        <f>IF(ISNUMBER(SEARCH("MAría",B2)),B2,"No es María")</f>
        <v>No es María</v>
      </c>
      <c r="AR2" s="13"/>
      <c r="AT2" s="5"/>
      <c r="AU2" s="5"/>
    </row>
    <row r="3" spans="1:47">
      <c r="A3">
        <v>1002</v>
      </c>
      <c r="B3" t="s">
        <v>10</v>
      </c>
      <c r="C3" t="s">
        <v>158</v>
      </c>
      <c r="D3" t="s">
        <v>979</v>
      </c>
      <c r="E3" s="1">
        <v>32183</v>
      </c>
      <c r="F3" s="1">
        <v>45071</v>
      </c>
      <c r="G3" t="s">
        <v>966</v>
      </c>
      <c r="H3" s="2">
        <v>171602.2</v>
      </c>
      <c r="I3">
        <v>0</v>
      </c>
      <c r="J3">
        <v>2.1</v>
      </c>
      <c r="K3">
        <f t="shared" ref="K3:K14" si="3">DAY(F3)</f>
        <v>25</v>
      </c>
      <c r="L3">
        <f t="shared" ref="L3:L14" si="4">MONTH(F3)</f>
        <v>5</v>
      </c>
      <c r="M3">
        <f t="shared" ref="M3:M14" si="5">YEAR(F3)</f>
        <v>2023</v>
      </c>
      <c r="N3" s="5">
        <f t="shared" ref="N3:N66" si="6">WORKDAY(F3,20)</f>
        <v>45099</v>
      </c>
      <c r="O3" s="5">
        <v>45817</v>
      </c>
      <c r="P3" s="5">
        <f t="shared" ref="P3:P12" si="7">WORKDAY(F3,10, $O$2:$O$5)</f>
        <v>45085</v>
      </c>
      <c r="Q3" s="13">
        <f t="shared" ref="Q3:Q12" ca="1" si="8">NETWORKDAYS(F3, TODAY() )</f>
        <v>530</v>
      </c>
      <c r="R3">
        <f t="shared" ref="R3:R12" ca="1" si="9">INT((TODAY()-E3)/365.25)</f>
        <v>37</v>
      </c>
      <c r="T3" s="3" t="str">
        <f t="shared" ref="T3:T66" si="10">IF(MONTH(E3)=6,"Sí","No")</f>
        <v>No</v>
      </c>
      <c r="U3" s="3" t="str">
        <f t="shared" ca="1" si="0"/>
        <v>No</v>
      </c>
      <c r="V3" s="6" t="str">
        <f t="shared" ca="1" si="1"/>
        <v>Antigua</v>
      </c>
      <c r="W3" s="7" t="str">
        <f t="shared" ref="W3:W24" si="11">IF(I3&gt;0,H3/I3,"")</f>
        <v/>
      </c>
      <c r="X3" s="5" t="str">
        <f t="shared" ref="X3:X24" si="12">IF(I3 &gt; 0, EDATE(F3,I3), "N/A")</f>
        <v>N/A</v>
      </c>
      <c r="Y3" s="16" t="str">
        <f t="shared" ref="Y3:Y24" si="13">IF(H3&gt;300000,"Alto",IF(AND(H3&gt;=100000,H3&lt;=300000),"Medio","Bajo"))</f>
        <v>Medio</v>
      </c>
      <c r="Z3" s="2"/>
      <c r="AA3" s="2"/>
      <c r="AB3" s="17" t="s">
        <v>977</v>
      </c>
      <c r="AC3" t="b">
        <f t="shared" ref="AC3:AC24" si="14">OR(G3="Tarjeta de Crédito", G3="Crédito Hipotecario")</f>
        <v>0</v>
      </c>
      <c r="AD3" s="2"/>
      <c r="AG3" t="str">
        <f t="shared" ref="AG3:AG15" si="15">IFERROR(J3/I3, "No aplica Interes mensual")</f>
        <v>No aplica Interes mensual</v>
      </c>
      <c r="AH3" t="str">
        <f t="shared" ref="AH3:AH66" si="16">IF(OR(G3="Ahorro",G3="Inversión", G3="Cuenta Corriente"),"Activo = " &amp; G3,"Pasivo = " &amp; G3)</f>
        <v>Activo = Ahorro</v>
      </c>
      <c r="AI3" t="str">
        <f>TEXT(E3, "dd/mm/aaaa")</f>
        <v>10/02/1988</v>
      </c>
      <c r="AJ3" s="5">
        <f t="shared" si="2"/>
        <v>32183</v>
      </c>
      <c r="AK3" t="str">
        <f t="shared" ref="AK3:AK8" si="17">TEXT(AJ3, "dddd")</f>
        <v>miércoles</v>
      </c>
      <c r="AM3" t="str">
        <f t="shared" ref="AM3:AM13" si="18">IFERROR(FIND("María", B3,1),"No es maria")</f>
        <v>No es maria</v>
      </c>
      <c r="AN3" t="str">
        <f t="shared" ref="AN3:AN13" si="19">IF(ISNUMBER(FIND("María",B3)),"Sí es María","No")</f>
        <v>No</v>
      </c>
      <c r="AO3" t="str">
        <f t="shared" ref="AO3:AO13" si="20">IF(ISNUMBER(SEARCH("MAría",B3)),B3,"No es María")</f>
        <v>No es María</v>
      </c>
      <c r="AR3" s="13"/>
      <c r="AT3" s="5"/>
      <c r="AU3" s="5"/>
    </row>
    <row r="4" spans="1:47">
      <c r="A4">
        <v>1003</v>
      </c>
      <c r="B4" t="s">
        <v>11</v>
      </c>
      <c r="C4" t="s">
        <v>355</v>
      </c>
      <c r="D4" t="s">
        <v>980</v>
      </c>
      <c r="E4" s="1">
        <v>22104</v>
      </c>
      <c r="F4" s="1">
        <v>44506</v>
      </c>
      <c r="G4" t="s">
        <v>967</v>
      </c>
      <c r="H4" s="2">
        <v>487076.05</v>
      </c>
      <c r="I4">
        <v>0</v>
      </c>
      <c r="J4">
        <v>5.5</v>
      </c>
      <c r="K4">
        <f t="shared" si="3"/>
        <v>6</v>
      </c>
      <c r="L4">
        <f t="shared" si="4"/>
        <v>11</v>
      </c>
      <c r="M4">
        <f t="shared" si="5"/>
        <v>2021</v>
      </c>
      <c r="N4" s="5">
        <f t="shared" si="6"/>
        <v>44533</v>
      </c>
      <c r="O4" s="5">
        <v>45811</v>
      </c>
      <c r="P4" s="5">
        <f t="shared" si="7"/>
        <v>44519</v>
      </c>
      <c r="Q4" s="13">
        <f t="shared" ca="1" si="8"/>
        <v>933</v>
      </c>
      <c r="R4">
        <f t="shared" ca="1" si="9"/>
        <v>64</v>
      </c>
      <c r="T4" s="3" t="str">
        <f t="shared" si="10"/>
        <v>No</v>
      </c>
      <c r="U4" s="3" t="str">
        <f t="shared" ca="1" si="0"/>
        <v>No</v>
      </c>
      <c r="V4" s="6" t="str">
        <f t="shared" ca="1" si="1"/>
        <v>Antigua</v>
      </c>
      <c r="W4" s="7" t="str">
        <f t="shared" si="11"/>
        <v/>
      </c>
      <c r="X4" s="5" t="str">
        <f t="shared" si="12"/>
        <v>N/A</v>
      </c>
      <c r="Y4" s="16" t="str">
        <f t="shared" si="13"/>
        <v>Alto</v>
      </c>
      <c r="Z4" s="2"/>
      <c r="AA4" s="2"/>
      <c r="AB4" s="17" t="s">
        <v>981</v>
      </c>
      <c r="AC4" t="b">
        <f t="shared" si="14"/>
        <v>0</v>
      </c>
      <c r="AD4" s="2"/>
      <c r="AG4" t="str">
        <f t="shared" si="15"/>
        <v>No aplica Interes mensual</v>
      </c>
      <c r="AH4" t="str">
        <f t="shared" si="16"/>
        <v>Activo = Inversión</v>
      </c>
      <c r="AI4" t="str">
        <f xml:space="preserve"> TEXT(E4, "dd/mm/aaaa")</f>
        <v>07/07/1960</v>
      </c>
      <c r="AJ4" s="5">
        <f>DATEVALUE( TEXT(E4, "dd/mm/aaaa"))</f>
        <v>22104</v>
      </c>
      <c r="AK4" t="str">
        <f t="shared" si="17"/>
        <v>jueves</v>
      </c>
      <c r="AM4" t="str">
        <f t="shared" si="18"/>
        <v>No es maria</v>
      </c>
      <c r="AN4" t="str">
        <f t="shared" si="19"/>
        <v>No</v>
      </c>
      <c r="AO4" t="str">
        <f t="shared" si="20"/>
        <v>No es María</v>
      </c>
      <c r="AR4" s="13"/>
      <c r="AT4" s="5"/>
      <c r="AU4" s="5"/>
    </row>
    <row r="5" spans="1:47">
      <c r="A5">
        <v>1004</v>
      </c>
      <c r="B5" t="s">
        <v>12</v>
      </c>
      <c r="C5" t="s">
        <v>356</v>
      </c>
      <c r="D5" t="s">
        <v>980</v>
      </c>
      <c r="E5" s="1">
        <v>20558</v>
      </c>
      <c r="F5" s="1">
        <v>44004</v>
      </c>
      <c r="G5" t="s">
        <v>968</v>
      </c>
      <c r="H5" s="2">
        <v>492270.6</v>
      </c>
      <c r="I5">
        <v>0</v>
      </c>
      <c r="J5">
        <v>35</v>
      </c>
      <c r="K5">
        <f t="shared" si="3"/>
        <v>22</v>
      </c>
      <c r="L5">
        <f t="shared" si="4"/>
        <v>6</v>
      </c>
      <c r="M5">
        <f t="shared" si="5"/>
        <v>2020</v>
      </c>
      <c r="N5" s="5">
        <f t="shared" si="6"/>
        <v>44032</v>
      </c>
      <c r="O5" s="5"/>
      <c r="P5" s="5">
        <f t="shared" si="7"/>
        <v>44018</v>
      </c>
      <c r="Q5" s="13">
        <f t="shared" ca="1" si="8"/>
        <v>1293</v>
      </c>
      <c r="R5">
        <f t="shared" ca="1" si="9"/>
        <v>69</v>
      </c>
      <c r="T5" s="3" t="str">
        <f t="shared" si="10"/>
        <v>No</v>
      </c>
      <c r="U5" s="3" t="str">
        <f t="shared" ca="1" si="0"/>
        <v>No</v>
      </c>
      <c r="V5" s="6" t="str">
        <f t="shared" ca="1" si="1"/>
        <v>Antigua</v>
      </c>
      <c r="W5" s="7" t="str">
        <f t="shared" si="11"/>
        <v/>
      </c>
      <c r="X5" s="5" t="str">
        <f t="shared" si="12"/>
        <v>N/A</v>
      </c>
      <c r="Y5" s="16" t="str">
        <f t="shared" si="13"/>
        <v>Alto</v>
      </c>
      <c r="Z5" s="2"/>
      <c r="AA5" s="2"/>
      <c r="AB5" s="17" t="s">
        <v>982</v>
      </c>
      <c r="AC5" t="b">
        <f t="shared" si="14"/>
        <v>1</v>
      </c>
      <c r="AD5" s="2"/>
      <c r="AG5" t="str">
        <f t="shared" si="15"/>
        <v>No aplica Interes mensual</v>
      </c>
      <c r="AH5" t="str">
        <f t="shared" si="16"/>
        <v>Pasivo = Tarjeta de Crédito</v>
      </c>
      <c r="AI5" t="str">
        <f xml:space="preserve"> TEXT(E5, "dd/mm/aaaa")</f>
        <v>13/04/1956</v>
      </c>
      <c r="AM5" t="str">
        <f t="shared" si="18"/>
        <v>No es maria</v>
      </c>
      <c r="AN5" t="str">
        <f t="shared" si="19"/>
        <v>No</v>
      </c>
      <c r="AO5" t="str">
        <f t="shared" si="20"/>
        <v>No es María</v>
      </c>
      <c r="AR5" s="13"/>
      <c r="AT5" s="5"/>
      <c r="AU5" s="5"/>
    </row>
    <row r="6" spans="1:47">
      <c r="A6">
        <v>1005</v>
      </c>
      <c r="B6" t="s">
        <v>13</v>
      </c>
      <c r="C6" t="s">
        <v>357</v>
      </c>
      <c r="D6" t="s">
        <v>979</v>
      </c>
      <c r="E6" s="1">
        <v>26129</v>
      </c>
      <c r="F6" s="1">
        <v>44422</v>
      </c>
      <c r="G6" t="s">
        <v>966</v>
      </c>
      <c r="H6" s="2">
        <v>293535.28000000003</v>
      </c>
      <c r="I6">
        <v>0</v>
      </c>
      <c r="J6">
        <v>2.1</v>
      </c>
      <c r="K6">
        <f t="shared" si="3"/>
        <v>14</v>
      </c>
      <c r="L6">
        <f t="shared" si="4"/>
        <v>8</v>
      </c>
      <c r="M6">
        <f t="shared" si="5"/>
        <v>2021</v>
      </c>
      <c r="N6" s="5">
        <f t="shared" si="6"/>
        <v>44449</v>
      </c>
      <c r="O6" s="5"/>
      <c r="P6" s="5">
        <f t="shared" si="7"/>
        <v>44435</v>
      </c>
      <c r="Q6" s="13">
        <f t="shared" ca="1" si="8"/>
        <v>993</v>
      </c>
      <c r="R6">
        <f t="shared" ca="1" si="9"/>
        <v>53</v>
      </c>
      <c r="T6" s="3" t="str">
        <f t="shared" si="10"/>
        <v>No</v>
      </c>
      <c r="U6" s="3" t="str">
        <f t="shared" ca="1" si="0"/>
        <v>No</v>
      </c>
      <c r="V6" s="6" t="str">
        <f t="shared" ca="1" si="1"/>
        <v>Antigua</v>
      </c>
      <c r="W6" s="7" t="str">
        <f t="shared" si="11"/>
        <v/>
      </c>
      <c r="X6" s="5" t="str">
        <f t="shared" si="12"/>
        <v>N/A</v>
      </c>
      <c r="Y6" s="16" t="str">
        <f t="shared" si="13"/>
        <v>Medio</v>
      </c>
      <c r="Z6" s="2"/>
      <c r="AA6" s="2"/>
      <c r="AC6" t="b">
        <f t="shared" si="14"/>
        <v>0</v>
      </c>
      <c r="AD6" s="2"/>
      <c r="AG6" t="str">
        <f t="shared" si="15"/>
        <v>No aplica Interes mensual</v>
      </c>
      <c r="AH6" t="str">
        <f t="shared" si="16"/>
        <v>Activo = Ahorro</v>
      </c>
      <c r="AI6" t="str">
        <f xml:space="preserve"> TEXT(E6, "dd/mm/aaaa")</f>
        <v>15/07/1971</v>
      </c>
      <c r="AM6" t="str">
        <f t="shared" si="18"/>
        <v>No es maria</v>
      </c>
      <c r="AN6" t="str">
        <f t="shared" si="19"/>
        <v>No</v>
      </c>
      <c r="AO6" t="str">
        <f t="shared" si="20"/>
        <v>No es María</v>
      </c>
      <c r="AR6" s="13"/>
      <c r="AT6" s="5"/>
      <c r="AU6" s="5"/>
    </row>
    <row r="7" spans="1:47">
      <c r="A7">
        <v>1006</v>
      </c>
      <c r="B7" t="s">
        <v>14</v>
      </c>
      <c r="C7" t="s">
        <v>358</v>
      </c>
      <c r="D7" t="s">
        <v>979</v>
      </c>
      <c r="E7" s="1">
        <v>31633</v>
      </c>
      <c r="F7" s="1">
        <v>45639</v>
      </c>
      <c r="G7" t="s">
        <v>969</v>
      </c>
      <c r="H7" s="2">
        <v>308974.76</v>
      </c>
      <c r="I7">
        <v>6</v>
      </c>
      <c r="J7">
        <v>8</v>
      </c>
      <c r="K7">
        <f t="shared" si="3"/>
        <v>13</v>
      </c>
      <c r="L7">
        <f t="shared" si="4"/>
        <v>12</v>
      </c>
      <c r="M7">
        <f t="shared" si="5"/>
        <v>2024</v>
      </c>
      <c r="N7" s="5">
        <f t="shared" si="6"/>
        <v>45667</v>
      </c>
      <c r="O7" s="5"/>
      <c r="P7" s="5">
        <f t="shared" si="7"/>
        <v>45653</v>
      </c>
      <c r="Q7" s="13">
        <f t="shared" ca="1" si="8"/>
        <v>124</v>
      </c>
      <c r="R7">
        <f t="shared" ca="1" si="9"/>
        <v>38</v>
      </c>
      <c r="T7" s="3" t="str">
        <f t="shared" si="10"/>
        <v>No</v>
      </c>
      <c r="U7" s="3" t="str">
        <f t="shared" ca="1" si="0"/>
        <v>No</v>
      </c>
      <c r="V7" s="6" t="str">
        <f t="shared" ca="1" si="1"/>
        <v>Antigua</v>
      </c>
      <c r="W7" s="7">
        <f t="shared" si="11"/>
        <v>51495.793333333335</v>
      </c>
      <c r="X7" s="5">
        <f t="shared" si="12"/>
        <v>45821</v>
      </c>
      <c r="Y7" s="16" t="str">
        <f t="shared" si="13"/>
        <v>Alto</v>
      </c>
      <c r="Z7" s="2"/>
      <c r="AA7" s="2"/>
      <c r="AB7" s="18" t="s">
        <v>984</v>
      </c>
      <c r="AC7" t="b">
        <f t="shared" si="14"/>
        <v>1</v>
      </c>
      <c r="AD7" s="2"/>
      <c r="AG7">
        <f t="shared" si="15"/>
        <v>1.3333333333333333</v>
      </c>
      <c r="AH7" t="str">
        <f t="shared" si="16"/>
        <v>Pasivo = Crédito Hipotecario</v>
      </c>
      <c r="AI7" t="str">
        <f xml:space="preserve"> TEXT(E7, "dd/mm/aaaa")</f>
        <v>09/08/1986</v>
      </c>
      <c r="AJ7" s="5">
        <v>45914</v>
      </c>
      <c r="AK7" t="str">
        <f t="shared" si="17"/>
        <v>domingo</v>
      </c>
      <c r="AM7" t="str">
        <f t="shared" si="18"/>
        <v>No es maria</v>
      </c>
      <c r="AN7" t="str">
        <f t="shared" si="19"/>
        <v>No</v>
      </c>
      <c r="AO7" t="str">
        <f t="shared" si="20"/>
        <v>No es María</v>
      </c>
      <c r="AR7" s="13"/>
      <c r="AT7" s="5"/>
      <c r="AU7" s="5"/>
    </row>
    <row r="8" spans="1:47">
      <c r="A8">
        <v>1007</v>
      </c>
      <c r="B8" t="s">
        <v>15</v>
      </c>
      <c r="C8" t="s">
        <v>359</v>
      </c>
      <c r="D8" t="s">
        <v>979</v>
      </c>
      <c r="E8" s="1">
        <v>23611</v>
      </c>
      <c r="F8" s="1">
        <v>44687</v>
      </c>
      <c r="G8" t="s">
        <v>965</v>
      </c>
      <c r="H8" s="2">
        <v>63535.06</v>
      </c>
      <c r="I8">
        <v>0</v>
      </c>
      <c r="J8">
        <v>0.5</v>
      </c>
      <c r="K8">
        <f t="shared" si="3"/>
        <v>6</v>
      </c>
      <c r="L8">
        <f t="shared" si="4"/>
        <v>5</v>
      </c>
      <c r="M8">
        <f t="shared" si="5"/>
        <v>2022</v>
      </c>
      <c r="N8" s="5">
        <f t="shared" si="6"/>
        <v>44715</v>
      </c>
      <c r="O8" s="5"/>
      <c r="P8" s="5">
        <f t="shared" si="7"/>
        <v>44701</v>
      </c>
      <c r="Q8" s="13">
        <f t="shared" ca="1" si="8"/>
        <v>804</v>
      </c>
      <c r="R8">
        <f t="shared" ca="1" si="9"/>
        <v>60</v>
      </c>
      <c r="T8" s="3" t="str">
        <f t="shared" si="10"/>
        <v>No</v>
      </c>
      <c r="U8" s="3" t="str">
        <f t="shared" ca="1" si="0"/>
        <v>No</v>
      </c>
      <c r="V8" s="6" t="str">
        <f t="shared" ca="1" si="1"/>
        <v>Antigua</v>
      </c>
      <c r="W8" s="7" t="str">
        <f t="shared" si="11"/>
        <v/>
      </c>
      <c r="X8" s="5" t="str">
        <f t="shared" si="12"/>
        <v>N/A</v>
      </c>
      <c r="Y8" s="16" t="str">
        <f t="shared" si="13"/>
        <v>Bajo</v>
      </c>
      <c r="Z8" s="2"/>
      <c r="AA8" s="2"/>
      <c r="AB8" t="s">
        <v>985</v>
      </c>
      <c r="AC8" t="b">
        <f t="shared" si="14"/>
        <v>0</v>
      </c>
      <c r="AD8" s="2"/>
      <c r="AG8" t="str">
        <f t="shared" si="15"/>
        <v>No aplica Interes mensual</v>
      </c>
      <c r="AH8" t="str">
        <f t="shared" si="16"/>
        <v>Activo = Cuenta Corriente</v>
      </c>
      <c r="AK8" t="str">
        <f t="shared" si="17"/>
        <v>sábado</v>
      </c>
      <c r="AM8" t="str">
        <f t="shared" si="18"/>
        <v>No es maria</v>
      </c>
      <c r="AN8" t="str">
        <f t="shared" si="19"/>
        <v>No</v>
      </c>
      <c r="AO8" t="str">
        <f t="shared" si="20"/>
        <v>No es María</v>
      </c>
    </row>
    <row r="9" spans="1:47">
      <c r="A9">
        <v>1008</v>
      </c>
      <c r="B9" t="s">
        <v>16</v>
      </c>
      <c r="C9" t="s">
        <v>360</v>
      </c>
      <c r="D9" t="s">
        <v>980</v>
      </c>
      <c r="E9" s="1">
        <v>22410</v>
      </c>
      <c r="F9" s="1">
        <v>44083</v>
      </c>
      <c r="G9" t="s">
        <v>967</v>
      </c>
      <c r="H9" s="2">
        <v>100434.36</v>
      </c>
      <c r="I9">
        <v>24</v>
      </c>
      <c r="J9">
        <v>5.5</v>
      </c>
      <c r="K9">
        <f t="shared" si="3"/>
        <v>9</v>
      </c>
      <c r="L9">
        <f t="shared" si="4"/>
        <v>9</v>
      </c>
      <c r="M9">
        <f t="shared" si="5"/>
        <v>2020</v>
      </c>
      <c r="N9" s="5">
        <f t="shared" si="6"/>
        <v>44111</v>
      </c>
      <c r="O9" s="5"/>
      <c r="P9" s="5">
        <f t="shared" si="7"/>
        <v>44097</v>
      </c>
      <c r="Q9" s="13">
        <f t="shared" ca="1" si="8"/>
        <v>1236</v>
      </c>
      <c r="R9">
        <f t="shared" ca="1" si="9"/>
        <v>64</v>
      </c>
      <c r="T9" s="3" t="str">
        <f t="shared" si="10"/>
        <v>No</v>
      </c>
      <c r="U9" s="3" t="str">
        <f t="shared" ca="1" si="0"/>
        <v>No</v>
      </c>
      <c r="V9" s="6" t="str">
        <f t="shared" ca="1" si="1"/>
        <v>Antigua</v>
      </c>
      <c r="W9" s="7">
        <f t="shared" si="11"/>
        <v>4184.7650000000003</v>
      </c>
      <c r="X9" s="5">
        <f t="shared" si="12"/>
        <v>44813</v>
      </c>
      <c r="Y9" s="16" t="str">
        <f t="shared" si="13"/>
        <v>Medio</v>
      </c>
      <c r="Z9" s="2"/>
      <c r="AA9" s="2"/>
      <c r="AB9" t="s">
        <v>988</v>
      </c>
      <c r="AC9" t="b">
        <f t="shared" si="14"/>
        <v>0</v>
      </c>
      <c r="AG9">
        <f t="shared" si="15"/>
        <v>0.22916666666666666</v>
      </c>
      <c r="AH9" t="str">
        <f t="shared" si="16"/>
        <v>Activo = Inversión</v>
      </c>
      <c r="AM9">
        <f t="shared" si="18"/>
        <v>1</v>
      </c>
      <c r="AN9" t="str">
        <f t="shared" si="19"/>
        <v>Sí es María</v>
      </c>
      <c r="AO9" t="str">
        <f t="shared" si="20"/>
        <v>María del Carmen</v>
      </c>
    </row>
    <row r="10" spans="1:47">
      <c r="A10">
        <v>1009</v>
      </c>
      <c r="B10" t="s">
        <v>17</v>
      </c>
      <c r="C10" t="s">
        <v>361</v>
      </c>
      <c r="D10" t="s">
        <v>980</v>
      </c>
      <c r="E10" s="1">
        <v>20012</v>
      </c>
      <c r="F10" s="1">
        <v>44627</v>
      </c>
      <c r="G10" t="s">
        <v>966</v>
      </c>
      <c r="H10" s="2">
        <v>452533.78</v>
      </c>
      <c r="I10">
        <v>0</v>
      </c>
      <c r="J10">
        <v>2.1</v>
      </c>
      <c r="K10">
        <f t="shared" si="3"/>
        <v>7</v>
      </c>
      <c r="L10">
        <f t="shared" si="4"/>
        <v>3</v>
      </c>
      <c r="M10">
        <f t="shared" si="5"/>
        <v>2022</v>
      </c>
      <c r="N10" s="5">
        <f t="shared" si="6"/>
        <v>44655</v>
      </c>
      <c r="O10" s="5"/>
      <c r="P10" s="5">
        <f t="shared" si="7"/>
        <v>44641</v>
      </c>
      <c r="Q10" s="13">
        <f t="shared" ca="1" si="8"/>
        <v>848</v>
      </c>
      <c r="R10">
        <f t="shared" ca="1" si="9"/>
        <v>70</v>
      </c>
      <c r="T10" s="3" t="str">
        <f t="shared" si="10"/>
        <v>No</v>
      </c>
      <c r="U10" s="3" t="str">
        <f t="shared" ca="1" si="0"/>
        <v>No</v>
      </c>
      <c r="V10" s="6" t="str">
        <f t="shared" ca="1" si="1"/>
        <v>Antigua</v>
      </c>
      <c r="W10" s="7" t="str">
        <f t="shared" si="11"/>
        <v/>
      </c>
      <c r="X10" s="5" t="str">
        <f t="shared" si="12"/>
        <v>N/A</v>
      </c>
      <c r="Y10" s="16" t="str">
        <f t="shared" si="13"/>
        <v>Alto</v>
      </c>
      <c r="Z10" s="2"/>
      <c r="AA10" s="2"/>
      <c r="AB10" t="s">
        <v>986</v>
      </c>
      <c r="AC10" t="b">
        <f t="shared" si="14"/>
        <v>0</v>
      </c>
      <c r="AG10" t="str">
        <f t="shared" si="15"/>
        <v>No aplica Interes mensual</v>
      </c>
      <c r="AH10" t="str">
        <f t="shared" si="16"/>
        <v>Activo = Ahorro</v>
      </c>
      <c r="AM10" t="str">
        <f t="shared" si="18"/>
        <v>No es maria</v>
      </c>
      <c r="AN10" t="str">
        <f t="shared" si="19"/>
        <v>No</v>
      </c>
      <c r="AO10" t="str">
        <f t="shared" si="20"/>
        <v>No es María</v>
      </c>
    </row>
    <row r="11" spans="1:47">
      <c r="A11">
        <v>1010</v>
      </c>
      <c r="B11" t="s">
        <v>18</v>
      </c>
      <c r="C11" t="s">
        <v>362</v>
      </c>
      <c r="D11" t="s">
        <v>980</v>
      </c>
      <c r="E11" s="1">
        <v>20617</v>
      </c>
      <c r="F11" s="1">
        <v>44615</v>
      </c>
      <c r="G11" t="s">
        <v>967</v>
      </c>
      <c r="H11" s="2">
        <v>150306.57</v>
      </c>
      <c r="I11">
        <v>18</v>
      </c>
      <c r="J11">
        <v>5.5</v>
      </c>
      <c r="K11">
        <f t="shared" si="3"/>
        <v>23</v>
      </c>
      <c r="L11">
        <f t="shared" si="4"/>
        <v>2</v>
      </c>
      <c r="M11">
        <f t="shared" si="5"/>
        <v>2022</v>
      </c>
      <c r="N11" s="5">
        <f t="shared" si="6"/>
        <v>44643</v>
      </c>
      <c r="O11" s="5"/>
      <c r="P11" s="5">
        <f>WORKDAY(F11,10, $O$2:$O$5)</f>
        <v>44629</v>
      </c>
      <c r="Q11" s="13">
        <f t="shared" ca="1" si="8"/>
        <v>856</v>
      </c>
      <c r="R11">
        <f t="shared" ca="1" si="9"/>
        <v>68</v>
      </c>
      <c r="T11" s="3" t="str">
        <f t="shared" si="10"/>
        <v>Sí</v>
      </c>
      <c r="U11" s="3" t="str">
        <f t="shared" ca="1" si="0"/>
        <v>Sí</v>
      </c>
      <c r="V11" s="6" t="str">
        <f t="shared" ca="1" si="1"/>
        <v>Antigua</v>
      </c>
      <c r="W11" s="7">
        <f t="shared" si="11"/>
        <v>8350.3649999999998</v>
      </c>
      <c r="X11" s="5">
        <f t="shared" si="12"/>
        <v>45161</v>
      </c>
      <c r="Y11" s="16" t="str">
        <f t="shared" si="13"/>
        <v>Medio</v>
      </c>
      <c r="Z11" s="2"/>
      <c r="AA11" s="2"/>
      <c r="AB11" t="s">
        <v>989</v>
      </c>
      <c r="AC11" t="b">
        <f t="shared" si="14"/>
        <v>0</v>
      </c>
      <c r="AG11">
        <f t="shared" si="15"/>
        <v>0.30555555555555558</v>
      </c>
      <c r="AH11" t="str">
        <f t="shared" si="16"/>
        <v>Activo = Inversión</v>
      </c>
      <c r="AM11" t="str">
        <f t="shared" si="18"/>
        <v>No es maria</v>
      </c>
      <c r="AN11" t="str">
        <f t="shared" si="19"/>
        <v>No</v>
      </c>
      <c r="AO11" t="str">
        <f t="shared" si="20"/>
        <v>No es María</v>
      </c>
    </row>
    <row r="12" spans="1:47">
      <c r="A12">
        <v>1011</v>
      </c>
      <c r="B12" t="s">
        <v>19</v>
      </c>
      <c r="C12" t="s">
        <v>363</v>
      </c>
      <c r="D12" t="s">
        <v>979</v>
      </c>
      <c r="E12" s="1">
        <v>27159</v>
      </c>
      <c r="F12" s="1">
        <v>45655</v>
      </c>
      <c r="G12" t="s">
        <v>967</v>
      </c>
      <c r="H12" s="2">
        <v>336526.31</v>
      </c>
      <c r="I12">
        <v>24</v>
      </c>
      <c r="J12">
        <v>5.5</v>
      </c>
      <c r="K12">
        <f t="shared" si="3"/>
        <v>29</v>
      </c>
      <c r="L12">
        <f t="shared" si="4"/>
        <v>12</v>
      </c>
      <c r="M12">
        <f t="shared" si="5"/>
        <v>2024</v>
      </c>
      <c r="N12" s="5">
        <f t="shared" si="6"/>
        <v>45681</v>
      </c>
      <c r="O12" s="5"/>
      <c r="P12" s="5">
        <f t="shared" si="7"/>
        <v>45667</v>
      </c>
      <c r="Q12" s="13">
        <f t="shared" ca="1" si="8"/>
        <v>113</v>
      </c>
      <c r="R12">
        <f t="shared" ca="1" si="9"/>
        <v>51</v>
      </c>
      <c r="T12" s="3" t="str">
        <f t="shared" si="10"/>
        <v>No</v>
      </c>
      <c r="U12" s="3" t="str">
        <f t="shared" ca="1" si="0"/>
        <v>No</v>
      </c>
      <c r="V12" s="6" t="str">
        <f t="shared" ca="1" si="1"/>
        <v>Antigua</v>
      </c>
      <c r="W12" s="7">
        <f t="shared" si="11"/>
        <v>14021.929583333333</v>
      </c>
      <c r="X12" s="5">
        <f t="shared" si="12"/>
        <v>46385</v>
      </c>
      <c r="Y12" s="16" t="str">
        <f t="shared" si="13"/>
        <v>Alto</v>
      </c>
      <c r="Z12" s="2"/>
      <c r="AA12" s="2"/>
      <c r="AC12" t="b">
        <f t="shared" si="14"/>
        <v>0</v>
      </c>
      <c r="AG12">
        <f t="shared" si="15"/>
        <v>0.22916666666666666</v>
      </c>
      <c r="AH12" t="str">
        <f t="shared" si="16"/>
        <v>Activo = Inversión</v>
      </c>
      <c r="AM12" t="str">
        <f t="shared" si="18"/>
        <v>No es maria</v>
      </c>
      <c r="AN12" t="str">
        <f t="shared" si="19"/>
        <v>No</v>
      </c>
      <c r="AO12" t="str">
        <f t="shared" si="20"/>
        <v>No es María</v>
      </c>
    </row>
    <row r="13" spans="1:47">
      <c r="A13">
        <v>1012</v>
      </c>
      <c r="B13" t="s">
        <v>20</v>
      </c>
      <c r="C13" t="s">
        <v>364</v>
      </c>
      <c r="D13" t="s">
        <v>979</v>
      </c>
      <c r="E13" s="1">
        <v>21800</v>
      </c>
      <c r="F13" s="1">
        <v>45607</v>
      </c>
      <c r="G13" t="s">
        <v>969</v>
      </c>
      <c r="H13" s="2">
        <v>287897.75</v>
      </c>
      <c r="I13">
        <v>6</v>
      </c>
      <c r="J13">
        <v>8</v>
      </c>
      <c r="K13">
        <f t="shared" si="3"/>
        <v>11</v>
      </c>
      <c r="L13">
        <f t="shared" si="4"/>
        <v>11</v>
      </c>
      <c r="M13">
        <f t="shared" si="5"/>
        <v>2024</v>
      </c>
      <c r="N13" s="5">
        <f t="shared" si="6"/>
        <v>45635</v>
      </c>
      <c r="O13" s="5"/>
      <c r="P13" s="5"/>
      <c r="Q13" s="5"/>
      <c r="R13">
        <f t="shared" ref="R13:R76" ca="1" si="21">INT((TODAY()-E13)/365.25)</f>
        <v>65</v>
      </c>
      <c r="T13" s="3" t="str">
        <f t="shared" si="10"/>
        <v>No</v>
      </c>
      <c r="U13" s="3" t="str">
        <f t="shared" ca="1" si="0"/>
        <v>No</v>
      </c>
      <c r="V13" s="6" t="str">
        <f t="shared" ca="1" si="1"/>
        <v>Antigua</v>
      </c>
      <c r="W13" s="7">
        <f t="shared" si="11"/>
        <v>47982.958333333336</v>
      </c>
      <c r="X13" s="5">
        <f t="shared" si="12"/>
        <v>45788</v>
      </c>
      <c r="Y13" s="16" t="str">
        <f t="shared" si="13"/>
        <v>Medio</v>
      </c>
      <c r="Z13" s="2"/>
      <c r="AA13" s="2"/>
      <c r="AC13" t="b">
        <f t="shared" si="14"/>
        <v>1</v>
      </c>
      <c r="AG13">
        <f t="shared" si="15"/>
        <v>1.3333333333333333</v>
      </c>
      <c r="AH13" t="str">
        <f t="shared" si="16"/>
        <v>Pasivo = Crédito Hipotecario</v>
      </c>
      <c r="AM13" t="str">
        <f t="shared" si="18"/>
        <v>No es maria</v>
      </c>
      <c r="AN13" t="str">
        <f t="shared" si="19"/>
        <v>No</v>
      </c>
      <c r="AO13" t="str">
        <f t="shared" si="20"/>
        <v>No es María</v>
      </c>
    </row>
    <row r="14" spans="1:47">
      <c r="A14">
        <v>1013</v>
      </c>
      <c r="B14" t="s">
        <v>21</v>
      </c>
      <c r="C14" t="s">
        <v>365</v>
      </c>
      <c r="D14" t="s">
        <v>980</v>
      </c>
      <c r="E14" s="1">
        <v>38143</v>
      </c>
      <c r="F14" s="1">
        <v>45141</v>
      </c>
      <c r="G14" t="s">
        <v>969</v>
      </c>
      <c r="H14" s="2">
        <v>292268.05</v>
      </c>
      <c r="I14">
        <v>36</v>
      </c>
      <c r="J14">
        <v>8</v>
      </c>
      <c r="K14">
        <f t="shared" si="3"/>
        <v>3</v>
      </c>
      <c r="L14">
        <f t="shared" si="4"/>
        <v>8</v>
      </c>
      <c r="M14">
        <f t="shared" si="5"/>
        <v>2023</v>
      </c>
      <c r="N14" s="5">
        <f t="shared" si="6"/>
        <v>45169</v>
      </c>
      <c r="O14" s="5"/>
      <c r="P14" s="5"/>
      <c r="Q14" s="5"/>
      <c r="R14">
        <f t="shared" ca="1" si="21"/>
        <v>20</v>
      </c>
      <c r="T14" s="3" t="str">
        <f t="shared" si="10"/>
        <v>Sí</v>
      </c>
      <c r="U14" s="3" t="str">
        <f t="shared" ca="1" si="0"/>
        <v>Sí</v>
      </c>
      <c r="V14" s="6" t="str">
        <f t="shared" ca="1" si="1"/>
        <v>Antigua</v>
      </c>
      <c r="W14" s="7">
        <f t="shared" si="11"/>
        <v>8118.5569444444445</v>
      </c>
      <c r="X14" s="5">
        <f t="shared" si="12"/>
        <v>46237</v>
      </c>
      <c r="Y14" s="16" t="str">
        <f t="shared" si="13"/>
        <v>Medio</v>
      </c>
      <c r="Z14" s="2"/>
      <c r="AA14" s="2"/>
      <c r="AC14" t="b">
        <f t="shared" si="14"/>
        <v>1</v>
      </c>
      <c r="AG14">
        <f t="shared" si="15"/>
        <v>0.22222222222222221</v>
      </c>
      <c r="AH14" t="str">
        <f t="shared" si="16"/>
        <v>Pasivo = Crédito Hipotecario</v>
      </c>
    </row>
    <row r="15" spans="1:47">
      <c r="A15">
        <v>1014</v>
      </c>
      <c r="B15" t="s">
        <v>22</v>
      </c>
      <c r="C15" t="s">
        <v>366</v>
      </c>
      <c r="D15" t="s">
        <v>980</v>
      </c>
      <c r="E15" s="1">
        <v>28303</v>
      </c>
      <c r="F15" s="1">
        <v>44842</v>
      </c>
      <c r="G15" t="s">
        <v>967</v>
      </c>
      <c r="H15" s="2">
        <v>437695.17</v>
      </c>
      <c r="I15">
        <v>0</v>
      </c>
      <c r="J15">
        <v>5.5</v>
      </c>
      <c r="N15" s="5">
        <f t="shared" si="6"/>
        <v>44869</v>
      </c>
      <c r="O15" s="5"/>
      <c r="P15" s="5"/>
      <c r="Q15" s="5"/>
      <c r="R15">
        <f t="shared" ca="1" si="21"/>
        <v>47</v>
      </c>
      <c r="T15" s="3" t="str">
        <f t="shared" si="10"/>
        <v>Sí</v>
      </c>
      <c r="U15" s="3" t="str">
        <f t="shared" ca="1" si="0"/>
        <v>Sí</v>
      </c>
      <c r="V15" s="6" t="str">
        <f t="shared" ca="1" si="1"/>
        <v>Antigua</v>
      </c>
      <c r="W15" s="7" t="str">
        <f t="shared" si="11"/>
        <v/>
      </c>
      <c r="X15" s="5" t="str">
        <f t="shared" si="12"/>
        <v>N/A</v>
      </c>
      <c r="Y15" s="16" t="str">
        <f t="shared" si="13"/>
        <v>Alto</v>
      </c>
      <c r="Z15" s="2"/>
      <c r="AA15" s="2"/>
      <c r="AC15" t="b">
        <f t="shared" si="14"/>
        <v>0</v>
      </c>
      <c r="AG15" t="str">
        <f t="shared" si="15"/>
        <v>No aplica Interes mensual</v>
      </c>
      <c r="AH15" t="str">
        <f t="shared" si="16"/>
        <v>Activo = Inversión</v>
      </c>
    </row>
    <row r="16" spans="1:47">
      <c r="A16">
        <v>1015</v>
      </c>
      <c r="B16" t="s">
        <v>23</v>
      </c>
      <c r="C16" t="s">
        <v>367</v>
      </c>
      <c r="D16" t="s">
        <v>980</v>
      </c>
      <c r="E16" s="1">
        <v>22847</v>
      </c>
      <c r="F16" s="1">
        <v>45655</v>
      </c>
      <c r="G16" t="s">
        <v>968</v>
      </c>
      <c r="H16" s="2">
        <v>330823.15999999997</v>
      </c>
      <c r="I16">
        <v>0</v>
      </c>
      <c r="J16">
        <v>35</v>
      </c>
      <c r="N16" s="5">
        <f t="shared" si="6"/>
        <v>45681</v>
      </c>
      <c r="O16" s="5"/>
      <c r="P16" s="5"/>
      <c r="Q16" s="5"/>
      <c r="R16">
        <f t="shared" ca="1" si="21"/>
        <v>62</v>
      </c>
      <c r="T16" s="3" t="str">
        <f t="shared" si="10"/>
        <v>No</v>
      </c>
      <c r="U16" s="3" t="str">
        <f t="shared" ca="1" si="0"/>
        <v>No</v>
      </c>
      <c r="V16" s="6" t="str">
        <f t="shared" ca="1" si="1"/>
        <v>Antigua</v>
      </c>
      <c r="W16" s="7" t="str">
        <f t="shared" si="11"/>
        <v/>
      </c>
      <c r="X16" s="5" t="str">
        <f t="shared" si="12"/>
        <v>N/A</v>
      </c>
      <c r="Y16" s="16" t="str">
        <f t="shared" si="13"/>
        <v>Alto</v>
      </c>
      <c r="Z16" s="2"/>
      <c r="AA16" s="2"/>
      <c r="AC16" t="b">
        <f t="shared" si="14"/>
        <v>1</v>
      </c>
      <c r="AH16" t="str">
        <f t="shared" si="16"/>
        <v>Pasivo = Tarjeta de Crédito</v>
      </c>
    </row>
    <row r="17" spans="1:34">
      <c r="A17">
        <v>1016</v>
      </c>
      <c r="B17" t="s">
        <v>24</v>
      </c>
      <c r="C17" t="s">
        <v>368</v>
      </c>
      <c r="D17" t="s">
        <v>980</v>
      </c>
      <c r="E17" s="1">
        <v>35483</v>
      </c>
      <c r="F17" s="1">
        <v>45132</v>
      </c>
      <c r="G17" t="s">
        <v>965</v>
      </c>
      <c r="H17" s="2">
        <v>184387.89</v>
      </c>
      <c r="I17">
        <v>0</v>
      </c>
      <c r="J17">
        <v>0.5</v>
      </c>
      <c r="N17" s="5">
        <f t="shared" si="6"/>
        <v>45160</v>
      </c>
      <c r="O17" s="5"/>
      <c r="P17" s="5"/>
      <c r="Q17" s="5"/>
      <c r="R17">
        <f t="shared" ca="1" si="21"/>
        <v>28</v>
      </c>
      <c r="T17" s="3" t="str">
        <f t="shared" si="10"/>
        <v>No</v>
      </c>
      <c r="U17" s="3" t="str">
        <f t="shared" ca="1" si="0"/>
        <v>No</v>
      </c>
      <c r="V17" s="6" t="str">
        <f t="shared" ca="1" si="1"/>
        <v>Antigua</v>
      </c>
      <c r="W17" s="7" t="str">
        <f t="shared" si="11"/>
        <v/>
      </c>
      <c r="X17" s="5" t="str">
        <f t="shared" si="12"/>
        <v>N/A</v>
      </c>
      <c r="Y17" s="16" t="str">
        <f t="shared" si="13"/>
        <v>Medio</v>
      </c>
      <c r="Z17" s="2"/>
      <c r="AA17" s="2"/>
      <c r="AC17" t="b">
        <f t="shared" si="14"/>
        <v>0</v>
      </c>
      <c r="AH17" t="str">
        <f t="shared" si="16"/>
        <v>Activo = Cuenta Corriente</v>
      </c>
    </row>
    <row r="18" spans="1:34">
      <c r="A18">
        <v>1017</v>
      </c>
      <c r="B18" t="s">
        <v>25</v>
      </c>
      <c r="C18" t="s">
        <v>369</v>
      </c>
      <c r="D18" t="s">
        <v>979</v>
      </c>
      <c r="E18" s="1">
        <v>28238</v>
      </c>
      <c r="F18" s="1">
        <v>45520</v>
      </c>
      <c r="G18" t="s">
        <v>965</v>
      </c>
      <c r="H18" s="2">
        <v>403384.59</v>
      </c>
      <c r="I18">
        <v>0</v>
      </c>
      <c r="J18">
        <v>0.5</v>
      </c>
      <c r="N18" s="5">
        <f t="shared" si="6"/>
        <v>45548</v>
      </c>
      <c r="O18" s="5"/>
      <c r="P18" s="5"/>
      <c r="Q18" s="5"/>
      <c r="R18">
        <f t="shared" ca="1" si="21"/>
        <v>48</v>
      </c>
      <c r="T18" s="3" t="str">
        <f t="shared" si="10"/>
        <v>No</v>
      </c>
      <c r="U18" s="3" t="str">
        <f t="shared" ca="1" si="0"/>
        <v>No</v>
      </c>
      <c r="V18" s="6" t="str">
        <f t="shared" ca="1" si="1"/>
        <v>Antigua</v>
      </c>
      <c r="W18" s="7" t="str">
        <f t="shared" si="11"/>
        <v/>
      </c>
      <c r="X18" s="5" t="str">
        <f t="shared" si="12"/>
        <v>N/A</v>
      </c>
      <c r="Y18" s="16" t="str">
        <f t="shared" si="13"/>
        <v>Alto</v>
      </c>
      <c r="Z18" s="2"/>
      <c r="AA18" s="2"/>
      <c r="AC18" t="b">
        <f t="shared" si="14"/>
        <v>0</v>
      </c>
      <c r="AH18" t="str">
        <f t="shared" si="16"/>
        <v>Activo = Cuenta Corriente</v>
      </c>
    </row>
    <row r="19" spans="1:34">
      <c r="A19">
        <v>1018</v>
      </c>
      <c r="B19" t="s">
        <v>26</v>
      </c>
      <c r="C19" t="s">
        <v>370</v>
      </c>
      <c r="D19" t="s">
        <v>979</v>
      </c>
      <c r="E19" s="1">
        <v>34720</v>
      </c>
      <c r="F19" s="1">
        <v>44539</v>
      </c>
      <c r="G19" t="s">
        <v>965</v>
      </c>
      <c r="H19" s="2">
        <v>479853.82</v>
      </c>
      <c r="I19">
        <v>0</v>
      </c>
      <c r="J19">
        <v>0.5</v>
      </c>
      <c r="N19" s="5">
        <f t="shared" si="6"/>
        <v>44567</v>
      </c>
      <c r="O19" s="5"/>
      <c r="P19" s="5"/>
      <c r="Q19" s="5"/>
      <c r="R19">
        <f t="shared" ca="1" si="21"/>
        <v>30</v>
      </c>
      <c r="T19" s="3" t="str">
        <f t="shared" si="10"/>
        <v>No</v>
      </c>
      <c r="U19" s="3" t="str">
        <f t="shared" ca="1" si="0"/>
        <v>No</v>
      </c>
      <c r="V19" s="6" t="str">
        <f t="shared" ca="1" si="1"/>
        <v>Antigua</v>
      </c>
      <c r="W19" s="7" t="str">
        <f t="shared" si="11"/>
        <v/>
      </c>
      <c r="X19" s="5" t="str">
        <f t="shared" si="12"/>
        <v>N/A</v>
      </c>
      <c r="Y19" s="16" t="str">
        <f t="shared" si="13"/>
        <v>Alto</v>
      </c>
      <c r="Z19" s="2"/>
      <c r="AA19" s="2"/>
      <c r="AC19" t="b">
        <f t="shared" si="14"/>
        <v>0</v>
      </c>
      <c r="AH19" t="str">
        <f t="shared" si="16"/>
        <v>Activo = Cuenta Corriente</v>
      </c>
    </row>
    <row r="20" spans="1:34">
      <c r="A20">
        <v>1019</v>
      </c>
      <c r="B20" t="s">
        <v>27</v>
      </c>
      <c r="C20" t="s">
        <v>371</v>
      </c>
      <c r="D20" t="s">
        <v>979</v>
      </c>
      <c r="E20" s="1">
        <v>30882</v>
      </c>
      <c r="F20" s="1">
        <v>44810</v>
      </c>
      <c r="G20" t="s">
        <v>966</v>
      </c>
      <c r="H20" s="2">
        <v>290035.52</v>
      </c>
      <c r="I20">
        <v>0</v>
      </c>
      <c r="J20">
        <v>2.1</v>
      </c>
      <c r="N20" s="5">
        <f t="shared" si="6"/>
        <v>44838</v>
      </c>
      <c r="O20" s="5"/>
      <c r="P20" s="5"/>
      <c r="Q20" s="5"/>
      <c r="R20">
        <f t="shared" ca="1" si="21"/>
        <v>40</v>
      </c>
      <c r="T20" s="3" t="str">
        <f t="shared" si="10"/>
        <v>No</v>
      </c>
      <c r="U20" s="3" t="str">
        <f t="shared" ca="1" si="0"/>
        <v>No</v>
      </c>
      <c r="V20" s="6" t="str">
        <f t="shared" ca="1" si="1"/>
        <v>Antigua</v>
      </c>
      <c r="W20" s="7" t="str">
        <f t="shared" si="11"/>
        <v/>
      </c>
      <c r="X20" s="5" t="str">
        <f t="shared" si="12"/>
        <v>N/A</v>
      </c>
      <c r="Y20" s="16" t="str">
        <f t="shared" si="13"/>
        <v>Medio</v>
      </c>
      <c r="Z20" s="2"/>
      <c r="AA20" s="2"/>
      <c r="AC20" t="b">
        <f t="shared" si="14"/>
        <v>0</v>
      </c>
      <c r="AH20" t="str">
        <f t="shared" si="16"/>
        <v>Activo = Ahorro</v>
      </c>
    </row>
    <row r="21" spans="1:34">
      <c r="A21">
        <v>1020</v>
      </c>
      <c r="B21" t="s">
        <v>28</v>
      </c>
      <c r="C21" t="s">
        <v>372</v>
      </c>
      <c r="D21" t="s">
        <v>979</v>
      </c>
      <c r="E21" s="1">
        <v>30741</v>
      </c>
      <c r="F21" s="1">
        <v>44456</v>
      </c>
      <c r="G21" t="s">
        <v>967</v>
      </c>
      <c r="H21" s="2">
        <v>45152.480000000003</v>
      </c>
      <c r="I21">
        <v>0</v>
      </c>
      <c r="J21">
        <v>5.5</v>
      </c>
      <c r="N21" s="5">
        <f t="shared" si="6"/>
        <v>44484</v>
      </c>
      <c r="O21" s="5"/>
      <c r="P21" s="5"/>
      <c r="Q21" s="5"/>
      <c r="R21">
        <f t="shared" ca="1" si="21"/>
        <v>41</v>
      </c>
      <c r="T21" s="3" t="str">
        <f t="shared" si="10"/>
        <v>No</v>
      </c>
      <c r="U21" s="3" t="str">
        <f t="shared" ca="1" si="0"/>
        <v>No</v>
      </c>
      <c r="V21" s="6" t="str">
        <f t="shared" ca="1" si="1"/>
        <v>Antigua</v>
      </c>
      <c r="W21" s="7" t="str">
        <f t="shared" si="11"/>
        <v/>
      </c>
      <c r="X21" s="5" t="str">
        <f t="shared" si="12"/>
        <v>N/A</v>
      </c>
      <c r="Y21" s="16" t="str">
        <f t="shared" si="13"/>
        <v>Bajo</v>
      </c>
      <c r="AC21" t="b">
        <f t="shared" si="14"/>
        <v>0</v>
      </c>
      <c r="AH21" t="str">
        <f t="shared" si="16"/>
        <v>Activo = Inversión</v>
      </c>
    </row>
    <row r="22" spans="1:34">
      <c r="A22">
        <v>1021</v>
      </c>
      <c r="B22" t="s">
        <v>29</v>
      </c>
      <c r="C22" t="s">
        <v>373</v>
      </c>
      <c r="D22" t="s">
        <v>980</v>
      </c>
      <c r="E22" s="1">
        <v>31739</v>
      </c>
      <c r="F22" s="1">
        <v>45221</v>
      </c>
      <c r="G22" t="s">
        <v>967</v>
      </c>
      <c r="H22" s="2">
        <v>305472.82</v>
      </c>
      <c r="I22">
        <v>0</v>
      </c>
      <c r="J22">
        <v>5.5</v>
      </c>
      <c r="N22" s="5">
        <f t="shared" si="6"/>
        <v>45247</v>
      </c>
      <c r="O22" s="5"/>
      <c r="P22" s="5"/>
      <c r="Q22" s="5"/>
      <c r="R22">
        <f t="shared" ca="1" si="21"/>
        <v>38</v>
      </c>
      <c r="T22" s="3" t="str">
        <f t="shared" si="10"/>
        <v>No</v>
      </c>
      <c r="U22" s="3" t="str">
        <f t="shared" ca="1" si="0"/>
        <v>No</v>
      </c>
      <c r="V22" s="6" t="str">
        <f t="shared" ca="1" si="1"/>
        <v>Antigua</v>
      </c>
      <c r="W22" s="7" t="str">
        <f t="shared" si="11"/>
        <v/>
      </c>
      <c r="X22" s="5" t="str">
        <f t="shared" si="12"/>
        <v>N/A</v>
      </c>
      <c r="Y22" s="16" t="str">
        <f t="shared" si="13"/>
        <v>Alto</v>
      </c>
      <c r="AC22" t="b">
        <f t="shared" si="14"/>
        <v>0</v>
      </c>
      <c r="AH22" t="str">
        <f t="shared" si="16"/>
        <v>Activo = Inversión</v>
      </c>
    </row>
    <row r="23" spans="1:34">
      <c r="A23">
        <v>1022</v>
      </c>
      <c r="B23" t="s">
        <v>17</v>
      </c>
      <c r="C23" t="s">
        <v>374</v>
      </c>
      <c r="D23" t="s">
        <v>979</v>
      </c>
      <c r="E23" s="1">
        <v>34906</v>
      </c>
      <c r="F23" s="1">
        <v>45265</v>
      </c>
      <c r="G23" t="s">
        <v>965</v>
      </c>
      <c r="H23" s="2">
        <v>161972.53</v>
      </c>
      <c r="I23">
        <v>0</v>
      </c>
      <c r="J23">
        <v>0.5</v>
      </c>
      <c r="N23" s="5">
        <f t="shared" si="6"/>
        <v>45293</v>
      </c>
      <c r="O23" s="5"/>
      <c r="P23" s="5"/>
      <c r="Q23" s="5"/>
      <c r="R23">
        <f t="shared" ca="1" si="21"/>
        <v>29</v>
      </c>
      <c r="T23" s="3" t="str">
        <f t="shared" si="10"/>
        <v>No</v>
      </c>
      <c r="U23" s="3" t="str">
        <f t="shared" ca="1" si="0"/>
        <v>No</v>
      </c>
      <c r="V23" s="6" t="str">
        <f t="shared" ca="1" si="1"/>
        <v>Antigua</v>
      </c>
      <c r="W23" s="7" t="str">
        <f t="shared" si="11"/>
        <v/>
      </c>
      <c r="X23" s="5" t="str">
        <f t="shared" si="12"/>
        <v>N/A</v>
      </c>
      <c r="Y23" s="16" t="str">
        <f t="shared" si="13"/>
        <v>Medio</v>
      </c>
      <c r="AC23" t="b">
        <f t="shared" si="14"/>
        <v>0</v>
      </c>
      <c r="AH23" t="str">
        <f t="shared" si="16"/>
        <v>Activo = Cuenta Corriente</v>
      </c>
    </row>
    <row r="24" spans="1:34">
      <c r="A24">
        <v>1023</v>
      </c>
      <c r="B24" t="s">
        <v>30</v>
      </c>
      <c r="C24" t="s">
        <v>375</v>
      </c>
      <c r="D24" t="s">
        <v>979</v>
      </c>
      <c r="E24" s="1">
        <v>33705</v>
      </c>
      <c r="F24" s="1">
        <v>44488</v>
      </c>
      <c r="G24" t="s">
        <v>967</v>
      </c>
      <c r="H24" s="2">
        <v>263018.09999999998</v>
      </c>
      <c r="I24">
        <v>0</v>
      </c>
      <c r="J24">
        <v>5.5</v>
      </c>
      <c r="N24" s="5">
        <f t="shared" si="6"/>
        <v>44516</v>
      </c>
      <c r="O24" s="5"/>
      <c r="P24" s="5"/>
      <c r="Q24" s="5"/>
      <c r="R24">
        <f t="shared" ca="1" si="21"/>
        <v>33</v>
      </c>
      <c r="T24" s="3" t="str">
        <f t="shared" si="10"/>
        <v>No</v>
      </c>
      <c r="U24" s="3" t="str">
        <f t="shared" ca="1" si="0"/>
        <v>No</v>
      </c>
      <c r="V24" s="6" t="str">
        <f t="shared" ca="1" si="1"/>
        <v>Antigua</v>
      </c>
      <c r="W24" s="7" t="str">
        <f t="shared" si="11"/>
        <v/>
      </c>
      <c r="X24" s="5" t="str">
        <f t="shared" si="12"/>
        <v>N/A</v>
      </c>
      <c r="Y24" s="16" t="str">
        <f t="shared" si="13"/>
        <v>Medio</v>
      </c>
      <c r="AC24" t="b">
        <f t="shared" si="14"/>
        <v>0</v>
      </c>
      <c r="AH24" t="str">
        <f t="shared" si="16"/>
        <v>Activo = Inversión</v>
      </c>
    </row>
    <row r="25" spans="1:34">
      <c r="A25">
        <v>1024</v>
      </c>
      <c r="B25" t="s">
        <v>31</v>
      </c>
      <c r="C25" t="s">
        <v>376</v>
      </c>
      <c r="D25" t="s">
        <v>980</v>
      </c>
      <c r="E25" s="1">
        <v>35455</v>
      </c>
      <c r="F25" s="1">
        <v>44780</v>
      </c>
      <c r="G25" t="s">
        <v>968</v>
      </c>
      <c r="H25" s="2">
        <v>315892.46000000002</v>
      </c>
      <c r="I25">
        <v>0</v>
      </c>
      <c r="J25">
        <v>35</v>
      </c>
      <c r="N25" s="5">
        <f t="shared" si="6"/>
        <v>44806</v>
      </c>
      <c r="O25" s="5"/>
      <c r="P25" s="5"/>
      <c r="Q25" s="5"/>
      <c r="R25">
        <f t="shared" ca="1" si="21"/>
        <v>28</v>
      </c>
      <c r="T25" s="3" t="str">
        <f t="shared" si="10"/>
        <v>No</v>
      </c>
      <c r="U25" s="3" t="str">
        <f t="shared" ref="U25:U29" ca="1" si="22">IF(MONTH(E25)=MONTH(TODAY()),"Sí","No")</f>
        <v>No</v>
      </c>
      <c r="V25" s="6" t="str">
        <f t="shared" ref="V25:V29" ca="1" si="23">IF(TODAY()-F25&lt;=30,"Reciente","Antigua")</f>
        <v>Antigua</v>
      </c>
      <c r="W25" s="7" t="str">
        <f t="shared" ref="W25:W29" si="24">IF(I25&gt;0,H25/I25,"")</f>
        <v/>
      </c>
      <c r="X25" s="5" t="str">
        <f t="shared" ref="X25:X29" si="25">IF(I25 &gt; 0, EDATE(F25,I25), "N/A")</f>
        <v>N/A</v>
      </c>
      <c r="Y25" s="16" t="str">
        <f t="shared" ref="Y25:Y29" si="26">IF(H25&gt;300000,"Alto",IF(AND(H25&gt;=100000,H25&lt;=300000),"Medio","Bajo"))</f>
        <v>Alto</v>
      </c>
      <c r="AH25" t="str">
        <f t="shared" si="16"/>
        <v>Pasivo = Tarjeta de Crédito</v>
      </c>
    </row>
    <row r="26" spans="1:34">
      <c r="A26">
        <v>1025</v>
      </c>
      <c r="B26" t="s">
        <v>32</v>
      </c>
      <c r="C26" t="s">
        <v>377</v>
      </c>
      <c r="D26" t="s">
        <v>979</v>
      </c>
      <c r="E26" s="1">
        <v>26637</v>
      </c>
      <c r="F26" s="1">
        <v>44899</v>
      </c>
      <c r="G26" t="s">
        <v>966</v>
      </c>
      <c r="H26" s="2">
        <v>145083.26</v>
      </c>
      <c r="I26">
        <v>0</v>
      </c>
      <c r="J26">
        <v>2.1</v>
      </c>
      <c r="N26" s="5">
        <f t="shared" si="6"/>
        <v>44925</v>
      </c>
      <c r="O26" s="5"/>
      <c r="P26" s="5"/>
      <c r="Q26" s="5"/>
      <c r="R26">
        <f t="shared" ca="1" si="21"/>
        <v>52</v>
      </c>
      <c r="T26" s="3" t="str">
        <f t="shared" si="10"/>
        <v>No</v>
      </c>
      <c r="U26" s="3" t="str">
        <f t="shared" ca="1" si="22"/>
        <v>No</v>
      </c>
      <c r="V26" s="6" t="str">
        <f t="shared" ca="1" si="23"/>
        <v>Antigua</v>
      </c>
      <c r="W26" s="7" t="str">
        <f t="shared" si="24"/>
        <v/>
      </c>
      <c r="X26" s="5" t="str">
        <f t="shared" si="25"/>
        <v>N/A</v>
      </c>
      <c r="Y26" s="16" t="str">
        <f t="shared" si="26"/>
        <v>Medio</v>
      </c>
      <c r="AH26" t="str">
        <f t="shared" si="16"/>
        <v>Activo = Ahorro</v>
      </c>
    </row>
    <row r="27" spans="1:34">
      <c r="A27">
        <v>1026</v>
      </c>
      <c r="B27" t="s">
        <v>33</v>
      </c>
      <c r="C27" t="s">
        <v>378</v>
      </c>
      <c r="D27" t="s">
        <v>980</v>
      </c>
      <c r="E27" s="1">
        <v>33121</v>
      </c>
      <c r="F27" s="1">
        <v>44678</v>
      </c>
      <c r="G27" t="s">
        <v>966</v>
      </c>
      <c r="H27" s="2">
        <v>193751.46</v>
      </c>
      <c r="I27">
        <v>0</v>
      </c>
      <c r="J27">
        <v>2.1</v>
      </c>
      <c r="N27" s="5">
        <f t="shared" si="6"/>
        <v>44706</v>
      </c>
      <c r="O27" s="5"/>
      <c r="P27" s="5"/>
      <c r="Q27" s="5"/>
      <c r="R27">
        <f t="shared" ca="1" si="21"/>
        <v>34</v>
      </c>
      <c r="T27" s="3" t="str">
        <f t="shared" si="10"/>
        <v>No</v>
      </c>
      <c r="U27" s="3" t="str">
        <f t="shared" ca="1" si="22"/>
        <v>No</v>
      </c>
      <c r="V27" s="6" t="str">
        <f t="shared" ca="1" si="23"/>
        <v>Antigua</v>
      </c>
      <c r="W27" s="7" t="str">
        <f t="shared" si="24"/>
        <v/>
      </c>
      <c r="X27" s="5" t="str">
        <f t="shared" si="25"/>
        <v>N/A</v>
      </c>
      <c r="Y27" s="16" t="str">
        <f t="shared" si="26"/>
        <v>Medio</v>
      </c>
      <c r="AH27" t="str">
        <f t="shared" si="16"/>
        <v>Activo = Ahorro</v>
      </c>
    </row>
    <row r="28" spans="1:34">
      <c r="A28">
        <v>1027</v>
      </c>
      <c r="B28" t="s">
        <v>34</v>
      </c>
      <c r="C28" t="s">
        <v>379</v>
      </c>
      <c r="D28" t="s">
        <v>979</v>
      </c>
      <c r="E28" s="1">
        <v>30329</v>
      </c>
      <c r="F28" s="1">
        <v>44172</v>
      </c>
      <c r="G28" t="s">
        <v>966</v>
      </c>
      <c r="H28" s="2">
        <v>442683.29</v>
      </c>
      <c r="I28">
        <v>0</v>
      </c>
      <c r="J28">
        <v>2.1</v>
      </c>
      <c r="N28" s="5">
        <f t="shared" si="6"/>
        <v>44200</v>
      </c>
      <c r="O28" s="5"/>
      <c r="P28" s="5"/>
      <c r="Q28" s="5"/>
      <c r="R28">
        <f t="shared" ca="1" si="21"/>
        <v>42</v>
      </c>
      <c r="T28" s="3" t="str">
        <f t="shared" si="10"/>
        <v>No</v>
      </c>
      <c r="U28" s="3" t="str">
        <f t="shared" ca="1" si="22"/>
        <v>No</v>
      </c>
      <c r="V28" s="6" t="str">
        <f t="shared" ca="1" si="23"/>
        <v>Antigua</v>
      </c>
      <c r="W28" s="7" t="str">
        <f t="shared" si="24"/>
        <v/>
      </c>
      <c r="X28" s="5" t="str">
        <f t="shared" si="25"/>
        <v>N/A</v>
      </c>
      <c r="Y28" s="16" t="str">
        <f t="shared" si="26"/>
        <v>Alto</v>
      </c>
      <c r="AH28" t="str">
        <f t="shared" si="16"/>
        <v>Activo = Ahorro</v>
      </c>
    </row>
    <row r="29" spans="1:34">
      <c r="A29">
        <v>1028</v>
      </c>
      <c r="B29" t="s">
        <v>35</v>
      </c>
      <c r="C29" t="s">
        <v>380</v>
      </c>
      <c r="D29" t="s">
        <v>980</v>
      </c>
      <c r="E29" s="1">
        <v>25510</v>
      </c>
      <c r="F29" s="1">
        <v>45220</v>
      </c>
      <c r="G29" t="s">
        <v>966</v>
      </c>
      <c r="H29" s="2">
        <v>394413.19</v>
      </c>
      <c r="I29">
        <v>0</v>
      </c>
      <c r="J29">
        <v>2.1</v>
      </c>
      <c r="N29" s="5">
        <f t="shared" si="6"/>
        <v>45247</v>
      </c>
      <c r="O29" s="5"/>
      <c r="P29" s="5"/>
      <c r="Q29" s="5"/>
      <c r="R29">
        <f t="shared" ca="1" si="21"/>
        <v>55</v>
      </c>
      <c r="T29" s="3" t="str">
        <f t="shared" si="10"/>
        <v>No</v>
      </c>
      <c r="U29" s="3" t="str">
        <f t="shared" ca="1" si="22"/>
        <v>No</v>
      </c>
      <c r="V29" s="6" t="str">
        <f t="shared" ca="1" si="23"/>
        <v>Antigua</v>
      </c>
      <c r="W29" s="7" t="str">
        <f t="shared" si="24"/>
        <v/>
      </c>
      <c r="X29" s="5" t="str">
        <f t="shared" si="25"/>
        <v>N/A</v>
      </c>
      <c r="Y29" s="16" t="str">
        <f t="shared" si="26"/>
        <v>Alto</v>
      </c>
      <c r="AH29" t="str">
        <f t="shared" si="16"/>
        <v>Activo = Ahorro</v>
      </c>
    </row>
    <row r="30" spans="1:34">
      <c r="A30">
        <v>1029</v>
      </c>
      <c r="B30" t="s">
        <v>36</v>
      </c>
      <c r="C30" t="s">
        <v>381</v>
      </c>
      <c r="D30" t="s">
        <v>980</v>
      </c>
      <c r="E30" s="1">
        <v>38679</v>
      </c>
      <c r="F30" s="1">
        <v>44940</v>
      </c>
      <c r="G30" t="s">
        <v>968</v>
      </c>
      <c r="H30" s="2">
        <v>485458.96</v>
      </c>
      <c r="I30">
        <v>0</v>
      </c>
      <c r="J30">
        <v>35</v>
      </c>
      <c r="N30" s="5">
        <f t="shared" si="6"/>
        <v>44967</v>
      </c>
      <c r="O30" s="5"/>
      <c r="P30" s="5"/>
      <c r="Q30" s="5"/>
      <c r="R30">
        <f t="shared" ca="1" si="21"/>
        <v>19</v>
      </c>
      <c r="T30" s="3" t="str">
        <f t="shared" si="10"/>
        <v>No</v>
      </c>
      <c r="U30" s="3" t="str">
        <f t="shared" ref="U30:U93" ca="1" si="27">IF(MONTH(E30)=MONTH(TODAY()),"Sí","No")</f>
        <v>No</v>
      </c>
      <c r="V30" s="6" t="str">
        <f t="shared" ref="V30:V93" ca="1" si="28">IF(TODAY()-F30&lt;=30,"Reciente","Antigua")</f>
        <v>Antigua</v>
      </c>
      <c r="W30" s="7" t="str">
        <f t="shared" ref="W30:W93" si="29">IF(I30&gt;0,H30/I30,"")</f>
        <v/>
      </c>
      <c r="X30" s="5" t="str">
        <f t="shared" ref="X30:X93" si="30">IF(I30 &gt; 0, EDATE(F30,I30), "N/A")</f>
        <v>N/A</v>
      </c>
      <c r="Y30" s="16" t="str">
        <f t="shared" ref="Y30:Y93" si="31">IF(H30&gt;300000,"Alto",IF(AND(H30&gt;=100000,H30&lt;=300000),"Medio","Bajo"))</f>
        <v>Alto</v>
      </c>
      <c r="AH30" t="str">
        <f t="shared" si="16"/>
        <v>Pasivo = Tarjeta de Crédito</v>
      </c>
    </row>
    <row r="31" spans="1:34">
      <c r="A31">
        <v>1030</v>
      </c>
      <c r="B31" t="s">
        <v>37</v>
      </c>
      <c r="C31" t="s">
        <v>382</v>
      </c>
      <c r="D31" t="s">
        <v>980</v>
      </c>
      <c r="E31" s="1">
        <v>35541</v>
      </c>
      <c r="F31" s="1">
        <v>45523</v>
      </c>
      <c r="G31" t="s">
        <v>969</v>
      </c>
      <c r="H31" s="2">
        <v>190481.18</v>
      </c>
      <c r="I31">
        <v>12</v>
      </c>
      <c r="J31">
        <v>8</v>
      </c>
      <c r="N31" s="5">
        <f t="shared" si="6"/>
        <v>45551</v>
      </c>
      <c r="O31" s="5"/>
      <c r="P31" s="5"/>
      <c r="Q31" s="5"/>
      <c r="R31">
        <f t="shared" ca="1" si="21"/>
        <v>28</v>
      </c>
      <c r="T31" s="3" t="str">
        <f t="shared" si="10"/>
        <v>No</v>
      </c>
      <c r="U31" s="3" t="str">
        <f t="shared" ca="1" si="27"/>
        <v>No</v>
      </c>
      <c r="V31" s="6" t="str">
        <f t="shared" ca="1" si="28"/>
        <v>Antigua</v>
      </c>
      <c r="W31" s="7">
        <f t="shared" si="29"/>
        <v>15873.431666666665</v>
      </c>
      <c r="X31" s="5">
        <f t="shared" si="30"/>
        <v>45888</v>
      </c>
      <c r="Y31" s="16" t="str">
        <f t="shared" si="31"/>
        <v>Medio</v>
      </c>
      <c r="AH31" t="str">
        <f t="shared" si="16"/>
        <v>Pasivo = Crédito Hipotecario</v>
      </c>
    </row>
    <row r="32" spans="1:34">
      <c r="A32">
        <v>1031</v>
      </c>
      <c r="B32" t="s">
        <v>23</v>
      </c>
      <c r="C32" t="s">
        <v>383</v>
      </c>
      <c r="D32" t="s">
        <v>980</v>
      </c>
      <c r="E32" s="1">
        <v>34890</v>
      </c>
      <c r="F32" s="1">
        <v>44130</v>
      </c>
      <c r="G32" t="s">
        <v>965</v>
      </c>
      <c r="H32" s="2">
        <v>126395.76</v>
      </c>
      <c r="I32">
        <v>0</v>
      </c>
      <c r="J32">
        <v>0.5</v>
      </c>
      <c r="N32" s="5">
        <f t="shared" si="6"/>
        <v>44158</v>
      </c>
      <c r="O32" s="5"/>
      <c r="P32" s="5"/>
      <c r="Q32" s="5"/>
      <c r="R32">
        <f t="shared" ca="1" si="21"/>
        <v>29</v>
      </c>
      <c r="T32" s="3" t="str">
        <f t="shared" si="10"/>
        <v>No</v>
      </c>
      <c r="U32" s="3" t="str">
        <f t="shared" ca="1" si="27"/>
        <v>No</v>
      </c>
      <c r="V32" s="6" t="str">
        <f t="shared" ca="1" si="28"/>
        <v>Antigua</v>
      </c>
      <c r="W32" s="7" t="str">
        <f t="shared" si="29"/>
        <v/>
      </c>
      <c r="X32" s="5" t="str">
        <f t="shared" si="30"/>
        <v>N/A</v>
      </c>
      <c r="Y32" s="16" t="str">
        <f t="shared" si="31"/>
        <v>Medio</v>
      </c>
      <c r="AH32" t="str">
        <f t="shared" si="16"/>
        <v>Activo = Cuenta Corriente</v>
      </c>
    </row>
    <row r="33" spans="1:34">
      <c r="A33">
        <v>1032</v>
      </c>
      <c r="B33" t="s">
        <v>38</v>
      </c>
      <c r="C33" t="s">
        <v>384</v>
      </c>
      <c r="D33" t="s">
        <v>980</v>
      </c>
      <c r="E33" s="1">
        <v>35508</v>
      </c>
      <c r="F33" s="1">
        <v>44159</v>
      </c>
      <c r="G33" t="s">
        <v>969</v>
      </c>
      <c r="H33" s="2">
        <v>76725.960000000006</v>
      </c>
      <c r="I33">
        <v>0</v>
      </c>
      <c r="J33">
        <v>8</v>
      </c>
      <c r="N33" s="5">
        <f t="shared" si="6"/>
        <v>44187</v>
      </c>
      <c r="O33" s="5"/>
      <c r="P33" s="5"/>
      <c r="Q33" s="5"/>
      <c r="R33">
        <f t="shared" ca="1" si="21"/>
        <v>28</v>
      </c>
      <c r="T33" s="3" t="str">
        <f t="shared" si="10"/>
        <v>No</v>
      </c>
      <c r="U33" s="3" t="str">
        <f t="shared" ca="1" si="27"/>
        <v>No</v>
      </c>
      <c r="V33" s="6" t="str">
        <f t="shared" ca="1" si="28"/>
        <v>Antigua</v>
      </c>
      <c r="W33" s="7" t="str">
        <f t="shared" si="29"/>
        <v/>
      </c>
      <c r="X33" s="5" t="str">
        <f t="shared" si="30"/>
        <v>N/A</v>
      </c>
      <c r="Y33" s="16" t="str">
        <f t="shared" si="31"/>
        <v>Bajo</v>
      </c>
      <c r="AH33" t="str">
        <f t="shared" si="16"/>
        <v>Pasivo = Crédito Hipotecario</v>
      </c>
    </row>
    <row r="34" spans="1:34">
      <c r="A34">
        <v>1033</v>
      </c>
      <c r="B34" t="s">
        <v>39</v>
      </c>
      <c r="C34" t="s">
        <v>385</v>
      </c>
      <c r="D34" t="s">
        <v>980</v>
      </c>
      <c r="E34" s="1">
        <v>28708</v>
      </c>
      <c r="F34" s="1">
        <v>44118</v>
      </c>
      <c r="G34" t="s">
        <v>965</v>
      </c>
      <c r="H34" s="2">
        <v>229398.9</v>
      </c>
      <c r="I34">
        <v>0</v>
      </c>
      <c r="J34">
        <v>0.5</v>
      </c>
      <c r="N34" s="5">
        <f t="shared" si="6"/>
        <v>44146</v>
      </c>
      <c r="O34" s="5"/>
      <c r="P34" s="5"/>
      <c r="Q34" s="5"/>
      <c r="R34">
        <f t="shared" ca="1" si="21"/>
        <v>46</v>
      </c>
      <c r="T34" s="3" t="str">
        <f t="shared" si="10"/>
        <v>No</v>
      </c>
      <c r="U34" s="3" t="str">
        <f t="shared" ca="1" si="27"/>
        <v>No</v>
      </c>
      <c r="V34" s="6" t="str">
        <f t="shared" ca="1" si="28"/>
        <v>Antigua</v>
      </c>
      <c r="W34" s="7" t="str">
        <f t="shared" si="29"/>
        <v/>
      </c>
      <c r="X34" s="5" t="str">
        <f t="shared" si="30"/>
        <v>N/A</v>
      </c>
      <c r="Y34" s="16" t="str">
        <f t="shared" si="31"/>
        <v>Medio</v>
      </c>
      <c r="AH34" t="str">
        <f t="shared" si="16"/>
        <v>Activo = Cuenta Corriente</v>
      </c>
    </row>
    <row r="35" spans="1:34">
      <c r="A35">
        <v>1034</v>
      </c>
      <c r="B35" t="s">
        <v>26</v>
      </c>
      <c r="C35" t="s">
        <v>386</v>
      </c>
      <c r="D35" t="s">
        <v>979</v>
      </c>
      <c r="E35" s="1">
        <v>33185</v>
      </c>
      <c r="F35" s="1">
        <v>44989</v>
      </c>
      <c r="G35" t="s">
        <v>968</v>
      </c>
      <c r="H35" s="2">
        <v>246082.97</v>
      </c>
      <c r="I35">
        <v>0</v>
      </c>
      <c r="J35">
        <v>35</v>
      </c>
      <c r="N35" s="5">
        <f t="shared" si="6"/>
        <v>45016</v>
      </c>
      <c r="O35" s="5"/>
      <c r="P35" s="5"/>
      <c r="Q35" s="5"/>
      <c r="R35">
        <f t="shared" ca="1" si="21"/>
        <v>34</v>
      </c>
      <c r="T35" s="3" t="str">
        <f t="shared" si="10"/>
        <v>No</v>
      </c>
      <c r="U35" s="3" t="str">
        <f t="shared" ca="1" si="27"/>
        <v>No</v>
      </c>
      <c r="V35" s="6" t="str">
        <f t="shared" ca="1" si="28"/>
        <v>Antigua</v>
      </c>
      <c r="W35" s="7" t="str">
        <f t="shared" si="29"/>
        <v/>
      </c>
      <c r="X35" s="5" t="str">
        <f t="shared" si="30"/>
        <v>N/A</v>
      </c>
      <c r="Y35" s="16" t="str">
        <f t="shared" si="31"/>
        <v>Medio</v>
      </c>
      <c r="AH35" t="str">
        <f t="shared" si="16"/>
        <v>Pasivo = Tarjeta de Crédito</v>
      </c>
    </row>
    <row r="36" spans="1:34">
      <c r="A36">
        <v>1035</v>
      </c>
      <c r="B36" t="s">
        <v>40</v>
      </c>
      <c r="C36" t="s">
        <v>387</v>
      </c>
      <c r="D36" t="s">
        <v>979</v>
      </c>
      <c r="E36" s="1">
        <v>37761</v>
      </c>
      <c r="F36" s="1">
        <v>45373</v>
      </c>
      <c r="G36" t="s">
        <v>968</v>
      </c>
      <c r="H36" s="2">
        <v>234835.88</v>
      </c>
      <c r="I36">
        <v>0</v>
      </c>
      <c r="J36">
        <v>35</v>
      </c>
      <c r="N36" s="5">
        <f t="shared" si="6"/>
        <v>45401</v>
      </c>
      <c r="O36" s="5"/>
      <c r="P36" s="5"/>
      <c r="Q36" s="5"/>
      <c r="R36">
        <f t="shared" ca="1" si="21"/>
        <v>22</v>
      </c>
      <c r="T36" s="3" t="str">
        <f t="shared" si="10"/>
        <v>No</v>
      </c>
      <c r="U36" s="3" t="str">
        <f t="shared" ca="1" si="27"/>
        <v>No</v>
      </c>
      <c r="V36" s="6" t="str">
        <f t="shared" ca="1" si="28"/>
        <v>Antigua</v>
      </c>
      <c r="W36" s="7" t="str">
        <f t="shared" si="29"/>
        <v/>
      </c>
      <c r="X36" s="5" t="str">
        <f t="shared" si="30"/>
        <v>N/A</v>
      </c>
      <c r="Y36" s="16" t="str">
        <f t="shared" si="31"/>
        <v>Medio</v>
      </c>
      <c r="AH36" t="str">
        <f t="shared" si="16"/>
        <v>Pasivo = Tarjeta de Crédito</v>
      </c>
    </row>
    <row r="37" spans="1:34">
      <c r="A37">
        <v>1036</v>
      </c>
      <c r="B37" t="s">
        <v>41</v>
      </c>
      <c r="C37" t="s">
        <v>388</v>
      </c>
      <c r="D37" t="s">
        <v>979</v>
      </c>
      <c r="E37" s="1">
        <v>29224</v>
      </c>
      <c r="F37" s="1">
        <v>44407</v>
      </c>
      <c r="G37" t="s">
        <v>967</v>
      </c>
      <c r="H37" s="2">
        <v>357957.44</v>
      </c>
      <c r="I37">
        <v>0</v>
      </c>
      <c r="J37">
        <v>5.5</v>
      </c>
      <c r="N37" s="5">
        <f t="shared" si="6"/>
        <v>44435</v>
      </c>
      <c r="O37" s="5"/>
      <c r="P37" s="5"/>
      <c r="Q37" s="5"/>
      <c r="R37">
        <f t="shared" ca="1" si="21"/>
        <v>45</v>
      </c>
      <c r="T37" s="3" t="str">
        <f t="shared" si="10"/>
        <v>No</v>
      </c>
      <c r="U37" s="3" t="str">
        <f t="shared" ca="1" si="27"/>
        <v>No</v>
      </c>
      <c r="V37" s="6" t="str">
        <f t="shared" ca="1" si="28"/>
        <v>Antigua</v>
      </c>
      <c r="W37" s="7" t="str">
        <f t="shared" si="29"/>
        <v/>
      </c>
      <c r="X37" s="5" t="str">
        <f t="shared" si="30"/>
        <v>N/A</v>
      </c>
      <c r="Y37" s="16" t="str">
        <f t="shared" si="31"/>
        <v>Alto</v>
      </c>
      <c r="AH37" t="str">
        <f t="shared" si="16"/>
        <v>Activo = Inversión</v>
      </c>
    </row>
    <row r="38" spans="1:34">
      <c r="A38">
        <v>1037</v>
      </c>
      <c r="B38" t="s">
        <v>42</v>
      </c>
      <c r="C38" t="s">
        <v>389</v>
      </c>
      <c r="D38" t="s">
        <v>980</v>
      </c>
      <c r="E38" s="1">
        <v>25074</v>
      </c>
      <c r="F38" s="1">
        <v>45378</v>
      </c>
      <c r="G38" t="s">
        <v>965</v>
      </c>
      <c r="H38" s="2">
        <v>197622.25</v>
      </c>
      <c r="I38">
        <v>0</v>
      </c>
      <c r="J38">
        <v>0.5</v>
      </c>
      <c r="N38" s="5">
        <f t="shared" si="6"/>
        <v>45406</v>
      </c>
      <c r="O38" s="5"/>
      <c r="P38" s="5"/>
      <c r="Q38" s="5"/>
      <c r="R38">
        <f t="shared" ca="1" si="21"/>
        <v>56</v>
      </c>
      <c r="T38" s="3" t="str">
        <f t="shared" si="10"/>
        <v>No</v>
      </c>
      <c r="U38" s="3" t="str">
        <f t="shared" ca="1" si="27"/>
        <v>No</v>
      </c>
      <c r="V38" s="6" t="str">
        <f t="shared" ca="1" si="28"/>
        <v>Antigua</v>
      </c>
      <c r="W38" s="7" t="str">
        <f t="shared" si="29"/>
        <v/>
      </c>
      <c r="X38" s="5" t="str">
        <f t="shared" si="30"/>
        <v>N/A</v>
      </c>
      <c r="Y38" s="16" t="str">
        <f t="shared" si="31"/>
        <v>Medio</v>
      </c>
      <c r="AH38" t="str">
        <f t="shared" si="16"/>
        <v>Activo = Cuenta Corriente</v>
      </c>
    </row>
    <row r="39" spans="1:34">
      <c r="A39">
        <v>1038</v>
      </c>
      <c r="B39" t="s">
        <v>43</v>
      </c>
      <c r="C39" t="s">
        <v>390</v>
      </c>
      <c r="D39" t="s">
        <v>980</v>
      </c>
      <c r="E39" s="1">
        <v>35202</v>
      </c>
      <c r="F39" s="1">
        <v>44671</v>
      </c>
      <c r="G39" t="s">
        <v>965</v>
      </c>
      <c r="H39" s="2">
        <v>207143.88</v>
      </c>
      <c r="I39">
        <v>0</v>
      </c>
      <c r="J39">
        <v>0.5</v>
      </c>
      <c r="N39" s="5">
        <f t="shared" si="6"/>
        <v>44699</v>
      </c>
      <c r="O39" s="5"/>
      <c r="P39" s="5"/>
      <c r="Q39" s="5"/>
      <c r="R39">
        <f t="shared" ca="1" si="21"/>
        <v>29</v>
      </c>
      <c r="T39" s="3" t="str">
        <f t="shared" si="10"/>
        <v>No</v>
      </c>
      <c r="U39" s="3" t="str">
        <f t="shared" ca="1" si="27"/>
        <v>No</v>
      </c>
      <c r="V39" s="6" t="str">
        <f t="shared" ca="1" si="28"/>
        <v>Antigua</v>
      </c>
      <c r="W39" s="7" t="str">
        <f t="shared" si="29"/>
        <v/>
      </c>
      <c r="X39" s="5" t="str">
        <f t="shared" si="30"/>
        <v>N/A</v>
      </c>
      <c r="Y39" s="16" t="str">
        <f t="shared" si="31"/>
        <v>Medio</v>
      </c>
      <c r="AH39" t="str">
        <f t="shared" si="16"/>
        <v>Activo = Cuenta Corriente</v>
      </c>
    </row>
    <row r="40" spans="1:34">
      <c r="A40">
        <v>1039</v>
      </c>
      <c r="B40" t="s">
        <v>44</v>
      </c>
      <c r="C40" t="s">
        <v>391</v>
      </c>
      <c r="D40" t="s">
        <v>979</v>
      </c>
      <c r="E40" s="1">
        <v>33779</v>
      </c>
      <c r="F40" s="1">
        <v>45636</v>
      </c>
      <c r="G40" t="s">
        <v>969</v>
      </c>
      <c r="H40" s="2">
        <v>323301.25</v>
      </c>
      <c r="I40">
        <v>0</v>
      </c>
      <c r="J40">
        <v>8</v>
      </c>
      <c r="N40" s="5">
        <f t="shared" si="6"/>
        <v>45664</v>
      </c>
      <c r="O40" s="5"/>
      <c r="P40" s="5"/>
      <c r="Q40" s="5"/>
      <c r="R40">
        <f t="shared" ca="1" si="21"/>
        <v>32</v>
      </c>
      <c r="T40" s="3" t="str">
        <f t="shared" si="10"/>
        <v>Sí</v>
      </c>
      <c r="U40" s="3" t="str">
        <f t="shared" ca="1" si="27"/>
        <v>Sí</v>
      </c>
      <c r="V40" s="6" t="str">
        <f t="shared" ca="1" si="28"/>
        <v>Antigua</v>
      </c>
      <c r="W40" s="7" t="str">
        <f t="shared" si="29"/>
        <v/>
      </c>
      <c r="X40" s="5" t="str">
        <f t="shared" si="30"/>
        <v>N/A</v>
      </c>
      <c r="Y40" s="16" t="str">
        <f t="shared" si="31"/>
        <v>Alto</v>
      </c>
      <c r="AH40" t="str">
        <f t="shared" si="16"/>
        <v>Pasivo = Crédito Hipotecario</v>
      </c>
    </row>
    <row r="41" spans="1:34">
      <c r="A41">
        <v>1040</v>
      </c>
      <c r="B41" t="s">
        <v>45</v>
      </c>
      <c r="C41" t="s">
        <v>392</v>
      </c>
      <c r="D41" t="s">
        <v>980</v>
      </c>
      <c r="E41" s="1">
        <v>33353</v>
      </c>
      <c r="F41" s="1">
        <v>45730</v>
      </c>
      <c r="G41" t="s">
        <v>969</v>
      </c>
      <c r="H41" s="2">
        <v>360242.59</v>
      </c>
      <c r="I41">
        <v>24</v>
      </c>
      <c r="J41">
        <v>8</v>
      </c>
      <c r="N41" s="5">
        <f t="shared" si="6"/>
        <v>45758</v>
      </c>
      <c r="O41" s="5"/>
      <c r="P41" s="5"/>
      <c r="Q41" s="5"/>
      <c r="R41">
        <f t="shared" ca="1" si="21"/>
        <v>34</v>
      </c>
      <c r="T41" s="3" t="str">
        <f t="shared" si="10"/>
        <v>No</v>
      </c>
      <c r="U41" s="3" t="str">
        <f t="shared" ca="1" si="27"/>
        <v>No</v>
      </c>
      <c r="V41" s="6" t="str">
        <f t="shared" ca="1" si="28"/>
        <v>Antigua</v>
      </c>
      <c r="W41" s="7">
        <f t="shared" si="29"/>
        <v>15010.107916666668</v>
      </c>
      <c r="X41" s="5">
        <f t="shared" si="30"/>
        <v>46460</v>
      </c>
      <c r="Y41" s="16" t="str">
        <f t="shared" si="31"/>
        <v>Alto</v>
      </c>
      <c r="AH41" t="str">
        <f t="shared" si="16"/>
        <v>Pasivo = Crédito Hipotecario</v>
      </c>
    </row>
    <row r="42" spans="1:34">
      <c r="A42">
        <v>1041</v>
      </c>
      <c r="B42" t="s">
        <v>46</v>
      </c>
      <c r="C42" t="s">
        <v>393</v>
      </c>
      <c r="D42" t="s">
        <v>980</v>
      </c>
      <c r="E42" s="1">
        <v>23921</v>
      </c>
      <c r="F42" s="1">
        <v>44109</v>
      </c>
      <c r="G42" t="s">
        <v>966</v>
      </c>
      <c r="H42" s="2">
        <v>162061.57</v>
      </c>
      <c r="I42">
        <v>0</v>
      </c>
      <c r="J42">
        <v>2.1</v>
      </c>
      <c r="N42" s="5">
        <f t="shared" si="6"/>
        <v>44137</v>
      </c>
      <c r="O42" s="5"/>
      <c r="P42" s="5"/>
      <c r="Q42" s="5"/>
      <c r="R42">
        <f t="shared" ca="1" si="21"/>
        <v>59</v>
      </c>
      <c r="T42" s="3" t="str">
        <f t="shared" si="10"/>
        <v>Sí</v>
      </c>
      <c r="U42" s="3" t="str">
        <f t="shared" ca="1" si="27"/>
        <v>Sí</v>
      </c>
      <c r="V42" s="6" t="str">
        <f t="shared" ca="1" si="28"/>
        <v>Antigua</v>
      </c>
      <c r="W42" s="7" t="str">
        <f t="shared" si="29"/>
        <v/>
      </c>
      <c r="X42" s="5" t="str">
        <f t="shared" si="30"/>
        <v>N/A</v>
      </c>
      <c r="Y42" s="16" t="str">
        <f t="shared" si="31"/>
        <v>Medio</v>
      </c>
      <c r="AH42" t="str">
        <f t="shared" si="16"/>
        <v>Activo = Ahorro</v>
      </c>
    </row>
    <row r="43" spans="1:34">
      <c r="A43">
        <v>1042</v>
      </c>
      <c r="B43" t="s">
        <v>47</v>
      </c>
      <c r="C43" t="s">
        <v>394</v>
      </c>
      <c r="D43" t="s">
        <v>980</v>
      </c>
      <c r="E43" s="1">
        <v>24279</v>
      </c>
      <c r="F43" s="1">
        <v>45166</v>
      </c>
      <c r="G43" t="s">
        <v>969</v>
      </c>
      <c r="H43" s="2">
        <v>42280.3</v>
      </c>
      <c r="I43">
        <v>36</v>
      </c>
      <c r="J43">
        <v>8</v>
      </c>
      <c r="N43" s="5">
        <f t="shared" si="6"/>
        <v>45194</v>
      </c>
      <c r="O43" s="5"/>
      <c r="P43" s="5"/>
      <c r="Q43" s="5"/>
      <c r="R43">
        <f t="shared" ca="1" si="21"/>
        <v>58</v>
      </c>
      <c r="T43" s="3" t="str">
        <f t="shared" si="10"/>
        <v>Sí</v>
      </c>
      <c r="U43" s="3" t="str">
        <f t="shared" ca="1" si="27"/>
        <v>Sí</v>
      </c>
      <c r="V43" s="6" t="str">
        <f t="shared" ca="1" si="28"/>
        <v>Antigua</v>
      </c>
      <c r="W43" s="7">
        <f t="shared" si="29"/>
        <v>1174.4527777777778</v>
      </c>
      <c r="X43" s="5">
        <f t="shared" si="30"/>
        <v>46262</v>
      </c>
      <c r="Y43" s="16" t="str">
        <f t="shared" si="31"/>
        <v>Bajo</v>
      </c>
      <c r="AH43" t="str">
        <f t="shared" si="16"/>
        <v>Pasivo = Crédito Hipotecario</v>
      </c>
    </row>
    <row r="44" spans="1:34">
      <c r="A44">
        <v>1043</v>
      </c>
      <c r="B44" t="s">
        <v>48</v>
      </c>
      <c r="C44" t="s">
        <v>395</v>
      </c>
      <c r="D44" t="s">
        <v>980</v>
      </c>
      <c r="E44" s="1">
        <v>34302</v>
      </c>
      <c r="F44" s="1">
        <v>45339</v>
      </c>
      <c r="G44" t="s">
        <v>969</v>
      </c>
      <c r="H44" s="2">
        <v>33407.32</v>
      </c>
      <c r="I44">
        <v>36</v>
      </c>
      <c r="J44">
        <v>8</v>
      </c>
      <c r="N44" s="5">
        <f t="shared" si="6"/>
        <v>45366</v>
      </c>
      <c r="O44" s="5"/>
      <c r="P44" s="5"/>
      <c r="Q44" s="5"/>
      <c r="R44">
        <f t="shared" ca="1" si="21"/>
        <v>31</v>
      </c>
      <c r="T44" s="3" t="str">
        <f t="shared" si="10"/>
        <v>No</v>
      </c>
      <c r="U44" s="3" t="str">
        <f t="shared" ca="1" si="27"/>
        <v>No</v>
      </c>
      <c r="V44" s="6" t="str">
        <f t="shared" ca="1" si="28"/>
        <v>Antigua</v>
      </c>
      <c r="W44" s="7">
        <f t="shared" si="29"/>
        <v>927.98111111111109</v>
      </c>
      <c r="X44" s="5">
        <f t="shared" si="30"/>
        <v>46435</v>
      </c>
      <c r="Y44" s="16" t="str">
        <f t="shared" si="31"/>
        <v>Bajo</v>
      </c>
      <c r="AH44" t="str">
        <f t="shared" si="16"/>
        <v>Pasivo = Crédito Hipotecario</v>
      </c>
    </row>
    <row r="45" spans="1:34">
      <c r="A45">
        <v>1044</v>
      </c>
      <c r="B45" t="s">
        <v>49</v>
      </c>
      <c r="C45" t="s">
        <v>396</v>
      </c>
      <c r="D45" t="s">
        <v>980</v>
      </c>
      <c r="E45" s="1">
        <v>38117</v>
      </c>
      <c r="F45" s="1">
        <v>45311</v>
      </c>
      <c r="G45" t="s">
        <v>968</v>
      </c>
      <c r="H45" s="2">
        <v>21298.47</v>
      </c>
      <c r="I45">
        <v>0</v>
      </c>
      <c r="J45">
        <v>35</v>
      </c>
      <c r="N45" s="5">
        <f t="shared" si="6"/>
        <v>45338</v>
      </c>
      <c r="O45" s="5"/>
      <c r="P45" s="5"/>
      <c r="Q45" s="5"/>
      <c r="R45">
        <f t="shared" ca="1" si="21"/>
        <v>21</v>
      </c>
      <c r="T45" s="3" t="str">
        <f t="shared" si="10"/>
        <v>No</v>
      </c>
      <c r="U45" s="3" t="str">
        <f t="shared" ca="1" si="27"/>
        <v>No</v>
      </c>
      <c r="V45" s="6" t="str">
        <f t="shared" ca="1" si="28"/>
        <v>Antigua</v>
      </c>
      <c r="W45" s="7" t="str">
        <f t="shared" si="29"/>
        <v/>
      </c>
      <c r="X45" s="5" t="str">
        <f t="shared" si="30"/>
        <v>N/A</v>
      </c>
      <c r="Y45" s="16" t="str">
        <f t="shared" si="31"/>
        <v>Bajo</v>
      </c>
      <c r="AH45" t="str">
        <f t="shared" si="16"/>
        <v>Pasivo = Tarjeta de Crédito</v>
      </c>
    </row>
    <row r="46" spans="1:34">
      <c r="A46">
        <v>1045</v>
      </c>
      <c r="B46" t="s">
        <v>50</v>
      </c>
      <c r="C46" t="s">
        <v>397</v>
      </c>
      <c r="D46" t="s">
        <v>979</v>
      </c>
      <c r="E46" s="1">
        <v>20894</v>
      </c>
      <c r="F46" s="1">
        <v>44868</v>
      </c>
      <c r="G46" t="s">
        <v>968</v>
      </c>
      <c r="H46" s="2">
        <v>338149.59</v>
      </c>
      <c r="I46">
        <v>0</v>
      </c>
      <c r="J46">
        <v>35</v>
      </c>
      <c r="N46" s="5">
        <f t="shared" si="6"/>
        <v>44896</v>
      </c>
      <c r="O46" s="5"/>
      <c r="P46" s="5"/>
      <c r="Q46" s="5"/>
      <c r="R46">
        <f t="shared" ca="1" si="21"/>
        <v>68</v>
      </c>
      <c r="T46" s="3" t="str">
        <f t="shared" si="10"/>
        <v>No</v>
      </c>
      <c r="U46" s="3" t="str">
        <f t="shared" ca="1" si="27"/>
        <v>No</v>
      </c>
      <c r="V46" s="6" t="str">
        <f t="shared" ca="1" si="28"/>
        <v>Antigua</v>
      </c>
      <c r="W46" s="7" t="str">
        <f t="shared" si="29"/>
        <v/>
      </c>
      <c r="X46" s="5" t="str">
        <f t="shared" si="30"/>
        <v>N/A</v>
      </c>
      <c r="Y46" s="16" t="str">
        <f t="shared" si="31"/>
        <v>Alto</v>
      </c>
      <c r="AH46" t="str">
        <f t="shared" si="16"/>
        <v>Pasivo = Tarjeta de Crédito</v>
      </c>
    </row>
    <row r="47" spans="1:34">
      <c r="A47">
        <v>1046</v>
      </c>
      <c r="B47" t="s">
        <v>51</v>
      </c>
      <c r="C47" t="s">
        <v>398</v>
      </c>
      <c r="D47" t="s">
        <v>980</v>
      </c>
      <c r="E47" s="1">
        <v>22854</v>
      </c>
      <c r="F47" s="1">
        <v>45304</v>
      </c>
      <c r="G47" t="s">
        <v>969</v>
      </c>
      <c r="H47" s="2">
        <v>38575.160000000003</v>
      </c>
      <c r="I47">
        <v>24</v>
      </c>
      <c r="J47">
        <v>8</v>
      </c>
      <c r="N47" s="5">
        <f t="shared" si="6"/>
        <v>45331</v>
      </c>
      <c r="O47" s="5"/>
      <c r="P47" s="5"/>
      <c r="Q47" s="5"/>
      <c r="R47">
        <f t="shared" ca="1" si="21"/>
        <v>62</v>
      </c>
      <c r="T47" s="3" t="str">
        <f t="shared" si="10"/>
        <v>No</v>
      </c>
      <c r="U47" s="3" t="str">
        <f t="shared" ca="1" si="27"/>
        <v>No</v>
      </c>
      <c r="V47" s="6" t="str">
        <f t="shared" ca="1" si="28"/>
        <v>Antigua</v>
      </c>
      <c r="W47" s="7">
        <f t="shared" si="29"/>
        <v>1607.2983333333334</v>
      </c>
      <c r="X47" s="5">
        <f t="shared" si="30"/>
        <v>46035</v>
      </c>
      <c r="Y47" s="16" t="str">
        <f t="shared" si="31"/>
        <v>Bajo</v>
      </c>
      <c r="AH47" t="str">
        <f t="shared" si="16"/>
        <v>Pasivo = Crédito Hipotecario</v>
      </c>
    </row>
    <row r="48" spans="1:34">
      <c r="A48">
        <v>1047</v>
      </c>
      <c r="B48" t="s">
        <v>52</v>
      </c>
      <c r="C48" t="s">
        <v>399</v>
      </c>
      <c r="D48" t="s">
        <v>980</v>
      </c>
      <c r="E48" s="1">
        <v>23241</v>
      </c>
      <c r="F48" s="1">
        <v>45368</v>
      </c>
      <c r="G48" t="s">
        <v>966</v>
      </c>
      <c r="H48" s="2">
        <v>119600.81</v>
      </c>
      <c r="I48">
        <v>0</v>
      </c>
      <c r="J48">
        <v>2.1</v>
      </c>
      <c r="N48" s="5">
        <f t="shared" si="6"/>
        <v>45394</v>
      </c>
      <c r="O48" s="5"/>
      <c r="P48" s="5"/>
      <c r="Q48" s="5"/>
      <c r="R48">
        <f t="shared" ca="1" si="21"/>
        <v>61</v>
      </c>
      <c r="T48" s="3" t="str">
        <f t="shared" si="10"/>
        <v>No</v>
      </c>
      <c r="U48" s="3" t="str">
        <f t="shared" ca="1" si="27"/>
        <v>No</v>
      </c>
      <c r="V48" s="6" t="str">
        <f t="shared" ca="1" si="28"/>
        <v>Antigua</v>
      </c>
      <c r="W48" s="7" t="str">
        <f t="shared" si="29"/>
        <v/>
      </c>
      <c r="X48" s="5" t="str">
        <f t="shared" si="30"/>
        <v>N/A</v>
      </c>
      <c r="Y48" s="16" t="str">
        <f t="shared" si="31"/>
        <v>Medio</v>
      </c>
      <c r="AH48" t="str">
        <f t="shared" si="16"/>
        <v>Activo = Ahorro</v>
      </c>
    </row>
    <row r="49" spans="1:34">
      <c r="A49">
        <v>1048</v>
      </c>
      <c r="B49" t="s">
        <v>53</v>
      </c>
      <c r="C49" t="s">
        <v>400</v>
      </c>
      <c r="D49" t="s">
        <v>980</v>
      </c>
      <c r="E49" s="1">
        <v>31387</v>
      </c>
      <c r="F49" s="1">
        <v>44228</v>
      </c>
      <c r="G49" t="s">
        <v>967</v>
      </c>
      <c r="H49" s="2">
        <v>297398.21000000002</v>
      </c>
      <c r="I49">
        <v>24</v>
      </c>
      <c r="J49">
        <v>5.5</v>
      </c>
      <c r="N49" s="5">
        <f t="shared" si="6"/>
        <v>44256</v>
      </c>
      <c r="O49" s="5"/>
      <c r="P49" s="5"/>
      <c r="Q49" s="5"/>
      <c r="R49">
        <f t="shared" ca="1" si="21"/>
        <v>39</v>
      </c>
      <c r="T49" s="3" t="str">
        <f t="shared" si="10"/>
        <v>No</v>
      </c>
      <c r="U49" s="3" t="str">
        <f t="shared" ca="1" si="27"/>
        <v>No</v>
      </c>
      <c r="V49" s="6" t="str">
        <f t="shared" ca="1" si="28"/>
        <v>Antigua</v>
      </c>
      <c r="W49" s="7">
        <f t="shared" si="29"/>
        <v>12391.592083333335</v>
      </c>
      <c r="X49" s="5">
        <f t="shared" si="30"/>
        <v>44958</v>
      </c>
      <c r="Y49" s="16" t="str">
        <f t="shared" si="31"/>
        <v>Medio</v>
      </c>
      <c r="AH49" t="str">
        <f t="shared" si="16"/>
        <v>Activo = Inversión</v>
      </c>
    </row>
    <row r="50" spans="1:34">
      <c r="A50">
        <v>1049</v>
      </c>
      <c r="B50" t="s">
        <v>54</v>
      </c>
      <c r="C50" t="s">
        <v>401</v>
      </c>
      <c r="D50" t="s">
        <v>980</v>
      </c>
      <c r="E50" s="1">
        <v>36942</v>
      </c>
      <c r="F50" s="1">
        <v>45366</v>
      </c>
      <c r="G50" t="s">
        <v>969</v>
      </c>
      <c r="H50" s="2">
        <v>178203.22</v>
      </c>
      <c r="I50">
        <v>12</v>
      </c>
      <c r="J50">
        <v>8</v>
      </c>
      <c r="N50" s="5">
        <f t="shared" si="6"/>
        <v>45394</v>
      </c>
      <c r="O50" s="5"/>
      <c r="P50" s="5"/>
      <c r="Q50" s="5"/>
      <c r="R50">
        <f t="shared" ca="1" si="21"/>
        <v>24</v>
      </c>
      <c r="T50" s="3" t="str">
        <f t="shared" si="10"/>
        <v>No</v>
      </c>
      <c r="U50" s="3" t="str">
        <f t="shared" ca="1" si="27"/>
        <v>No</v>
      </c>
      <c r="V50" s="6" t="str">
        <f t="shared" ca="1" si="28"/>
        <v>Antigua</v>
      </c>
      <c r="W50" s="7">
        <f t="shared" si="29"/>
        <v>14850.268333333333</v>
      </c>
      <c r="X50" s="5">
        <f t="shared" si="30"/>
        <v>45731</v>
      </c>
      <c r="Y50" s="16" t="str">
        <f t="shared" si="31"/>
        <v>Medio</v>
      </c>
      <c r="AH50" t="str">
        <f t="shared" si="16"/>
        <v>Pasivo = Crédito Hipotecario</v>
      </c>
    </row>
    <row r="51" spans="1:34">
      <c r="A51">
        <v>1050</v>
      </c>
      <c r="B51" t="s">
        <v>55</v>
      </c>
      <c r="C51" t="s">
        <v>402</v>
      </c>
      <c r="D51" t="s">
        <v>980</v>
      </c>
      <c r="E51" s="1">
        <v>35233</v>
      </c>
      <c r="F51" s="1">
        <v>45597</v>
      </c>
      <c r="G51" t="s">
        <v>968</v>
      </c>
      <c r="H51" s="2">
        <v>93122.55</v>
      </c>
      <c r="I51">
        <v>0</v>
      </c>
      <c r="J51">
        <v>35</v>
      </c>
      <c r="N51" s="5">
        <f t="shared" si="6"/>
        <v>45625</v>
      </c>
      <c r="O51" s="5"/>
      <c r="P51" s="5"/>
      <c r="Q51" s="5"/>
      <c r="R51">
        <f t="shared" ca="1" si="21"/>
        <v>28</v>
      </c>
      <c r="T51" s="3" t="str">
        <f t="shared" si="10"/>
        <v>Sí</v>
      </c>
      <c r="U51" s="3" t="str">
        <f t="shared" ca="1" si="27"/>
        <v>Sí</v>
      </c>
      <c r="V51" s="6" t="str">
        <f t="shared" ca="1" si="28"/>
        <v>Antigua</v>
      </c>
      <c r="W51" s="7" t="str">
        <f t="shared" si="29"/>
        <v/>
      </c>
      <c r="X51" s="5" t="str">
        <f t="shared" si="30"/>
        <v>N/A</v>
      </c>
      <c r="Y51" s="16" t="str">
        <f t="shared" si="31"/>
        <v>Bajo</v>
      </c>
      <c r="AH51" t="str">
        <f t="shared" si="16"/>
        <v>Pasivo = Tarjeta de Crédito</v>
      </c>
    </row>
    <row r="52" spans="1:34">
      <c r="A52">
        <v>1051</v>
      </c>
      <c r="B52" t="s">
        <v>56</v>
      </c>
      <c r="C52" t="s">
        <v>403</v>
      </c>
      <c r="D52" t="s">
        <v>980</v>
      </c>
      <c r="E52" s="1">
        <v>32594</v>
      </c>
      <c r="F52" s="1">
        <v>45382</v>
      </c>
      <c r="G52" t="s">
        <v>967</v>
      </c>
      <c r="H52" s="2">
        <v>218242.03</v>
      </c>
      <c r="I52">
        <v>6</v>
      </c>
      <c r="J52">
        <v>5.5</v>
      </c>
      <c r="N52" s="5">
        <f t="shared" si="6"/>
        <v>45408</v>
      </c>
      <c r="O52" s="5"/>
      <c r="P52" s="5"/>
      <c r="Q52" s="5"/>
      <c r="R52">
        <f t="shared" ca="1" si="21"/>
        <v>36</v>
      </c>
      <c r="T52" s="3" t="str">
        <f t="shared" si="10"/>
        <v>No</v>
      </c>
      <c r="U52" s="3" t="str">
        <f t="shared" ca="1" si="27"/>
        <v>No</v>
      </c>
      <c r="V52" s="6" t="str">
        <f t="shared" ca="1" si="28"/>
        <v>Antigua</v>
      </c>
      <c r="W52" s="7">
        <f t="shared" si="29"/>
        <v>36373.671666666669</v>
      </c>
      <c r="X52" s="5">
        <f t="shared" si="30"/>
        <v>45565</v>
      </c>
      <c r="Y52" s="16" t="str">
        <f t="shared" si="31"/>
        <v>Medio</v>
      </c>
      <c r="AH52" t="str">
        <f t="shared" si="16"/>
        <v>Activo = Inversión</v>
      </c>
    </row>
    <row r="53" spans="1:34">
      <c r="A53">
        <v>1052</v>
      </c>
      <c r="B53" t="s">
        <v>57</v>
      </c>
      <c r="C53" t="s">
        <v>404</v>
      </c>
      <c r="D53" t="s">
        <v>979</v>
      </c>
      <c r="E53" s="1">
        <v>25121</v>
      </c>
      <c r="F53" s="1">
        <v>45715</v>
      </c>
      <c r="G53" t="s">
        <v>967</v>
      </c>
      <c r="H53" s="2">
        <v>381057.26</v>
      </c>
      <c r="I53">
        <v>18</v>
      </c>
      <c r="J53">
        <v>5.5</v>
      </c>
      <c r="N53" s="5">
        <f t="shared" si="6"/>
        <v>45743</v>
      </c>
      <c r="O53" s="5"/>
      <c r="P53" s="5"/>
      <c r="Q53" s="5"/>
      <c r="R53">
        <f t="shared" ca="1" si="21"/>
        <v>56</v>
      </c>
      <c r="T53" s="3" t="str">
        <f t="shared" si="10"/>
        <v>No</v>
      </c>
      <c r="U53" s="3" t="str">
        <f t="shared" ca="1" si="27"/>
        <v>No</v>
      </c>
      <c r="V53" s="6" t="str">
        <f t="shared" ca="1" si="28"/>
        <v>Antigua</v>
      </c>
      <c r="W53" s="7">
        <f t="shared" si="29"/>
        <v>21169.847777777777</v>
      </c>
      <c r="X53" s="5">
        <f t="shared" si="30"/>
        <v>46261</v>
      </c>
      <c r="Y53" s="16" t="str">
        <f t="shared" si="31"/>
        <v>Alto</v>
      </c>
      <c r="AH53" t="str">
        <f t="shared" si="16"/>
        <v>Activo = Inversión</v>
      </c>
    </row>
    <row r="54" spans="1:34">
      <c r="A54">
        <v>1053</v>
      </c>
      <c r="B54" t="s">
        <v>24</v>
      </c>
      <c r="C54" t="s">
        <v>405</v>
      </c>
      <c r="D54" t="s">
        <v>979</v>
      </c>
      <c r="E54" s="1">
        <v>29164</v>
      </c>
      <c r="F54" s="1">
        <v>45381</v>
      </c>
      <c r="G54" t="s">
        <v>966</v>
      </c>
      <c r="H54" s="2">
        <v>496436.64</v>
      </c>
      <c r="I54">
        <v>0</v>
      </c>
      <c r="J54">
        <v>2.1</v>
      </c>
      <c r="N54" s="5">
        <f t="shared" si="6"/>
        <v>45408</v>
      </c>
      <c r="O54" s="5"/>
      <c r="P54" s="5"/>
      <c r="Q54" s="5"/>
      <c r="R54">
        <f t="shared" ca="1" si="21"/>
        <v>45</v>
      </c>
      <c r="T54" s="3" t="str">
        <f t="shared" si="10"/>
        <v>No</v>
      </c>
      <c r="U54" s="3" t="str">
        <f t="shared" ca="1" si="27"/>
        <v>No</v>
      </c>
      <c r="V54" s="6" t="str">
        <f t="shared" ca="1" si="28"/>
        <v>Antigua</v>
      </c>
      <c r="W54" s="7" t="str">
        <f t="shared" si="29"/>
        <v/>
      </c>
      <c r="X54" s="5" t="str">
        <f t="shared" si="30"/>
        <v>N/A</v>
      </c>
      <c r="Y54" s="16" t="str">
        <f t="shared" si="31"/>
        <v>Alto</v>
      </c>
      <c r="AH54" t="str">
        <f t="shared" si="16"/>
        <v>Activo = Ahorro</v>
      </c>
    </row>
    <row r="55" spans="1:34">
      <c r="A55">
        <v>1054</v>
      </c>
      <c r="B55" t="s">
        <v>58</v>
      </c>
      <c r="C55" t="s">
        <v>406</v>
      </c>
      <c r="D55" t="s">
        <v>979</v>
      </c>
      <c r="E55" s="1">
        <v>20110</v>
      </c>
      <c r="F55" s="1">
        <v>45478</v>
      </c>
      <c r="G55" t="s">
        <v>967</v>
      </c>
      <c r="H55" s="2">
        <v>327011.76</v>
      </c>
      <c r="I55">
        <v>24</v>
      </c>
      <c r="J55">
        <v>5.5</v>
      </c>
      <c r="N55" s="5">
        <f t="shared" si="6"/>
        <v>45506</v>
      </c>
      <c r="O55" s="5"/>
      <c r="P55" s="5"/>
      <c r="Q55" s="5"/>
      <c r="R55">
        <f t="shared" ca="1" si="21"/>
        <v>70</v>
      </c>
      <c r="T55" s="3" t="str">
        <f t="shared" si="10"/>
        <v>No</v>
      </c>
      <c r="U55" s="3" t="str">
        <f t="shared" ca="1" si="27"/>
        <v>No</v>
      </c>
      <c r="V55" s="6" t="str">
        <f t="shared" ca="1" si="28"/>
        <v>Antigua</v>
      </c>
      <c r="W55" s="7">
        <f t="shared" si="29"/>
        <v>13625.49</v>
      </c>
      <c r="X55" s="5">
        <f t="shared" si="30"/>
        <v>46208</v>
      </c>
      <c r="Y55" s="16" t="str">
        <f t="shared" si="31"/>
        <v>Alto</v>
      </c>
      <c r="AH55" t="str">
        <f t="shared" si="16"/>
        <v>Activo = Inversión</v>
      </c>
    </row>
    <row r="56" spans="1:34">
      <c r="A56">
        <v>1055</v>
      </c>
      <c r="B56" t="s">
        <v>59</v>
      </c>
      <c r="C56" t="s">
        <v>407</v>
      </c>
      <c r="D56" t="s">
        <v>980</v>
      </c>
      <c r="E56" s="1">
        <v>39105</v>
      </c>
      <c r="F56" s="1">
        <v>45011</v>
      </c>
      <c r="G56" t="s">
        <v>966</v>
      </c>
      <c r="H56" s="2">
        <v>123778.74</v>
      </c>
      <c r="I56">
        <v>0</v>
      </c>
      <c r="J56">
        <v>2.1</v>
      </c>
      <c r="N56" s="5">
        <f t="shared" si="6"/>
        <v>45037</v>
      </c>
      <c r="O56" s="5"/>
      <c r="P56" s="5"/>
      <c r="Q56" s="5"/>
      <c r="R56">
        <f t="shared" ca="1" si="21"/>
        <v>18</v>
      </c>
      <c r="T56" s="3" t="str">
        <f t="shared" si="10"/>
        <v>No</v>
      </c>
      <c r="U56" s="3" t="str">
        <f t="shared" ca="1" si="27"/>
        <v>No</v>
      </c>
      <c r="V56" s="6" t="str">
        <f t="shared" ca="1" si="28"/>
        <v>Antigua</v>
      </c>
      <c r="W56" s="7" t="str">
        <f t="shared" si="29"/>
        <v/>
      </c>
      <c r="X56" s="5" t="str">
        <f t="shared" si="30"/>
        <v>N/A</v>
      </c>
      <c r="Y56" s="16" t="str">
        <f t="shared" si="31"/>
        <v>Medio</v>
      </c>
      <c r="AH56" t="str">
        <f t="shared" si="16"/>
        <v>Activo = Ahorro</v>
      </c>
    </row>
    <row r="57" spans="1:34">
      <c r="A57">
        <v>1056</v>
      </c>
      <c r="B57" t="s">
        <v>60</v>
      </c>
      <c r="C57" t="s">
        <v>408</v>
      </c>
      <c r="D57" t="s">
        <v>980</v>
      </c>
      <c r="E57" s="1">
        <v>31615</v>
      </c>
      <c r="F57" s="1">
        <v>44340</v>
      </c>
      <c r="G57" t="s">
        <v>969</v>
      </c>
      <c r="H57" s="2">
        <v>104724.89</v>
      </c>
      <c r="I57">
        <v>0</v>
      </c>
      <c r="J57">
        <v>8</v>
      </c>
      <c r="N57" s="5">
        <f t="shared" si="6"/>
        <v>44368</v>
      </c>
      <c r="O57" s="5"/>
      <c r="P57" s="5"/>
      <c r="Q57" s="5"/>
      <c r="R57">
        <f t="shared" ca="1" si="21"/>
        <v>38</v>
      </c>
      <c r="T57" s="3" t="str">
        <f t="shared" si="10"/>
        <v>No</v>
      </c>
      <c r="U57" s="3" t="str">
        <f t="shared" ca="1" si="27"/>
        <v>No</v>
      </c>
      <c r="V57" s="6" t="str">
        <f t="shared" ca="1" si="28"/>
        <v>Antigua</v>
      </c>
      <c r="W57" s="7" t="str">
        <f t="shared" si="29"/>
        <v/>
      </c>
      <c r="X57" s="5" t="str">
        <f t="shared" si="30"/>
        <v>N/A</v>
      </c>
      <c r="Y57" s="16" t="str">
        <f t="shared" si="31"/>
        <v>Medio</v>
      </c>
      <c r="AH57" t="str">
        <f t="shared" si="16"/>
        <v>Pasivo = Crédito Hipotecario</v>
      </c>
    </row>
    <row r="58" spans="1:34">
      <c r="A58">
        <v>1057</v>
      </c>
      <c r="B58" t="s">
        <v>60</v>
      </c>
      <c r="C58" t="s">
        <v>409</v>
      </c>
      <c r="D58" t="s">
        <v>980</v>
      </c>
      <c r="E58" s="1">
        <v>25269</v>
      </c>
      <c r="F58" s="1">
        <v>44437</v>
      </c>
      <c r="G58" t="s">
        <v>966</v>
      </c>
      <c r="H58" s="2">
        <v>98389.94</v>
      </c>
      <c r="I58">
        <v>0</v>
      </c>
      <c r="J58">
        <v>2.1</v>
      </c>
      <c r="N58" s="5">
        <f t="shared" si="6"/>
        <v>44463</v>
      </c>
      <c r="O58" s="5"/>
      <c r="P58" s="5"/>
      <c r="Q58" s="5"/>
      <c r="R58">
        <f t="shared" ca="1" si="21"/>
        <v>56</v>
      </c>
      <c r="T58" s="3" t="str">
        <f t="shared" si="10"/>
        <v>No</v>
      </c>
      <c r="U58" s="3" t="str">
        <f t="shared" ca="1" si="27"/>
        <v>No</v>
      </c>
      <c r="V58" s="6" t="str">
        <f t="shared" ca="1" si="28"/>
        <v>Antigua</v>
      </c>
      <c r="W58" s="7" t="str">
        <f t="shared" si="29"/>
        <v/>
      </c>
      <c r="X58" s="5" t="str">
        <f t="shared" si="30"/>
        <v>N/A</v>
      </c>
      <c r="Y58" s="16" t="str">
        <f t="shared" si="31"/>
        <v>Bajo</v>
      </c>
      <c r="AH58" t="str">
        <f t="shared" si="16"/>
        <v>Activo = Ahorro</v>
      </c>
    </row>
    <row r="59" spans="1:34">
      <c r="A59">
        <v>1058</v>
      </c>
      <c r="B59" t="s">
        <v>61</v>
      </c>
      <c r="C59" t="s">
        <v>410</v>
      </c>
      <c r="D59" t="s">
        <v>979</v>
      </c>
      <c r="E59" s="1">
        <v>39176</v>
      </c>
      <c r="F59" s="1">
        <v>45682</v>
      </c>
      <c r="G59" t="s">
        <v>968</v>
      </c>
      <c r="H59" s="2">
        <v>21546.080000000002</v>
      </c>
      <c r="I59">
        <v>0</v>
      </c>
      <c r="J59">
        <v>35</v>
      </c>
      <c r="N59" s="5">
        <f t="shared" si="6"/>
        <v>45709</v>
      </c>
      <c r="O59" s="5"/>
      <c r="P59" s="5"/>
      <c r="Q59" s="5"/>
      <c r="R59">
        <f t="shared" ca="1" si="21"/>
        <v>18</v>
      </c>
      <c r="T59" s="3" t="str">
        <f t="shared" si="10"/>
        <v>No</v>
      </c>
      <c r="U59" s="3" t="str">
        <f t="shared" ca="1" si="27"/>
        <v>No</v>
      </c>
      <c r="V59" s="6" t="str">
        <f t="shared" ca="1" si="28"/>
        <v>Antigua</v>
      </c>
      <c r="W59" s="7" t="str">
        <f t="shared" si="29"/>
        <v/>
      </c>
      <c r="X59" s="5" t="str">
        <f t="shared" si="30"/>
        <v>N/A</v>
      </c>
      <c r="Y59" s="16" t="str">
        <f t="shared" si="31"/>
        <v>Bajo</v>
      </c>
      <c r="AH59" t="str">
        <f t="shared" si="16"/>
        <v>Pasivo = Tarjeta de Crédito</v>
      </c>
    </row>
    <row r="60" spans="1:34">
      <c r="A60">
        <v>1059</v>
      </c>
      <c r="B60" t="s">
        <v>62</v>
      </c>
      <c r="C60" t="s">
        <v>411</v>
      </c>
      <c r="D60" t="s">
        <v>980</v>
      </c>
      <c r="E60" s="1">
        <v>31589</v>
      </c>
      <c r="F60" s="1">
        <v>45183</v>
      </c>
      <c r="G60" t="s">
        <v>968</v>
      </c>
      <c r="H60" s="2">
        <v>327353.02</v>
      </c>
      <c r="I60">
        <v>0</v>
      </c>
      <c r="J60">
        <v>35</v>
      </c>
      <c r="N60" s="5">
        <f t="shared" si="6"/>
        <v>45211</v>
      </c>
      <c r="O60" s="5"/>
      <c r="P60" s="5"/>
      <c r="Q60" s="5"/>
      <c r="R60">
        <f t="shared" ca="1" si="21"/>
        <v>38</v>
      </c>
      <c r="T60" s="3" t="str">
        <f t="shared" si="10"/>
        <v>Sí</v>
      </c>
      <c r="U60" s="3" t="str">
        <f t="shared" ca="1" si="27"/>
        <v>Sí</v>
      </c>
      <c r="V60" s="6" t="str">
        <f t="shared" ca="1" si="28"/>
        <v>Antigua</v>
      </c>
      <c r="W60" s="7" t="str">
        <f t="shared" si="29"/>
        <v/>
      </c>
      <c r="X60" s="5" t="str">
        <f t="shared" si="30"/>
        <v>N/A</v>
      </c>
      <c r="Y60" s="16" t="str">
        <f t="shared" si="31"/>
        <v>Alto</v>
      </c>
      <c r="AH60" t="str">
        <f t="shared" si="16"/>
        <v>Pasivo = Tarjeta de Crédito</v>
      </c>
    </row>
    <row r="61" spans="1:34">
      <c r="A61">
        <v>1060</v>
      </c>
      <c r="B61" t="s">
        <v>9</v>
      </c>
      <c r="C61" t="s">
        <v>379</v>
      </c>
      <c r="D61" t="s">
        <v>980</v>
      </c>
      <c r="E61" s="1">
        <v>32931</v>
      </c>
      <c r="F61" s="1">
        <v>44985</v>
      </c>
      <c r="G61" t="s">
        <v>969</v>
      </c>
      <c r="H61" s="2">
        <v>387268.84</v>
      </c>
      <c r="I61">
        <v>12</v>
      </c>
      <c r="J61">
        <v>8</v>
      </c>
      <c r="N61" s="5">
        <f t="shared" si="6"/>
        <v>45013</v>
      </c>
      <c r="O61" s="5"/>
      <c r="P61" s="5"/>
      <c r="Q61" s="5"/>
      <c r="R61">
        <f t="shared" ca="1" si="21"/>
        <v>35</v>
      </c>
      <c r="T61" s="3" t="str">
        <f t="shared" si="10"/>
        <v>No</v>
      </c>
      <c r="U61" s="3" t="str">
        <f t="shared" ca="1" si="27"/>
        <v>No</v>
      </c>
      <c r="V61" s="6" t="str">
        <f t="shared" ca="1" si="28"/>
        <v>Antigua</v>
      </c>
      <c r="W61" s="7">
        <f t="shared" si="29"/>
        <v>32272.403333333335</v>
      </c>
      <c r="X61" s="5">
        <f t="shared" si="30"/>
        <v>45350</v>
      </c>
      <c r="Y61" s="16" t="str">
        <f t="shared" si="31"/>
        <v>Alto</v>
      </c>
      <c r="AH61" t="str">
        <f t="shared" si="16"/>
        <v>Pasivo = Crédito Hipotecario</v>
      </c>
    </row>
    <row r="62" spans="1:34">
      <c r="A62">
        <v>1061</v>
      </c>
      <c r="B62" t="s">
        <v>63</v>
      </c>
      <c r="C62" t="s">
        <v>412</v>
      </c>
      <c r="D62" t="s">
        <v>979</v>
      </c>
      <c r="E62" s="1">
        <v>34090</v>
      </c>
      <c r="F62" s="1">
        <v>45766</v>
      </c>
      <c r="G62" t="s">
        <v>965</v>
      </c>
      <c r="H62" s="2">
        <v>421119.61</v>
      </c>
      <c r="I62">
        <v>0</v>
      </c>
      <c r="J62">
        <v>0.5</v>
      </c>
      <c r="N62" s="5">
        <f t="shared" si="6"/>
        <v>45793</v>
      </c>
      <c r="O62" s="5"/>
      <c r="P62" s="5"/>
      <c r="Q62" s="5"/>
      <c r="R62">
        <f t="shared" ca="1" si="21"/>
        <v>32</v>
      </c>
      <c r="T62" s="3" t="str">
        <f t="shared" si="10"/>
        <v>No</v>
      </c>
      <c r="U62" s="3" t="str">
        <f t="shared" ca="1" si="27"/>
        <v>No</v>
      </c>
      <c r="V62" s="6" t="str">
        <f t="shared" ca="1" si="28"/>
        <v>Antigua</v>
      </c>
      <c r="W62" s="7" t="str">
        <f t="shared" si="29"/>
        <v/>
      </c>
      <c r="X62" s="5" t="str">
        <f t="shared" si="30"/>
        <v>N/A</v>
      </c>
      <c r="Y62" s="16" t="str">
        <f t="shared" si="31"/>
        <v>Alto</v>
      </c>
      <c r="AH62" t="str">
        <f t="shared" si="16"/>
        <v>Activo = Cuenta Corriente</v>
      </c>
    </row>
    <row r="63" spans="1:34">
      <c r="A63">
        <v>1062</v>
      </c>
      <c r="B63" t="s">
        <v>64</v>
      </c>
      <c r="C63" t="s">
        <v>413</v>
      </c>
      <c r="D63" t="s">
        <v>979</v>
      </c>
      <c r="E63" s="1">
        <v>27522</v>
      </c>
      <c r="F63" s="1">
        <v>45692</v>
      </c>
      <c r="G63" t="s">
        <v>965</v>
      </c>
      <c r="H63" s="2">
        <v>218492.32</v>
      </c>
      <c r="I63">
        <v>0</v>
      </c>
      <c r="J63">
        <v>0.5</v>
      </c>
      <c r="N63" s="5">
        <f t="shared" si="6"/>
        <v>45720</v>
      </c>
      <c r="O63" s="5"/>
      <c r="P63" s="5"/>
      <c r="Q63" s="5"/>
      <c r="R63">
        <f t="shared" ca="1" si="21"/>
        <v>50</v>
      </c>
      <c r="T63" s="3" t="str">
        <f t="shared" si="10"/>
        <v>No</v>
      </c>
      <c r="U63" s="3" t="str">
        <f t="shared" ca="1" si="27"/>
        <v>No</v>
      </c>
      <c r="V63" s="6" t="str">
        <f t="shared" ca="1" si="28"/>
        <v>Antigua</v>
      </c>
      <c r="W63" s="7" t="str">
        <f t="shared" si="29"/>
        <v/>
      </c>
      <c r="X63" s="5" t="str">
        <f t="shared" si="30"/>
        <v>N/A</v>
      </c>
      <c r="Y63" s="16" t="str">
        <f t="shared" si="31"/>
        <v>Medio</v>
      </c>
      <c r="AH63" t="str">
        <f t="shared" si="16"/>
        <v>Activo = Cuenta Corriente</v>
      </c>
    </row>
    <row r="64" spans="1:34">
      <c r="A64">
        <v>1063</v>
      </c>
      <c r="B64" t="s">
        <v>65</v>
      </c>
      <c r="C64" t="s">
        <v>414</v>
      </c>
      <c r="D64" t="s">
        <v>979</v>
      </c>
      <c r="E64" s="1">
        <v>36138</v>
      </c>
      <c r="F64" s="1">
        <v>45718</v>
      </c>
      <c r="G64" t="s">
        <v>966</v>
      </c>
      <c r="H64" s="2">
        <v>490430.53</v>
      </c>
      <c r="I64">
        <v>0</v>
      </c>
      <c r="J64">
        <v>2.1</v>
      </c>
      <c r="N64" s="5">
        <f t="shared" si="6"/>
        <v>45744</v>
      </c>
      <c r="O64" s="5"/>
      <c r="P64" s="5"/>
      <c r="Q64" s="5"/>
      <c r="R64">
        <f t="shared" ca="1" si="21"/>
        <v>26</v>
      </c>
      <c r="T64" s="3" t="str">
        <f t="shared" si="10"/>
        <v>No</v>
      </c>
      <c r="U64" s="3" t="str">
        <f t="shared" ca="1" si="27"/>
        <v>No</v>
      </c>
      <c r="V64" s="6" t="str">
        <f t="shared" ca="1" si="28"/>
        <v>Antigua</v>
      </c>
      <c r="W64" s="7" t="str">
        <f t="shared" si="29"/>
        <v/>
      </c>
      <c r="X64" s="5" t="str">
        <f t="shared" si="30"/>
        <v>N/A</v>
      </c>
      <c r="Y64" s="16" t="str">
        <f t="shared" si="31"/>
        <v>Alto</v>
      </c>
      <c r="AH64" t="str">
        <f t="shared" si="16"/>
        <v>Activo = Ahorro</v>
      </c>
    </row>
    <row r="65" spans="1:34">
      <c r="A65">
        <v>1064</v>
      </c>
      <c r="B65" t="s">
        <v>66</v>
      </c>
      <c r="C65" t="s">
        <v>357</v>
      </c>
      <c r="D65" t="s">
        <v>979</v>
      </c>
      <c r="E65" s="1">
        <v>37651</v>
      </c>
      <c r="F65" s="1">
        <v>44909</v>
      </c>
      <c r="G65" t="s">
        <v>968</v>
      </c>
      <c r="H65" s="2">
        <v>86072.639999999999</v>
      </c>
      <c r="I65">
        <v>0</v>
      </c>
      <c r="J65">
        <v>35</v>
      </c>
      <c r="N65" s="5">
        <f t="shared" si="6"/>
        <v>44937</v>
      </c>
      <c r="O65" s="5"/>
      <c r="P65" s="5"/>
      <c r="Q65" s="5"/>
      <c r="R65">
        <f t="shared" ca="1" si="21"/>
        <v>22</v>
      </c>
      <c r="T65" s="3" t="str">
        <f t="shared" si="10"/>
        <v>No</v>
      </c>
      <c r="U65" s="3" t="str">
        <f t="shared" ca="1" si="27"/>
        <v>No</v>
      </c>
      <c r="V65" s="6" t="str">
        <f t="shared" ca="1" si="28"/>
        <v>Antigua</v>
      </c>
      <c r="W65" s="7" t="str">
        <f t="shared" si="29"/>
        <v/>
      </c>
      <c r="X65" s="5" t="str">
        <f t="shared" si="30"/>
        <v>N/A</v>
      </c>
      <c r="Y65" s="16" t="str">
        <f t="shared" si="31"/>
        <v>Bajo</v>
      </c>
      <c r="AH65" t="str">
        <f t="shared" si="16"/>
        <v>Pasivo = Tarjeta de Crédito</v>
      </c>
    </row>
    <row r="66" spans="1:34">
      <c r="A66">
        <v>1065</v>
      </c>
      <c r="B66" t="s">
        <v>67</v>
      </c>
      <c r="C66" t="s">
        <v>415</v>
      </c>
      <c r="D66" t="s">
        <v>980</v>
      </c>
      <c r="E66" s="1">
        <v>20142</v>
      </c>
      <c r="F66" s="1">
        <v>44515</v>
      </c>
      <c r="G66" t="s">
        <v>969</v>
      </c>
      <c r="H66" s="2">
        <v>436793.31</v>
      </c>
      <c r="I66">
        <v>24</v>
      </c>
      <c r="J66">
        <v>8</v>
      </c>
      <c r="N66" s="5">
        <f t="shared" si="6"/>
        <v>44543</v>
      </c>
      <c r="O66" s="5"/>
      <c r="P66" s="5"/>
      <c r="Q66" s="5"/>
      <c r="R66">
        <f t="shared" ca="1" si="21"/>
        <v>70</v>
      </c>
      <c r="T66" s="3" t="str">
        <f t="shared" si="10"/>
        <v>No</v>
      </c>
      <c r="U66" s="3" t="str">
        <f t="shared" ca="1" si="27"/>
        <v>No</v>
      </c>
      <c r="V66" s="6" t="str">
        <f t="shared" ca="1" si="28"/>
        <v>Antigua</v>
      </c>
      <c r="W66" s="7">
        <f t="shared" si="29"/>
        <v>18199.721249999999</v>
      </c>
      <c r="X66" s="5">
        <f t="shared" si="30"/>
        <v>45245</v>
      </c>
      <c r="Y66" s="16" t="str">
        <f t="shared" si="31"/>
        <v>Alto</v>
      </c>
      <c r="AH66" t="str">
        <f t="shared" si="16"/>
        <v>Pasivo = Crédito Hipotecario</v>
      </c>
    </row>
    <row r="67" spans="1:34">
      <c r="A67">
        <v>1066</v>
      </c>
      <c r="B67" t="s">
        <v>68</v>
      </c>
      <c r="C67" t="s">
        <v>416</v>
      </c>
      <c r="D67" t="s">
        <v>979</v>
      </c>
      <c r="E67" s="1">
        <v>23119</v>
      </c>
      <c r="F67" s="1">
        <v>45756</v>
      </c>
      <c r="G67" t="s">
        <v>968</v>
      </c>
      <c r="H67" s="2">
        <v>46883.38</v>
      </c>
      <c r="I67">
        <v>0</v>
      </c>
      <c r="J67">
        <v>35</v>
      </c>
      <c r="N67" s="5">
        <f t="shared" ref="N67:N95" si="32">WORKDAY(F67,20)</f>
        <v>45784</v>
      </c>
      <c r="O67" s="5"/>
      <c r="P67" s="5"/>
      <c r="Q67" s="5"/>
      <c r="R67">
        <f t="shared" ca="1" si="21"/>
        <v>62</v>
      </c>
      <c r="T67" s="3" t="str">
        <f t="shared" ref="T67:T130" si="33">IF(MONTH(E67)=6,"Sí","No")</f>
        <v>No</v>
      </c>
      <c r="U67" s="3" t="str">
        <f t="shared" ca="1" si="27"/>
        <v>No</v>
      </c>
      <c r="V67" s="6" t="str">
        <f t="shared" ca="1" si="28"/>
        <v>Antigua</v>
      </c>
      <c r="W67" s="7" t="str">
        <f t="shared" si="29"/>
        <v/>
      </c>
      <c r="X67" s="5" t="str">
        <f t="shared" si="30"/>
        <v>N/A</v>
      </c>
      <c r="Y67" s="16" t="str">
        <f t="shared" si="31"/>
        <v>Bajo</v>
      </c>
      <c r="AH67" t="str">
        <f t="shared" ref="AH67:AH130" si="34">IF(OR(G67="Ahorro",G67="Inversión", G67="Cuenta Corriente"),"Activo = " &amp; G67,"Pasivo = " &amp; G67)</f>
        <v>Pasivo = Tarjeta de Crédito</v>
      </c>
    </row>
    <row r="68" spans="1:34">
      <c r="A68">
        <v>1067</v>
      </c>
      <c r="B68" t="s">
        <v>69</v>
      </c>
      <c r="C68" t="s">
        <v>417</v>
      </c>
      <c r="D68" t="s">
        <v>980</v>
      </c>
      <c r="E68" s="1">
        <v>22611</v>
      </c>
      <c r="F68" s="1">
        <v>44519</v>
      </c>
      <c r="G68" t="s">
        <v>965</v>
      </c>
      <c r="H68" s="2">
        <v>430825.67</v>
      </c>
      <c r="I68">
        <v>0</v>
      </c>
      <c r="J68">
        <v>0.5</v>
      </c>
      <c r="N68" s="5">
        <f t="shared" si="32"/>
        <v>44547</v>
      </c>
      <c r="O68" s="5"/>
      <c r="P68" s="5"/>
      <c r="Q68" s="5"/>
      <c r="R68">
        <f t="shared" ca="1" si="21"/>
        <v>63</v>
      </c>
      <c r="T68" s="3" t="str">
        <f t="shared" si="33"/>
        <v>No</v>
      </c>
      <c r="U68" s="3" t="str">
        <f t="shared" ca="1" si="27"/>
        <v>No</v>
      </c>
      <c r="V68" s="6" t="str">
        <f t="shared" ca="1" si="28"/>
        <v>Antigua</v>
      </c>
      <c r="W68" s="7" t="str">
        <f t="shared" si="29"/>
        <v/>
      </c>
      <c r="X68" s="5" t="str">
        <f t="shared" si="30"/>
        <v>N/A</v>
      </c>
      <c r="Y68" s="16" t="str">
        <f t="shared" si="31"/>
        <v>Alto</v>
      </c>
      <c r="AH68" t="str">
        <f t="shared" si="34"/>
        <v>Activo = Cuenta Corriente</v>
      </c>
    </row>
    <row r="69" spans="1:34">
      <c r="A69">
        <v>1068</v>
      </c>
      <c r="B69" t="s">
        <v>70</v>
      </c>
      <c r="C69" t="s">
        <v>158</v>
      </c>
      <c r="D69" t="s">
        <v>979</v>
      </c>
      <c r="E69" s="1">
        <v>30787</v>
      </c>
      <c r="F69" s="1">
        <v>44103</v>
      </c>
      <c r="G69" t="s">
        <v>969</v>
      </c>
      <c r="H69" s="2">
        <v>121617.09</v>
      </c>
      <c r="I69">
        <v>24</v>
      </c>
      <c r="J69">
        <v>8</v>
      </c>
      <c r="N69" s="5">
        <f t="shared" si="32"/>
        <v>44131</v>
      </c>
      <c r="O69" s="5"/>
      <c r="P69" s="5"/>
      <c r="Q69" s="5"/>
      <c r="R69">
        <f t="shared" ca="1" si="21"/>
        <v>41</v>
      </c>
      <c r="T69" s="3" t="str">
        <f t="shared" si="33"/>
        <v>No</v>
      </c>
      <c r="U69" s="3" t="str">
        <f t="shared" ca="1" si="27"/>
        <v>No</v>
      </c>
      <c r="V69" s="6" t="str">
        <f t="shared" ca="1" si="28"/>
        <v>Antigua</v>
      </c>
      <c r="W69" s="7">
        <f t="shared" si="29"/>
        <v>5067.3787499999999</v>
      </c>
      <c r="X69" s="5">
        <f t="shared" si="30"/>
        <v>44833</v>
      </c>
      <c r="Y69" s="16" t="str">
        <f t="shared" si="31"/>
        <v>Medio</v>
      </c>
      <c r="AH69" t="str">
        <f t="shared" si="34"/>
        <v>Pasivo = Crédito Hipotecario</v>
      </c>
    </row>
    <row r="70" spans="1:34">
      <c r="A70">
        <v>1069</v>
      </c>
      <c r="B70" t="s">
        <v>71</v>
      </c>
      <c r="C70" t="s">
        <v>418</v>
      </c>
      <c r="D70" t="s">
        <v>979</v>
      </c>
      <c r="E70" s="1">
        <v>27029</v>
      </c>
      <c r="F70" s="1">
        <v>44214</v>
      </c>
      <c r="G70" t="s">
        <v>967</v>
      </c>
      <c r="H70" s="2">
        <v>121069.81</v>
      </c>
      <c r="I70">
        <v>24</v>
      </c>
      <c r="J70">
        <v>5.5</v>
      </c>
      <c r="N70" s="5">
        <f t="shared" si="32"/>
        <v>44242</v>
      </c>
      <c r="O70" s="5"/>
      <c r="P70" s="5"/>
      <c r="Q70" s="5"/>
      <c r="R70">
        <f t="shared" ca="1" si="21"/>
        <v>51</v>
      </c>
      <c r="T70" s="3" t="str">
        <f t="shared" si="33"/>
        <v>No</v>
      </c>
      <c r="U70" s="3" t="str">
        <f t="shared" ca="1" si="27"/>
        <v>No</v>
      </c>
      <c r="V70" s="6" t="str">
        <f t="shared" ca="1" si="28"/>
        <v>Antigua</v>
      </c>
      <c r="W70" s="7">
        <f t="shared" si="29"/>
        <v>5044.5754166666666</v>
      </c>
      <c r="X70" s="5">
        <f t="shared" si="30"/>
        <v>44944</v>
      </c>
      <c r="Y70" s="16" t="str">
        <f t="shared" si="31"/>
        <v>Medio</v>
      </c>
      <c r="AH70" t="str">
        <f t="shared" si="34"/>
        <v>Activo = Inversión</v>
      </c>
    </row>
    <row r="71" spans="1:34">
      <c r="A71">
        <v>1070</v>
      </c>
      <c r="B71" t="s">
        <v>72</v>
      </c>
      <c r="C71" t="s">
        <v>419</v>
      </c>
      <c r="D71" t="s">
        <v>980</v>
      </c>
      <c r="E71" s="1">
        <v>38443</v>
      </c>
      <c r="F71" s="1">
        <v>45092</v>
      </c>
      <c r="G71" t="s">
        <v>968</v>
      </c>
      <c r="H71" s="2">
        <v>142395.82</v>
      </c>
      <c r="I71">
        <v>0</v>
      </c>
      <c r="J71">
        <v>35</v>
      </c>
      <c r="N71" s="5">
        <f t="shared" si="32"/>
        <v>45120</v>
      </c>
      <c r="O71" s="5"/>
      <c r="P71" s="5"/>
      <c r="Q71" s="5"/>
      <c r="R71">
        <f t="shared" ca="1" si="21"/>
        <v>20</v>
      </c>
      <c r="T71" s="3" t="str">
        <f t="shared" si="33"/>
        <v>No</v>
      </c>
      <c r="U71" s="3" t="str">
        <f t="shared" ca="1" si="27"/>
        <v>No</v>
      </c>
      <c r="V71" s="6" t="str">
        <f t="shared" ca="1" si="28"/>
        <v>Antigua</v>
      </c>
      <c r="W71" s="7" t="str">
        <f t="shared" si="29"/>
        <v/>
      </c>
      <c r="X71" s="5" t="str">
        <f t="shared" si="30"/>
        <v>N/A</v>
      </c>
      <c r="Y71" s="16" t="str">
        <f t="shared" si="31"/>
        <v>Medio</v>
      </c>
      <c r="AH71" t="str">
        <f t="shared" si="34"/>
        <v>Pasivo = Tarjeta de Crédito</v>
      </c>
    </row>
    <row r="72" spans="1:34">
      <c r="A72">
        <v>1071</v>
      </c>
      <c r="B72" t="s">
        <v>73</v>
      </c>
      <c r="C72" t="s">
        <v>420</v>
      </c>
      <c r="D72" t="s">
        <v>979</v>
      </c>
      <c r="E72" s="1">
        <v>35082</v>
      </c>
      <c r="F72" s="1">
        <v>44638</v>
      </c>
      <c r="G72" t="s">
        <v>967</v>
      </c>
      <c r="H72" s="2">
        <v>226885.59</v>
      </c>
      <c r="I72">
        <v>0</v>
      </c>
      <c r="J72">
        <v>5.5</v>
      </c>
      <c r="N72" s="5">
        <f t="shared" si="32"/>
        <v>44666</v>
      </c>
      <c r="O72" s="5"/>
      <c r="P72" s="5"/>
      <c r="Q72" s="5"/>
      <c r="R72">
        <f t="shared" ca="1" si="21"/>
        <v>29</v>
      </c>
      <c r="T72" s="3" t="str">
        <f t="shared" si="33"/>
        <v>No</v>
      </c>
      <c r="U72" s="3" t="str">
        <f t="shared" ca="1" si="27"/>
        <v>No</v>
      </c>
      <c r="V72" s="6" t="str">
        <f t="shared" ca="1" si="28"/>
        <v>Antigua</v>
      </c>
      <c r="W72" s="7" t="str">
        <f t="shared" si="29"/>
        <v/>
      </c>
      <c r="X72" s="5" t="str">
        <f t="shared" si="30"/>
        <v>N/A</v>
      </c>
      <c r="Y72" s="16" t="str">
        <f t="shared" si="31"/>
        <v>Medio</v>
      </c>
      <c r="AH72" t="str">
        <f t="shared" si="34"/>
        <v>Activo = Inversión</v>
      </c>
    </row>
    <row r="73" spans="1:34">
      <c r="A73">
        <v>1072</v>
      </c>
      <c r="B73" t="s">
        <v>74</v>
      </c>
      <c r="C73" t="s">
        <v>421</v>
      </c>
      <c r="D73" t="s">
        <v>980</v>
      </c>
      <c r="E73" s="1">
        <v>26670</v>
      </c>
      <c r="F73" s="1">
        <v>44947</v>
      </c>
      <c r="G73" t="s">
        <v>969</v>
      </c>
      <c r="H73" s="2">
        <v>273440.34000000003</v>
      </c>
      <c r="I73">
        <v>0</v>
      </c>
      <c r="J73">
        <v>8</v>
      </c>
      <c r="N73" s="5">
        <f t="shared" si="32"/>
        <v>44974</v>
      </c>
      <c r="O73" s="5"/>
      <c r="P73" s="5"/>
      <c r="Q73" s="5"/>
      <c r="R73">
        <f t="shared" ca="1" si="21"/>
        <v>52</v>
      </c>
      <c r="T73" s="3" t="str">
        <f t="shared" si="33"/>
        <v>No</v>
      </c>
      <c r="U73" s="3" t="str">
        <f t="shared" ca="1" si="27"/>
        <v>No</v>
      </c>
      <c r="V73" s="6" t="str">
        <f t="shared" ca="1" si="28"/>
        <v>Antigua</v>
      </c>
      <c r="W73" s="7" t="str">
        <f t="shared" si="29"/>
        <v/>
      </c>
      <c r="X73" s="5" t="str">
        <f t="shared" si="30"/>
        <v>N/A</v>
      </c>
      <c r="Y73" s="16" t="str">
        <f t="shared" si="31"/>
        <v>Medio</v>
      </c>
      <c r="AH73" t="str">
        <f t="shared" si="34"/>
        <v>Pasivo = Crédito Hipotecario</v>
      </c>
    </row>
    <row r="74" spans="1:34">
      <c r="A74">
        <v>1073</v>
      </c>
      <c r="B74" t="s">
        <v>75</v>
      </c>
      <c r="C74" t="s">
        <v>422</v>
      </c>
      <c r="D74" t="s">
        <v>980</v>
      </c>
      <c r="E74" s="1">
        <v>22656</v>
      </c>
      <c r="F74" s="1">
        <v>44428</v>
      </c>
      <c r="G74" t="s">
        <v>968</v>
      </c>
      <c r="H74" s="2">
        <v>496884.61</v>
      </c>
      <c r="I74">
        <v>0</v>
      </c>
      <c r="J74">
        <v>35</v>
      </c>
      <c r="N74" s="5">
        <f t="shared" si="32"/>
        <v>44456</v>
      </c>
      <c r="O74" s="5"/>
      <c r="P74" s="5"/>
      <c r="Q74" s="5"/>
      <c r="R74">
        <f t="shared" ca="1" si="21"/>
        <v>63</v>
      </c>
      <c r="T74" s="3" t="str">
        <f t="shared" si="33"/>
        <v>No</v>
      </c>
      <c r="U74" s="3" t="str">
        <f t="shared" ca="1" si="27"/>
        <v>No</v>
      </c>
      <c r="V74" s="6" t="str">
        <f t="shared" ca="1" si="28"/>
        <v>Antigua</v>
      </c>
      <c r="W74" s="7" t="str">
        <f t="shared" si="29"/>
        <v/>
      </c>
      <c r="X74" s="5" t="str">
        <f t="shared" si="30"/>
        <v>N/A</v>
      </c>
      <c r="Y74" s="16" t="str">
        <f t="shared" si="31"/>
        <v>Alto</v>
      </c>
      <c r="AH74" t="str">
        <f t="shared" si="34"/>
        <v>Pasivo = Tarjeta de Crédito</v>
      </c>
    </row>
    <row r="75" spans="1:34">
      <c r="A75">
        <v>1074</v>
      </c>
      <c r="B75" t="s">
        <v>30</v>
      </c>
      <c r="C75" t="s">
        <v>423</v>
      </c>
      <c r="D75" t="s">
        <v>980</v>
      </c>
      <c r="E75" s="1">
        <v>25206</v>
      </c>
      <c r="F75" s="1">
        <v>45659</v>
      </c>
      <c r="G75" t="s">
        <v>967</v>
      </c>
      <c r="H75" s="2">
        <v>21818.560000000001</v>
      </c>
      <c r="I75">
        <v>18</v>
      </c>
      <c r="J75">
        <v>5.5</v>
      </c>
      <c r="N75" s="5">
        <f t="shared" si="32"/>
        <v>45687</v>
      </c>
      <c r="O75" s="5"/>
      <c r="P75" s="5"/>
      <c r="Q75" s="5"/>
      <c r="R75">
        <f t="shared" ca="1" si="21"/>
        <v>56</v>
      </c>
      <c r="T75" s="3" t="str">
        <f t="shared" si="33"/>
        <v>No</v>
      </c>
      <c r="U75" s="3" t="str">
        <f t="shared" ca="1" si="27"/>
        <v>No</v>
      </c>
      <c r="V75" s="6" t="str">
        <f t="shared" ca="1" si="28"/>
        <v>Antigua</v>
      </c>
      <c r="W75" s="7">
        <f t="shared" si="29"/>
        <v>1212.1422222222222</v>
      </c>
      <c r="X75" s="5">
        <f t="shared" si="30"/>
        <v>46205</v>
      </c>
      <c r="Y75" s="16" t="str">
        <f t="shared" si="31"/>
        <v>Bajo</v>
      </c>
      <c r="AH75" t="str">
        <f t="shared" si="34"/>
        <v>Activo = Inversión</v>
      </c>
    </row>
    <row r="76" spans="1:34">
      <c r="A76">
        <v>1075</v>
      </c>
      <c r="B76" t="s">
        <v>76</v>
      </c>
      <c r="C76" t="s">
        <v>424</v>
      </c>
      <c r="D76" t="s">
        <v>979</v>
      </c>
      <c r="E76" s="1">
        <v>20881</v>
      </c>
      <c r="F76" s="1">
        <v>44904</v>
      </c>
      <c r="G76" t="s">
        <v>966</v>
      </c>
      <c r="H76" s="2">
        <v>120039.24</v>
      </c>
      <c r="I76">
        <v>0</v>
      </c>
      <c r="J76">
        <v>2.1</v>
      </c>
      <c r="N76" s="5">
        <f t="shared" si="32"/>
        <v>44932</v>
      </c>
      <c r="O76" s="5"/>
      <c r="P76" s="5"/>
      <c r="Q76" s="5"/>
      <c r="R76">
        <f t="shared" ca="1" si="21"/>
        <v>68</v>
      </c>
      <c r="T76" s="3" t="str">
        <f t="shared" si="33"/>
        <v>No</v>
      </c>
      <c r="U76" s="3" t="str">
        <f t="shared" ca="1" si="27"/>
        <v>No</v>
      </c>
      <c r="V76" s="6" t="str">
        <f t="shared" ca="1" si="28"/>
        <v>Antigua</v>
      </c>
      <c r="W76" s="7" t="str">
        <f t="shared" si="29"/>
        <v/>
      </c>
      <c r="X76" s="5" t="str">
        <f t="shared" si="30"/>
        <v>N/A</v>
      </c>
      <c r="Y76" s="16" t="str">
        <f t="shared" si="31"/>
        <v>Medio</v>
      </c>
      <c r="AH76" t="str">
        <f t="shared" si="34"/>
        <v>Activo = Ahorro</v>
      </c>
    </row>
    <row r="77" spans="1:34">
      <c r="A77">
        <v>1076</v>
      </c>
      <c r="B77" t="s">
        <v>66</v>
      </c>
      <c r="C77" t="s">
        <v>425</v>
      </c>
      <c r="D77" t="s">
        <v>979</v>
      </c>
      <c r="E77" s="1">
        <v>36456</v>
      </c>
      <c r="F77" s="1">
        <v>44851</v>
      </c>
      <c r="G77" t="s">
        <v>967</v>
      </c>
      <c r="H77" s="2">
        <v>41524.480000000003</v>
      </c>
      <c r="I77">
        <v>36</v>
      </c>
      <c r="J77">
        <v>5.5</v>
      </c>
      <c r="N77" s="5">
        <f t="shared" si="32"/>
        <v>44879</v>
      </c>
      <c r="O77" s="5"/>
      <c r="P77" s="5"/>
      <c r="Q77" s="5"/>
      <c r="R77">
        <f t="shared" ref="R77:R140" ca="1" si="35">INT((TODAY()-E77)/365.25)</f>
        <v>25</v>
      </c>
      <c r="T77" s="3" t="str">
        <f t="shared" si="33"/>
        <v>No</v>
      </c>
      <c r="U77" s="3" t="str">
        <f t="shared" ca="1" si="27"/>
        <v>No</v>
      </c>
      <c r="V77" s="6" t="str">
        <f t="shared" ca="1" si="28"/>
        <v>Antigua</v>
      </c>
      <c r="W77" s="7">
        <f t="shared" si="29"/>
        <v>1153.4577777777779</v>
      </c>
      <c r="X77" s="5">
        <f t="shared" si="30"/>
        <v>45947</v>
      </c>
      <c r="Y77" s="16" t="str">
        <f t="shared" si="31"/>
        <v>Bajo</v>
      </c>
      <c r="AH77" t="str">
        <f t="shared" si="34"/>
        <v>Activo = Inversión</v>
      </c>
    </row>
    <row r="78" spans="1:34">
      <c r="A78">
        <v>1077</v>
      </c>
      <c r="B78" t="s">
        <v>77</v>
      </c>
      <c r="C78" t="s">
        <v>426</v>
      </c>
      <c r="D78" t="s">
        <v>980</v>
      </c>
      <c r="E78" s="1">
        <v>38901</v>
      </c>
      <c r="F78" s="1">
        <v>44181</v>
      </c>
      <c r="G78" t="s">
        <v>969</v>
      </c>
      <c r="H78" s="2">
        <v>359269.25</v>
      </c>
      <c r="I78">
        <v>36</v>
      </c>
      <c r="J78">
        <v>8</v>
      </c>
      <c r="N78" s="5">
        <f t="shared" si="32"/>
        <v>44209</v>
      </c>
      <c r="O78" s="5"/>
      <c r="P78" s="5"/>
      <c r="Q78" s="5"/>
      <c r="R78">
        <f t="shared" ca="1" si="35"/>
        <v>18</v>
      </c>
      <c r="T78" s="3" t="str">
        <f t="shared" si="33"/>
        <v>No</v>
      </c>
      <c r="U78" s="3" t="str">
        <f t="shared" ca="1" si="27"/>
        <v>No</v>
      </c>
      <c r="V78" s="6" t="str">
        <f t="shared" ca="1" si="28"/>
        <v>Antigua</v>
      </c>
      <c r="W78" s="7">
        <f t="shared" si="29"/>
        <v>9979.7013888888887</v>
      </c>
      <c r="X78" s="5">
        <f t="shared" si="30"/>
        <v>45276</v>
      </c>
      <c r="Y78" s="16" t="str">
        <f t="shared" si="31"/>
        <v>Alto</v>
      </c>
      <c r="AH78" t="str">
        <f t="shared" si="34"/>
        <v>Pasivo = Crédito Hipotecario</v>
      </c>
    </row>
    <row r="79" spans="1:34">
      <c r="A79">
        <v>1078</v>
      </c>
      <c r="B79" t="s">
        <v>51</v>
      </c>
      <c r="C79" t="s">
        <v>419</v>
      </c>
      <c r="D79" t="s">
        <v>980</v>
      </c>
      <c r="E79" s="1">
        <v>36853</v>
      </c>
      <c r="F79" s="1">
        <v>44228</v>
      </c>
      <c r="G79" t="s">
        <v>967</v>
      </c>
      <c r="H79" s="2">
        <v>118621.98</v>
      </c>
      <c r="I79">
        <v>12</v>
      </c>
      <c r="J79">
        <v>5.5</v>
      </c>
      <c r="N79" s="5">
        <f t="shared" si="32"/>
        <v>44256</v>
      </c>
      <c r="O79" s="5"/>
      <c r="P79" s="5"/>
      <c r="Q79" s="5"/>
      <c r="R79">
        <f t="shared" ca="1" si="35"/>
        <v>24</v>
      </c>
      <c r="T79" s="3" t="str">
        <f t="shared" si="33"/>
        <v>No</v>
      </c>
      <c r="U79" s="3" t="str">
        <f t="shared" ca="1" si="27"/>
        <v>No</v>
      </c>
      <c r="V79" s="6" t="str">
        <f t="shared" ca="1" si="28"/>
        <v>Antigua</v>
      </c>
      <c r="W79" s="7">
        <f t="shared" si="29"/>
        <v>9885.1649999999991</v>
      </c>
      <c r="X79" s="5">
        <f t="shared" si="30"/>
        <v>44593</v>
      </c>
      <c r="Y79" s="16" t="str">
        <f t="shared" si="31"/>
        <v>Medio</v>
      </c>
      <c r="AH79" t="str">
        <f t="shared" si="34"/>
        <v>Activo = Inversión</v>
      </c>
    </row>
    <row r="80" spans="1:34">
      <c r="A80">
        <v>1079</v>
      </c>
      <c r="B80" t="s">
        <v>78</v>
      </c>
      <c r="C80" t="s">
        <v>427</v>
      </c>
      <c r="D80" t="s">
        <v>980</v>
      </c>
      <c r="E80" s="1">
        <v>24491</v>
      </c>
      <c r="F80" s="1">
        <v>45326</v>
      </c>
      <c r="G80" t="s">
        <v>967</v>
      </c>
      <c r="H80" s="2">
        <v>374882.81</v>
      </c>
      <c r="I80">
        <v>12</v>
      </c>
      <c r="J80">
        <v>5.5</v>
      </c>
      <c r="N80" s="5">
        <f t="shared" si="32"/>
        <v>45352</v>
      </c>
      <c r="O80" s="5"/>
      <c r="P80" s="5"/>
      <c r="Q80" s="5"/>
      <c r="R80">
        <f t="shared" ca="1" si="35"/>
        <v>58</v>
      </c>
      <c r="T80" s="3" t="str">
        <f t="shared" si="33"/>
        <v>No</v>
      </c>
      <c r="U80" s="3" t="str">
        <f t="shared" ca="1" si="27"/>
        <v>No</v>
      </c>
      <c r="V80" s="6" t="str">
        <f t="shared" ca="1" si="28"/>
        <v>Antigua</v>
      </c>
      <c r="W80" s="7">
        <f t="shared" si="29"/>
        <v>31240.234166666665</v>
      </c>
      <c r="X80" s="5">
        <f t="shared" si="30"/>
        <v>45692</v>
      </c>
      <c r="Y80" s="16" t="str">
        <f t="shared" si="31"/>
        <v>Alto</v>
      </c>
      <c r="AH80" t="str">
        <f t="shared" si="34"/>
        <v>Activo = Inversión</v>
      </c>
    </row>
    <row r="81" spans="1:34">
      <c r="A81">
        <v>1080</v>
      </c>
      <c r="B81" t="s">
        <v>79</v>
      </c>
      <c r="C81" t="s">
        <v>428</v>
      </c>
      <c r="D81" t="s">
        <v>979</v>
      </c>
      <c r="E81" s="1">
        <v>36179</v>
      </c>
      <c r="F81" s="1">
        <v>44695</v>
      </c>
      <c r="G81" t="s">
        <v>969</v>
      </c>
      <c r="H81" s="2">
        <v>474611.46</v>
      </c>
      <c r="I81">
        <v>6</v>
      </c>
      <c r="J81">
        <v>8</v>
      </c>
      <c r="N81" s="5">
        <f t="shared" si="32"/>
        <v>44722</v>
      </c>
      <c r="O81" s="5"/>
      <c r="P81" s="5"/>
      <c r="Q81" s="5"/>
      <c r="R81">
        <f t="shared" ca="1" si="35"/>
        <v>26</v>
      </c>
      <c r="T81" s="3" t="str">
        <f t="shared" si="33"/>
        <v>No</v>
      </c>
      <c r="U81" s="3" t="str">
        <f t="shared" ca="1" si="27"/>
        <v>No</v>
      </c>
      <c r="V81" s="6" t="str">
        <f t="shared" ca="1" si="28"/>
        <v>Antigua</v>
      </c>
      <c r="W81" s="7">
        <f t="shared" si="29"/>
        <v>79101.91</v>
      </c>
      <c r="X81" s="5">
        <f t="shared" si="30"/>
        <v>44879</v>
      </c>
      <c r="Y81" s="16" t="str">
        <f t="shared" si="31"/>
        <v>Alto</v>
      </c>
      <c r="AH81" t="str">
        <f t="shared" si="34"/>
        <v>Pasivo = Crédito Hipotecario</v>
      </c>
    </row>
    <row r="82" spans="1:34">
      <c r="A82">
        <v>1081</v>
      </c>
      <c r="B82" t="s">
        <v>80</v>
      </c>
      <c r="C82" t="s">
        <v>429</v>
      </c>
      <c r="D82" t="s">
        <v>979</v>
      </c>
      <c r="E82" s="1">
        <v>37427</v>
      </c>
      <c r="F82" s="1">
        <v>45704</v>
      </c>
      <c r="G82" t="s">
        <v>965</v>
      </c>
      <c r="H82" s="2">
        <v>306976.96999999997</v>
      </c>
      <c r="I82">
        <v>0</v>
      </c>
      <c r="J82">
        <v>0.5</v>
      </c>
      <c r="N82" s="5">
        <f t="shared" si="32"/>
        <v>45730</v>
      </c>
      <c r="O82" s="5"/>
      <c r="P82" s="5"/>
      <c r="Q82" s="5"/>
      <c r="R82">
        <f t="shared" ca="1" si="35"/>
        <v>22</v>
      </c>
      <c r="T82" s="3" t="str">
        <f t="shared" si="33"/>
        <v>Sí</v>
      </c>
      <c r="U82" s="3" t="str">
        <f t="shared" ca="1" si="27"/>
        <v>Sí</v>
      </c>
      <c r="V82" s="6" t="str">
        <f t="shared" ca="1" si="28"/>
        <v>Antigua</v>
      </c>
      <c r="W82" s="7" t="str">
        <f t="shared" si="29"/>
        <v/>
      </c>
      <c r="X82" s="5" t="str">
        <f t="shared" si="30"/>
        <v>N/A</v>
      </c>
      <c r="Y82" s="16" t="str">
        <f t="shared" si="31"/>
        <v>Alto</v>
      </c>
      <c r="AH82" t="str">
        <f t="shared" si="34"/>
        <v>Activo = Cuenta Corriente</v>
      </c>
    </row>
    <row r="83" spans="1:34">
      <c r="A83">
        <v>1082</v>
      </c>
      <c r="B83" t="s">
        <v>67</v>
      </c>
      <c r="C83" t="s">
        <v>430</v>
      </c>
      <c r="D83" t="s">
        <v>980</v>
      </c>
      <c r="E83" s="1">
        <v>30007</v>
      </c>
      <c r="F83" s="1">
        <v>44232</v>
      </c>
      <c r="G83" t="s">
        <v>965</v>
      </c>
      <c r="H83" s="2">
        <v>109636.38</v>
      </c>
      <c r="I83">
        <v>0</v>
      </c>
      <c r="J83">
        <v>0.5</v>
      </c>
      <c r="N83" s="5">
        <f t="shared" si="32"/>
        <v>44260</v>
      </c>
      <c r="O83" s="5"/>
      <c r="P83" s="5"/>
      <c r="Q83" s="5"/>
      <c r="R83">
        <f t="shared" ca="1" si="35"/>
        <v>43</v>
      </c>
      <c r="T83" s="3" t="str">
        <f t="shared" si="33"/>
        <v>No</v>
      </c>
      <c r="U83" s="3" t="str">
        <f t="shared" ca="1" si="27"/>
        <v>No</v>
      </c>
      <c r="V83" s="6" t="str">
        <f t="shared" ca="1" si="28"/>
        <v>Antigua</v>
      </c>
      <c r="W83" s="7" t="str">
        <f t="shared" si="29"/>
        <v/>
      </c>
      <c r="X83" s="5" t="str">
        <f t="shared" si="30"/>
        <v>N/A</v>
      </c>
      <c r="Y83" s="16" t="str">
        <f t="shared" si="31"/>
        <v>Medio</v>
      </c>
      <c r="AH83" t="str">
        <f t="shared" si="34"/>
        <v>Activo = Cuenta Corriente</v>
      </c>
    </row>
    <row r="84" spans="1:34">
      <c r="A84">
        <v>1083</v>
      </c>
      <c r="B84" t="s">
        <v>81</v>
      </c>
      <c r="C84" t="s">
        <v>385</v>
      </c>
      <c r="D84" t="s">
        <v>980</v>
      </c>
      <c r="E84" s="1">
        <v>35320</v>
      </c>
      <c r="F84" s="1">
        <v>45128</v>
      </c>
      <c r="G84" t="s">
        <v>967</v>
      </c>
      <c r="H84" s="2">
        <v>429608.06</v>
      </c>
      <c r="I84">
        <v>18</v>
      </c>
      <c r="J84">
        <v>5.5</v>
      </c>
      <c r="N84" s="5">
        <f t="shared" si="32"/>
        <v>45156</v>
      </c>
      <c r="O84" s="5"/>
      <c r="P84" s="5"/>
      <c r="Q84" s="5"/>
      <c r="R84">
        <f t="shared" ca="1" si="35"/>
        <v>28</v>
      </c>
      <c r="T84" s="3" t="str">
        <f t="shared" si="33"/>
        <v>No</v>
      </c>
      <c r="U84" s="3" t="str">
        <f t="shared" ca="1" si="27"/>
        <v>No</v>
      </c>
      <c r="V84" s="6" t="str">
        <f t="shared" ca="1" si="28"/>
        <v>Antigua</v>
      </c>
      <c r="W84" s="7">
        <f t="shared" si="29"/>
        <v>23867.114444444444</v>
      </c>
      <c r="X84" s="5">
        <f t="shared" si="30"/>
        <v>45678</v>
      </c>
      <c r="Y84" s="16" t="str">
        <f t="shared" si="31"/>
        <v>Alto</v>
      </c>
      <c r="AH84" t="str">
        <f t="shared" si="34"/>
        <v>Activo = Inversión</v>
      </c>
    </row>
    <row r="85" spans="1:34">
      <c r="A85">
        <v>1084</v>
      </c>
      <c r="B85" t="s">
        <v>82</v>
      </c>
      <c r="C85" t="s">
        <v>431</v>
      </c>
      <c r="D85" t="s">
        <v>980</v>
      </c>
      <c r="E85" s="1">
        <v>30305</v>
      </c>
      <c r="F85" s="1">
        <v>44342</v>
      </c>
      <c r="G85" t="s">
        <v>966</v>
      </c>
      <c r="H85" s="2">
        <v>252723.94</v>
      </c>
      <c r="I85">
        <v>0</v>
      </c>
      <c r="J85">
        <v>2.1</v>
      </c>
      <c r="N85" s="5">
        <f t="shared" si="32"/>
        <v>44370</v>
      </c>
      <c r="O85" s="5"/>
      <c r="P85" s="5"/>
      <c r="Q85" s="5"/>
      <c r="R85">
        <f t="shared" ca="1" si="35"/>
        <v>42</v>
      </c>
      <c r="T85" s="3" t="str">
        <f t="shared" si="33"/>
        <v>No</v>
      </c>
      <c r="U85" s="3" t="str">
        <f t="shared" ca="1" si="27"/>
        <v>No</v>
      </c>
      <c r="V85" s="6" t="str">
        <f t="shared" ca="1" si="28"/>
        <v>Antigua</v>
      </c>
      <c r="W85" s="7" t="str">
        <f t="shared" si="29"/>
        <v/>
      </c>
      <c r="X85" s="5" t="str">
        <f t="shared" si="30"/>
        <v>N/A</v>
      </c>
      <c r="Y85" s="16" t="str">
        <f t="shared" si="31"/>
        <v>Medio</v>
      </c>
      <c r="AH85" t="str">
        <f t="shared" si="34"/>
        <v>Activo = Ahorro</v>
      </c>
    </row>
    <row r="86" spans="1:34">
      <c r="A86">
        <v>1085</v>
      </c>
      <c r="B86" t="s">
        <v>83</v>
      </c>
      <c r="C86" t="s">
        <v>432</v>
      </c>
      <c r="D86" t="s">
        <v>979</v>
      </c>
      <c r="E86" s="1">
        <v>33964</v>
      </c>
      <c r="F86" s="1">
        <v>45138</v>
      </c>
      <c r="G86" t="s">
        <v>965</v>
      </c>
      <c r="H86" s="2">
        <v>315897.49</v>
      </c>
      <c r="I86">
        <v>0</v>
      </c>
      <c r="J86">
        <v>0.5</v>
      </c>
      <c r="N86" s="5">
        <f t="shared" si="32"/>
        <v>45166</v>
      </c>
      <c r="O86" s="5"/>
      <c r="P86" s="5"/>
      <c r="Q86" s="5"/>
      <c r="R86">
        <f t="shared" ca="1" si="35"/>
        <v>32</v>
      </c>
      <c r="T86" s="3" t="str">
        <f t="shared" si="33"/>
        <v>No</v>
      </c>
      <c r="U86" s="3" t="str">
        <f t="shared" ca="1" si="27"/>
        <v>No</v>
      </c>
      <c r="V86" s="6" t="str">
        <f t="shared" ca="1" si="28"/>
        <v>Antigua</v>
      </c>
      <c r="W86" s="7" t="str">
        <f t="shared" si="29"/>
        <v/>
      </c>
      <c r="X86" s="5" t="str">
        <f t="shared" si="30"/>
        <v>N/A</v>
      </c>
      <c r="Y86" s="16" t="str">
        <f t="shared" si="31"/>
        <v>Alto</v>
      </c>
      <c r="AH86" t="str">
        <f t="shared" si="34"/>
        <v>Activo = Cuenta Corriente</v>
      </c>
    </row>
    <row r="87" spans="1:34">
      <c r="A87">
        <v>1086</v>
      </c>
      <c r="B87" t="s">
        <v>84</v>
      </c>
      <c r="C87" t="s">
        <v>433</v>
      </c>
      <c r="D87" t="s">
        <v>979</v>
      </c>
      <c r="E87" s="1">
        <v>22562</v>
      </c>
      <c r="F87" s="1">
        <v>44348</v>
      </c>
      <c r="G87" t="s">
        <v>968</v>
      </c>
      <c r="H87" s="2">
        <v>136314.01</v>
      </c>
      <c r="I87">
        <v>0</v>
      </c>
      <c r="J87">
        <v>35</v>
      </c>
      <c r="N87" s="5">
        <f t="shared" si="32"/>
        <v>44376</v>
      </c>
      <c r="O87" s="5"/>
      <c r="P87" s="5"/>
      <c r="Q87" s="5"/>
      <c r="R87">
        <f t="shared" ca="1" si="35"/>
        <v>63</v>
      </c>
      <c r="T87" s="3" t="str">
        <f t="shared" si="33"/>
        <v>No</v>
      </c>
      <c r="U87" s="3" t="str">
        <f t="shared" ca="1" si="27"/>
        <v>No</v>
      </c>
      <c r="V87" s="6" t="str">
        <f t="shared" ca="1" si="28"/>
        <v>Antigua</v>
      </c>
      <c r="W87" s="7" t="str">
        <f t="shared" si="29"/>
        <v/>
      </c>
      <c r="X87" s="5" t="str">
        <f t="shared" si="30"/>
        <v>N/A</v>
      </c>
      <c r="Y87" s="16" t="str">
        <f t="shared" si="31"/>
        <v>Medio</v>
      </c>
      <c r="AH87" t="str">
        <f t="shared" si="34"/>
        <v>Pasivo = Tarjeta de Crédito</v>
      </c>
    </row>
    <row r="88" spans="1:34">
      <c r="A88">
        <v>1087</v>
      </c>
      <c r="B88" t="s">
        <v>85</v>
      </c>
      <c r="C88" t="s">
        <v>434</v>
      </c>
      <c r="D88" t="s">
        <v>979</v>
      </c>
      <c r="E88" s="1">
        <v>35152</v>
      </c>
      <c r="F88" s="1">
        <v>44994</v>
      </c>
      <c r="G88" t="s">
        <v>967</v>
      </c>
      <c r="H88" s="2">
        <v>397076.07</v>
      </c>
      <c r="I88">
        <v>0</v>
      </c>
      <c r="J88">
        <v>5.5</v>
      </c>
      <c r="N88" s="5">
        <f t="shared" si="32"/>
        <v>45022</v>
      </c>
      <c r="O88" s="5"/>
      <c r="P88" s="5"/>
      <c r="Q88" s="5"/>
      <c r="R88">
        <f t="shared" ca="1" si="35"/>
        <v>29</v>
      </c>
      <c r="T88" s="3" t="str">
        <f t="shared" si="33"/>
        <v>No</v>
      </c>
      <c r="U88" s="3" t="str">
        <f t="shared" ca="1" si="27"/>
        <v>No</v>
      </c>
      <c r="V88" s="6" t="str">
        <f t="shared" ca="1" si="28"/>
        <v>Antigua</v>
      </c>
      <c r="W88" s="7" t="str">
        <f t="shared" si="29"/>
        <v/>
      </c>
      <c r="X88" s="5" t="str">
        <f t="shared" si="30"/>
        <v>N/A</v>
      </c>
      <c r="Y88" s="16" t="str">
        <f t="shared" si="31"/>
        <v>Alto</v>
      </c>
      <c r="AH88" t="str">
        <f t="shared" si="34"/>
        <v>Activo = Inversión</v>
      </c>
    </row>
    <row r="89" spans="1:34">
      <c r="A89">
        <v>1088</v>
      </c>
      <c r="B89" t="s">
        <v>86</v>
      </c>
      <c r="C89" t="s">
        <v>435</v>
      </c>
      <c r="D89" t="s">
        <v>979</v>
      </c>
      <c r="E89" s="1">
        <v>38548</v>
      </c>
      <c r="F89" s="1">
        <v>45187</v>
      </c>
      <c r="G89" t="s">
        <v>969</v>
      </c>
      <c r="H89" s="2">
        <v>79950.22</v>
      </c>
      <c r="I89">
        <v>0</v>
      </c>
      <c r="J89">
        <v>8</v>
      </c>
      <c r="N89" s="5">
        <f t="shared" si="32"/>
        <v>45215</v>
      </c>
      <c r="O89" s="5"/>
      <c r="P89" s="5"/>
      <c r="Q89" s="5"/>
      <c r="R89">
        <f t="shared" ca="1" si="35"/>
        <v>19</v>
      </c>
      <c r="T89" s="3" t="str">
        <f t="shared" si="33"/>
        <v>No</v>
      </c>
      <c r="U89" s="3" t="str">
        <f t="shared" ca="1" si="27"/>
        <v>No</v>
      </c>
      <c r="V89" s="6" t="str">
        <f t="shared" ca="1" si="28"/>
        <v>Antigua</v>
      </c>
      <c r="W89" s="7" t="str">
        <f t="shared" si="29"/>
        <v/>
      </c>
      <c r="X89" s="5" t="str">
        <f t="shared" si="30"/>
        <v>N/A</v>
      </c>
      <c r="Y89" s="16" t="str">
        <f t="shared" si="31"/>
        <v>Bajo</v>
      </c>
      <c r="AH89" t="str">
        <f t="shared" si="34"/>
        <v>Pasivo = Crédito Hipotecario</v>
      </c>
    </row>
    <row r="90" spans="1:34">
      <c r="A90">
        <v>1089</v>
      </c>
      <c r="B90" t="s">
        <v>87</v>
      </c>
      <c r="C90" t="s">
        <v>436</v>
      </c>
      <c r="D90" t="s">
        <v>980</v>
      </c>
      <c r="E90" s="1">
        <v>20485</v>
      </c>
      <c r="F90" s="1">
        <v>44023</v>
      </c>
      <c r="G90" t="s">
        <v>965</v>
      </c>
      <c r="H90" s="2">
        <v>216519.29</v>
      </c>
      <c r="I90">
        <v>0</v>
      </c>
      <c r="J90">
        <v>0.5</v>
      </c>
      <c r="N90" s="5">
        <f t="shared" si="32"/>
        <v>44050</v>
      </c>
      <c r="O90" s="5"/>
      <c r="P90" s="5"/>
      <c r="Q90" s="5"/>
      <c r="R90">
        <f t="shared" ca="1" si="35"/>
        <v>69</v>
      </c>
      <c r="T90" s="3" t="str">
        <f t="shared" si="33"/>
        <v>No</v>
      </c>
      <c r="U90" s="3" t="str">
        <f t="shared" ca="1" si="27"/>
        <v>No</v>
      </c>
      <c r="V90" s="6" t="str">
        <f t="shared" ca="1" si="28"/>
        <v>Antigua</v>
      </c>
      <c r="W90" s="7" t="str">
        <f t="shared" si="29"/>
        <v/>
      </c>
      <c r="X90" s="5" t="str">
        <f t="shared" si="30"/>
        <v>N/A</v>
      </c>
      <c r="Y90" s="16" t="str">
        <f t="shared" si="31"/>
        <v>Medio</v>
      </c>
      <c r="AH90" t="str">
        <f t="shared" si="34"/>
        <v>Activo = Cuenta Corriente</v>
      </c>
    </row>
    <row r="91" spans="1:34">
      <c r="A91">
        <v>1090</v>
      </c>
      <c r="B91" t="s">
        <v>88</v>
      </c>
      <c r="C91" t="s">
        <v>397</v>
      </c>
      <c r="D91" t="s">
        <v>979</v>
      </c>
      <c r="E91" s="1">
        <v>21168</v>
      </c>
      <c r="F91" s="1">
        <v>45591</v>
      </c>
      <c r="G91" t="s">
        <v>968</v>
      </c>
      <c r="H91" s="2">
        <v>373459.54</v>
      </c>
      <c r="I91">
        <v>0</v>
      </c>
      <c r="J91">
        <v>35</v>
      </c>
      <c r="N91" s="5">
        <f t="shared" si="32"/>
        <v>45618</v>
      </c>
      <c r="O91" s="5"/>
      <c r="P91" s="5"/>
      <c r="Q91" s="5"/>
      <c r="R91">
        <f t="shared" ca="1" si="35"/>
        <v>67</v>
      </c>
      <c r="T91" s="3" t="str">
        <f t="shared" si="33"/>
        <v>No</v>
      </c>
      <c r="U91" s="3" t="str">
        <f t="shared" ca="1" si="27"/>
        <v>No</v>
      </c>
      <c r="V91" s="6" t="str">
        <f t="shared" ca="1" si="28"/>
        <v>Antigua</v>
      </c>
      <c r="W91" s="7" t="str">
        <f t="shared" si="29"/>
        <v/>
      </c>
      <c r="X91" s="5" t="str">
        <f t="shared" si="30"/>
        <v>N/A</v>
      </c>
      <c r="Y91" s="16" t="str">
        <f t="shared" si="31"/>
        <v>Alto</v>
      </c>
      <c r="AH91" t="str">
        <f t="shared" si="34"/>
        <v>Pasivo = Tarjeta de Crédito</v>
      </c>
    </row>
    <row r="92" spans="1:34">
      <c r="A92">
        <v>1091</v>
      </c>
      <c r="B92" t="s">
        <v>89</v>
      </c>
      <c r="C92" t="s">
        <v>437</v>
      </c>
      <c r="D92" t="s">
        <v>979</v>
      </c>
      <c r="E92" s="1">
        <v>29095</v>
      </c>
      <c r="F92" s="1">
        <v>45355</v>
      </c>
      <c r="G92" t="s">
        <v>967</v>
      </c>
      <c r="H92" s="2">
        <v>489795.35</v>
      </c>
      <c r="I92">
        <v>24</v>
      </c>
      <c r="J92">
        <v>5.5</v>
      </c>
      <c r="N92" s="5">
        <f t="shared" si="32"/>
        <v>45383</v>
      </c>
      <c r="O92" s="5"/>
      <c r="P92" s="5"/>
      <c r="Q92" s="5"/>
      <c r="R92">
        <f t="shared" ca="1" si="35"/>
        <v>45</v>
      </c>
      <c r="T92" s="3" t="str">
        <f t="shared" si="33"/>
        <v>No</v>
      </c>
      <c r="U92" s="3" t="str">
        <f t="shared" ca="1" si="27"/>
        <v>No</v>
      </c>
      <c r="V92" s="6" t="str">
        <f t="shared" ca="1" si="28"/>
        <v>Antigua</v>
      </c>
      <c r="W92" s="7">
        <f t="shared" si="29"/>
        <v>20408.139583333334</v>
      </c>
      <c r="X92" s="5">
        <f t="shared" si="30"/>
        <v>46085</v>
      </c>
      <c r="Y92" s="16" t="str">
        <f t="shared" si="31"/>
        <v>Alto</v>
      </c>
      <c r="AH92" t="str">
        <f t="shared" si="34"/>
        <v>Activo = Inversión</v>
      </c>
    </row>
    <row r="93" spans="1:34">
      <c r="A93">
        <v>1092</v>
      </c>
      <c r="B93" t="s">
        <v>65</v>
      </c>
      <c r="C93" t="s">
        <v>366</v>
      </c>
      <c r="D93" t="s">
        <v>980</v>
      </c>
      <c r="E93" s="1">
        <v>29599</v>
      </c>
      <c r="F93" s="1">
        <v>44677</v>
      </c>
      <c r="G93" t="s">
        <v>965</v>
      </c>
      <c r="H93" s="2">
        <v>69031.03</v>
      </c>
      <c r="I93">
        <v>0</v>
      </c>
      <c r="J93">
        <v>0.5</v>
      </c>
      <c r="N93" s="5">
        <f t="shared" si="32"/>
        <v>44705</v>
      </c>
      <c r="O93" s="5"/>
      <c r="P93" s="5"/>
      <c r="Q93" s="5"/>
      <c r="R93">
        <f t="shared" ca="1" si="35"/>
        <v>44</v>
      </c>
      <c r="T93" s="3" t="str">
        <f t="shared" si="33"/>
        <v>No</v>
      </c>
      <c r="U93" s="3" t="str">
        <f t="shared" ca="1" si="27"/>
        <v>No</v>
      </c>
      <c r="V93" s="6" t="str">
        <f t="shared" ca="1" si="28"/>
        <v>Antigua</v>
      </c>
      <c r="W93" s="7" t="str">
        <f t="shared" si="29"/>
        <v/>
      </c>
      <c r="X93" s="5" t="str">
        <f t="shared" si="30"/>
        <v>N/A</v>
      </c>
      <c r="Y93" s="16" t="str">
        <f t="shared" si="31"/>
        <v>Bajo</v>
      </c>
      <c r="AH93" t="str">
        <f t="shared" si="34"/>
        <v>Activo = Cuenta Corriente</v>
      </c>
    </row>
    <row r="94" spans="1:34">
      <c r="A94">
        <v>1093</v>
      </c>
      <c r="B94" t="s">
        <v>70</v>
      </c>
      <c r="C94" t="s">
        <v>438</v>
      </c>
      <c r="D94" t="s">
        <v>980</v>
      </c>
      <c r="E94" s="1">
        <v>36438</v>
      </c>
      <c r="F94" s="1">
        <v>45678</v>
      </c>
      <c r="G94" t="s">
        <v>965</v>
      </c>
      <c r="H94" s="2">
        <v>139988.89000000001</v>
      </c>
      <c r="I94">
        <v>0</v>
      </c>
      <c r="J94">
        <v>0.5</v>
      </c>
      <c r="N94" s="5">
        <f t="shared" si="32"/>
        <v>45706</v>
      </c>
      <c r="O94" s="5"/>
      <c r="P94" s="5"/>
      <c r="Q94" s="5"/>
      <c r="R94">
        <f t="shared" ca="1" si="35"/>
        <v>25</v>
      </c>
      <c r="T94" s="3" t="str">
        <f t="shared" si="33"/>
        <v>No</v>
      </c>
      <c r="U94" s="3" t="str">
        <f t="shared" ref="U94:U157" ca="1" si="36">IF(MONTH(E94)=MONTH(TODAY()),"Sí","No")</f>
        <v>No</v>
      </c>
      <c r="V94" s="6" t="str">
        <f t="shared" ref="V94:V157" ca="1" si="37">IF(TODAY()-F94&lt;=30,"Reciente","Antigua")</f>
        <v>Antigua</v>
      </c>
      <c r="W94" s="7" t="str">
        <f t="shared" ref="W94:W157" si="38">IF(I94&gt;0,H94/I94,"")</f>
        <v/>
      </c>
      <c r="X94" s="5" t="str">
        <f t="shared" ref="X94:X157" si="39">IF(I94 &gt; 0, EDATE(F94,I94), "N/A")</f>
        <v>N/A</v>
      </c>
      <c r="Y94" s="16" t="str">
        <f t="shared" ref="Y94:Y157" si="40">IF(H94&gt;300000,"Alto",IF(AND(H94&gt;=100000,H94&lt;=300000),"Medio","Bajo"))</f>
        <v>Medio</v>
      </c>
      <c r="AH94" t="str">
        <f t="shared" si="34"/>
        <v>Activo = Cuenta Corriente</v>
      </c>
    </row>
    <row r="95" spans="1:34">
      <c r="A95">
        <v>1094</v>
      </c>
      <c r="B95" t="s">
        <v>88</v>
      </c>
      <c r="C95" t="s">
        <v>439</v>
      </c>
      <c r="D95" t="s">
        <v>980</v>
      </c>
      <c r="E95" s="1">
        <v>34108</v>
      </c>
      <c r="F95" s="1">
        <v>44524</v>
      </c>
      <c r="G95" t="s">
        <v>968</v>
      </c>
      <c r="H95" s="2">
        <v>46281</v>
      </c>
      <c r="I95">
        <v>0</v>
      </c>
      <c r="J95">
        <v>35</v>
      </c>
      <c r="N95" s="5">
        <f t="shared" si="32"/>
        <v>44552</v>
      </c>
      <c r="O95" s="5"/>
      <c r="P95" s="5"/>
      <c r="Q95" s="5"/>
      <c r="R95">
        <f t="shared" ca="1" si="35"/>
        <v>32</v>
      </c>
      <c r="T95" s="3" t="str">
        <f t="shared" si="33"/>
        <v>No</v>
      </c>
      <c r="U95" s="3" t="str">
        <f t="shared" ca="1" si="36"/>
        <v>No</v>
      </c>
      <c r="V95" s="6" t="str">
        <f t="shared" ca="1" si="37"/>
        <v>Antigua</v>
      </c>
      <c r="W95" s="7" t="str">
        <f t="shared" si="38"/>
        <v/>
      </c>
      <c r="X95" s="5" t="str">
        <f t="shared" si="39"/>
        <v>N/A</v>
      </c>
      <c r="Y95" s="16" t="str">
        <f t="shared" si="40"/>
        <v>Bajo</v>
      </c>
      <c r="AH95" t="str">
        <f t="shared" si="34"/>
        <v>Pasivo = Tarjeta de Crédito</v>
      </c>
    </row>
    <row r="96" spans="1:34">
      <c r="A96">
        <v>1095</v>
      </c>
      <c r="B96" t="s">
        <v>90</v>
      </c>
      <c r="C96" t="s">
        <v>191</v>
      </c>
      <c r="D96" t="s">
        <v>979</v>
      </c>
      <c r="E96" s="1">
        <v>20407</v>
      </c>
      <c r="F96" s="1">
        <v>44315</v>
      </c>
      <c r="G96" t="s">
        <v>966</v>
      </c>
      <c r="H96" s="2">
        <v>203769.43</v>
      </c>
      <c r="I96">
        <v>0</v>
      </c>
      <c r="J96">
        <v>2.1</v>
      </c>
      <c r="R96">
        <f t="shared" ca="1" si="35"/>
        <v>69</v>
      </c>
      <c r="T96" s="3" t="str">
        <f t="shared" si="33"/>
        <v>No</v>
      </c>
      <c r="U96" s="3" t="str">
        <f t="shared" ca="1" si="36"/>
        <v>No</v>
      </c>
      <c r="V96" s="6" t="str">
        <f t="shared" ca="1" si="37"/>
        <v>Antigua</v>
      </c>
      <c r="W96" s="7" t="str">
        <f t="shared" si="38"/>
        <v/>
      </c>
      <c r="X96" s="5" t="str">
        <f t="shared" si="39"/>
        <v>N/A</v>
      </c>
      <c r="Y96" s="16" t="str">
        <f t="shared" si="40"/>
        <v>Medio</v>
      </c>
      <c r="AH96" t="str">
        <f t="shared" si="34"/>
        <v>Activo = Ahorro</v>
      </c>
    </row>
    <row r="97" spans="1:34">
      <c r="A97">
        <v>1096</v>
      </c>
      <c r="B97" t="s">
        <v>91</v>
      </c>
      <c r="C97" t="s">
        <v>440</v>
      </c>
      <c r="D97" t="s">
        <v>979</v>
      </c>
      <c r="E97" s="1">
        <v>30745</v>
      </c>
      <c r="F97" s="1">
        <v>45365</v>
      </c>
      <c r="G97" t="s">
        <v>965</v>
      </c>
      <c r="H97" s="2">
        <v>458558.71</v>
      </c>
      <c r="I97">
        <v>0</v>
      </c>
      <c r="J97">
        <v>0.5</v>
      </c>
      <c r="R97">
        <f t="shared" ca="1" si="35"/>
        <v>41</v>
      </c>
      <c r="T97" s="3" t="str">
        <f t="shared" si="33"/>
        <v>No</v>
      </c>
      <c r="U97" s="3" t="str">
        <f t="shared" ca="1" si="36"/>
        <v>No</v>
      </c>
      <c r="V97" s="6" t="str">
        <f t="shared" ca="1" si="37"/>
        <v>Antigua</v>
      </c>
      <c r="W97" s="7" t="str">
        <f t="shared" si="38"/>
        <v/>
      </c>
      <c r="X97" s="5" t="str">
        <f t="shared" si="39"/>
        <v>N/A</v>
      </c>
      <c r="Y97" s="16" t="str">
        <f t="shared" si="40"/>
        <v>Alto</v>
      </c>
      <c r="AH97" t="str">
        <f t="shared" si="34"/>
        <v>Activo = Cuenta Corriente</v>
      </c>
    </row>
    <row r="98" spans="1:34">
      <c r="A98">
        <v>1097</v>
      </c>
      <c r="B98" t="s">
        <v>92</v>
      </c>
      <c r="C98" t="s">
        <v>441</v>
      </c>
      <c r="D98" t="s">
        <v>979</v>
      </c>
      <c r="E98" s="1">
        <v>38143</v>
      </c>
      <c r="F98" s="1">
        <v>44591</v>
      </c>
      <c r="G98" t="s">
        <v>967</v>
      </c>
      <c r="H98" s="2">
        <v>335015.34999999998</v>
      </c>
      <c r="I98">
        <v>0</v>
      </c>
      <c r="J98">
        <v>5.5</v>
      </c>
      <c r="R98">
        <f t="shared" ca="1" si="35"/>
        <v>20</v>
      </c>
      <c r="T98" s="3" t="str">
        <f t="shared" si="33"/>
        <v>Sí</v>
      </c>
      <c r="U98" s="3" t="str">
        <f t="shared" ca="1" si="36"/>
        <v>Sí</v>
      </c>
      <c r="V98" s="6" t="str">
        <f t="shared" ca="1" si="37"/>
        <v>Antigua</v>
      </c>
      <c r="W98" s="7" t="str">
        <f t="shared" si="38"/>
        <v/>
      </c>
      <c r="X98" s="5" t="str">
        <f t="shared" si="39"/>
        <v>N/A</v>
      </c>
      <c r="Y98" s="16" t="str">
        <f t="shared" si="40"/>
        <v>Alto</v>
      </c>
      <c r="AH98" t="str">
        <f t="shared" si="34"/>
        <v>Activo = Inversión</v>
      </c>
    </row>
    <row r="99" spans="1:34">
      <c r="A99">
        <v>1098</v>
      </c>
      <c r="B99" t="s">
        <v>77</v>
      </c>
      <c r="C99" t="s">
        <v>442</v>
      </c>
      <c r="D99" t="s">
        <v>980</v>
      </c>
      <c r="E99" s="1">
        <v>26439</v>
      </c>
      <c r="F99" s="1">
        <v>44103</v>
      </c>
      <c r="G99" t="s">
        <v>966</v>
      </c>
      <c r="H99" s="2">
        <v>234024.53</v>
      </c>
      <c r="I99">
        <v>0</v>
      </c>
      <c r="J99">
        <v>2.1</v>
      </c>
      <c r="R99">
        <f t="shared" ca="1" si="35"/>
        <v>53</v>
      </c>
      <c r="T99" s="3" t="str">
        <f t="shared" si="33"/>
        <v>No</v>
      </c>
      <c r="U99" s="3" t="str">
        <f t="shared" ca="1" si="36"/>
        <v>No</v>
      </c>
      <c r="V99" s="6" t="str">
        <f t="shared" ca="1" si="37"/>
        <v>Antigua</v>
      </c>
      <c r="W99" s="7" t="str">
        <f t="shared" si="38"/>
        <v/>
      </c>
      <c r="X99" s="5" t="str">
        <f t="shared" si="39"/>
        <v>N/A</v>
      </c>
      <c r="Y99" s="16" t="str">
        <f t="shared" si="40"/>
        <v>Medio</v>
      </c>
      <c r="AH99" t="str">
        <f t="shared" si="34"/>
        <v>Activo = Ahorro</v>
      </c>
    </row>
    <row r="100" spans="1:34">
      <c r="A100">
        <v>1099</v>
      </c>
      <c r="B100" t="s">
        <v>93</v>
      </c>
      <c r="C100" t="s">
        <v>443</v>
      </c>
      <c r="D100" t="s">
        <v>980</v>
      </c>
      <c r="E100" s="1">
        <v>21783</v>
      </c>
      <c r="F100" s="1">
        <v>45192</v>
      </c>
      <c r="G100" t="s">
        <v>967</v>
      </c>
      <c r="H100" s="2">
        <v>226565.49</v>
      </c>
      <c r="I100">
        <v>18</v>
      </c>
      <c r="J100">
        <v>5.5</v>
      </c>
      <c r="R100">
        <f t="shared" ca="1" si="35"/>
        <v>65</v>
      </c>
      <c r="T100" s="3" t="str">
        <f t="shared" si="33"/>
        <v>No</v>
      </c>
      <c r="U100" s="3" t="str">
        <f t="shared" ca="1" si="36"/>
        <v>No</v>
      </c>
      <c r="V100" s="6" t="str">
        <f t="shared" ca="1" si="37"/>
        <v>Antigua</v>
      </c>
      <c r="W100" s="7">
        <f t="shared" si="38"/>
        <v>12586.971666666666</v>
      </c>
      <c r="X100" s="5">
        <f t="shared" si="39"/>
        <v>45739</v>
      </c>
      <c r="Y100" s="16" t="str">
        <f t="shared" si="40"/>
        <v>Medio</v>
      </c>
      <c r="AH100" t="str">
        <f t="shared" si="34"/>
        <v>Activo = Inversión</v>
      </c>
    </row>
    <row r="101" spans="1:34">
      <c r="A101">
        <v>1100</v>
      </c>
      <c r="B101" t="s">
        <v>27</v>
      </c>
      <c r="C101" t="s">
        <v>444</v>
      </c>
      <c r="D101" t="s">
        <v>979</v>
      </c>
      <c r="E101" s="1">
        <v>37886</v>
      </c>
      <c r="F101" s="1">
        <v>44423</v>
      </c>
      <c r="G101" t="s">
        <v>969</v>
      </c>
      <c r="H101" s="2">
        <v>252399.3</v>
      </c>
      <c r="I101">
        <v>36</v>
      </c>
      <c r="J101">
        <v>8</v>
      </c>
      <c r="R101">
        <f t="shared" ca="1" si="35"/>
        <v>21</v>
      </c>
      <c r="T101" s="3" t="str">
        <f t="shared" si="33"/>
        <v>No</v>
      </c>
      <c r="U101" s="3" t="str">
        <f t="shared" ca="1" si="36"/>
        <v>No</v>
      </c>
      <c r="V101" s="6" t="str">
        <f t="shared" ca="1" si="37"/>
        <v>Antigua</v>
      </c>
      <c r="W101" s="7">
        <f t="shared" si="38"/>
        <v>7011.0916666666662</v>
      </c>
      <c r="X101" s="5">
        <f t="shared" si="39"/>
        <v>45519</v>
      </c>
      <c r="Y101" s="16" t="str">
        <f t="shared" si="40"/>
        <v>Medio</v>
      </c>
      <c r="AH101" t="str">
        <f t="shared" si="34"/>
        <v>Pasivo = Crédito Hipotecario</v>
      </c>
    </row>
    <row r="102" spans="1:34">
      <c r="A102">
        <v>1101</v>
      </c>
      <c r="B102" t="s">
        <v>72</v>
      </c>
      <c r="C102" t="s">
        <v>445</v>
      </c>
      <c r="D102" t="s">
        <v>979</v>
      </c>
      <c r="E102" s="1">
        <v>26542</v>
      </c>
      <c r="F102" s="1">
        <v>45435</v>
      </c>
      <c r="G102" t="s">
        <v>966</v>
      </c>
      <c r="H102" s="2">
        <v>448960.08</v>
      </c>
      <c r="I102">
        <v>0</v>
      </c>
      <c r="J102">
        <v>2.1</v>
      </c>
      <c r="R102">
        <f t="shared" ca="1" si="35"/>
        <v>52</v>
      </c>
      <c r="T102" s="3" t="str">
        <f t="shared" si="33"/>
        <v>No</v>
      </c>
      <c r="U102" s="3" t="str">
        <f t="shared" ca="1" si="36"/>
        <v>No</v>
      </c>
      <c r="V102" s="6" t="str">
        <f t="shared" ca="1" si="37"/>
        <v>Antigua</v>
      </c>
      <c r="W102" s="7" t="str">
        <f t="shared" si="38"/>
        <v/>
      </c>
      <c r="X102" s="5" t="str">
        <f t="shared" si="39"/>
        <v>N/A</v>
      </c>
      <c r="Y102" s="16" t="str">
        <f t="shared" si="40"/>
        <v>Alto</v>
      </c>
      <c r="AH102" t="str">
        <f t="shared" si="34"/>
        <v>Activo = Ahorro</v>
      </c>
    </row>
    <row r="103" spans="1:34">
      <c r="A103">
        <v>1102</v>
      </c>
      <c r="B103" t="s">
        <v>94</v>
      </c>
      <c r="C103" t="s">
        <v>446</v>
      </c>
      <c r="D103" t="s">
        <v>980</v>
      </c>
      <c r="E103" s="1">
        <v>33091</v>
      </c>
      <c r="F103" s="1">
        <v>45564</v>
      </c>
      <c r="G103" t="s">
        <v>965</v>
      </c>
      <c r="H103" s="2">
        <v>149675.12</v>
      </c>
      <c r="I103">
        <v>0</v>
      </c>
      <c r="J103">
        <v>0.5</v>
      </c>
      <c r="R103">
        <f t="shared" ca="1" si="35"/>
        <v>34</v>
      </c>
      <c r="T103" s="3" t="str">
        <f t="shared" si="33"/>
        <v>No</v>
      </c>
      <c r="U103" s="3" t="str">
        <f t="shared" ca="1" si="36"/>
        <v>No</v>
      </c>
      <c r="V103" s="6" t="str">
        <f t="shared" ca="1" si="37"/>
        <v>Antigua</v>
      </c>
      <c r="W103" s="7" t="str">
        <f t="shared" si="38"/>
        <v/>
      </c>
      <c r="X103" s="5" t="str">
        <f t="shared" si="39"/>
        <v>N/A</v>
      </c>
      <c r="Y103" s="16" t="str">
        <f t="shared" si="40"/>
        <v>Medio</v>
      </c>
      <c r="AH103" t="str">
        <f t="shared" si="34"/>
        <v>Activo = Cuenta Corriente</v>
      </c>
    </row>
    <row r="104" spans="1:34">
      <c r="A104">
        <v>1103</v>
      </c>
      <c r="B104" t="s">
        <v>95</v>
      </c>
      <c r="C104" t="s">
        <v>447</v>
      </c>
      <c r="D104" t="s">
        <v>979</v>
      </c>
      <c r="E104" s="1">
        <v>22961</v>
      </c>
      <c r="F104" s="1">
        <v>45557</v>
      </c>
      <c r="G104" t="s">
        <v>969</v>
      </c>
      <c r="H104" s="2">
        <v>31243.37</v>
      </c>
      <c r="I104">
        <v>6</v>
      </c>
      <c r="J104">
        <v>8</v>
      </c>
      <c r="R104">
        <f t="shared" ca="1" si="35"/>
        <v>62</v>
      </c>
      <c r="T104" s="3" t="str">
        <f t="shared" si="33"/>
        <v>No</v>
      </c>
      <c r="U104" s="3" t="str">
        <f t="shared" ca="1" si="36"/>
        <v>No</v>
      </c>
      <c r="V104" s="6" t="str">
        <f t="shared" ca="1" si="37"/>
        <v>Antigua</v>
      </c>
      <c r="W104" s="7">
        <f t="shared" si="38"/>
        <v>5207.2283333333335</v>
      </c>
      <c r="X104" s="5">
        <f t="shared" si="39"/>
        <v>45738</v>
      </c>
      <c r="Y104" s="16" t="str">
        <f t="shared" si="40"/>
        <v>Bajo</v>
      </c>
      <c r="AH104" t="str">
        <f t="shared" si="34"/>
        <v>Pasivo = Crédito Hipotecario</v>
      </c>
    </row>
    <row r="105" spans="1:34">
      <c r="A105">
        <v>1104</v>
      </c>
      <c r="B105" t="s">
        <v>78</v>
      </c>
      <c r="C105" t="s">
        <v>448</v>
      </c>
      <c r="D105" t="s">
        <v>979</v>
      </c>
      <c r="E105" s="1">
        <v>29105</v>
      </c>
      <c r="F105" s="1">
        <v>44539</v>
      </c>
      <c r="G105" t="s">
        <v>966</v>
      </c>
      <c r="H105" s="2">
        <v>385880.07</v>
      </c>
      <c r="I105">
        <v>0</v>
      </c>
      <c r="J105">
        <v>2.1</v>
      </c>
      <c r="R105">
        <f t="shared" ca="1" si="35"/>
        <v>45</v>
      </c>
      <c r="T105" s="3" t="str">
        <f t="shared" si="33"/>
        <v>No</v>
      </c>
      <c r="U105" s="3" t="str">
        <f t="shared" ca="1" si="36"/>
        <v>No</v>
      </c>
      <c r="V105" s="6" t="str">
        <f t="shared" ca="1" si="37"/>
        <v>Antigua</v>
      </c>
      <c r="W105" s="7" t="str">
        <f t="shared" si="38"/>
        <v/>
      </c>
      <c r="X105" s="5" t="str">
        <f t="shared" si="39"/>
        <v>N/A</v>
      </c>
      <c r="Y105" s="16" t="str">
        <f t="shared" si="40"/>
        <v>Alto</v>
      </c>
      <c r="AH105" t="str">
        <f t="shared" si="34"/>
        <v>Activo = Ahorro</v>
      </c>
    </row>
    <row r="106" spans="1:34">
      <c r="A106">
        <v>1105</v>
      </c>
      <c r="B106" t="s">
        <v>96</v>
      </c>
      <c r="C106" t="s">
        <v>449</v>
      </c>
      <c r="D106" t="s">
        <v>979</v>
      </c>
      <c r="E106" s="1">
        <v>34490</v>
      </c>
      <c r="F106" s="1">
        <v>45136</v>
      </c>
      <c r="G106" t="s">
        <v>968</v>
      </c>
      <c r="H106" s="2">
        <v>301328.81</v>
      </c>
      <c r="I106">
        <v>0</v>
      </c>
      <c r="J106">
        <v>35</v>
      </c>
      <c r="R106">
        <f t="shared" ca="1" si="35"/>
        <v>30</v>
      </c>
      <c r="T106" s="3" t="str">
        <f t="shared" si="33"/>
        <v>Sí</v>
      </c>
      <c r="U106" s="3" t="str">
        <f t="shared" ca="1" si="36"/>
        <v>Sí</v>
      </c>
      <c r="V106" s="6" t="str">
        <f t="shared" ca="1" si="37"/>
        <v>Antigua</v>
      </c>
      <c r="W106" s="7" t="str">
        <f t="shared" si="38"/>
        <v/>
      </c>
      <c r="X106" s="5" t="str">
        <f t="shared" si="39"/>
        <v>N/A</v>
      </c>
      <c r="Y106" s="16" t="str">
        <f t="shared" si="40"/>
        <v>Alto</v>
      </c>
      <c r="AH106" t="str">
        <f t="shared" si="34"/>
        <v>Pasivo = Tarjeta de Crédito</v>
      </c>
    </row>
    <row r="107" spans="1:34">
      <c r="A107">
        <v>1106</v>
      </c>
      <c r="B107" t="s">
        <v>97</v>
      </c>
      <c r="C107" t="s">
        <v>450</v>
      </c>
      <c r="D107" t="s">
        <v>979</v>
      </c>
      <c r="E107" s="1">
        <v>32886</v>
      </c>
      <c r="F107" s="1">
        <v>45236</v>
      </c>
      <c r="G107" t="s">
        <v>965</v>
      </c>
      <c r="H107" s="2">
        <v>76817.17</v>
      </c>
      <c r="I107">
        <v>0</v>
      </c>
      <c r="J107">
        <v>0.5</v>
      </c>
      <c r="R107">
        <f t="shared" ca="1" si="35"/>
        <v>35</v>
      </c>
      <c r="T107" s="3" t="str">
        <f t="shared" si="33"/>
        <v>No</v>
      </c>
      <c r="U107" s="3" t="str">
        <f t="shared" ca="1" si="36"/>
        <v>No</v>
      </c>
      <c r="V107" s="6" t="str">
        <f t="shared" ca="1" si="37"/>
        <v>Antigua</v>
      </c>
      <c r="W107" s="7" t="str">
        <f t="shared" si="38"/>
        <v/>
      </c>
      <c r="X107" s="5" t="str">
        <f t="shared" si="39"/>
        <v>N/A</v>
      </c>
      <c r="Y107" s="16" t="str">
        <f t="shared" si="40"/>
        <v>Bajo</v>
      </c>
      <c r="AH107" t="str">
        <f t="shared" si="34"/>
        <v>Activo = Cuenta Corriente</v>
      </c>
    </row>
    <row r="108" spans="1:34">
      <c r="A108">
        <v>1107</v>
      </c>
      <c r="B108" t="s">
        <v>98</v>
      </c>
      <c r="C108" t="s">
        <v>451</v>
      </c>
      <c r="D108" t="s">
        <v>979</v>
      </c>
      <c r="E108" s="1">
        <v>20432</v>
      </c>
      <c r="F108" s="1">
        <v>45399</v>
      </c>
      <c r="G108" t="s">
        <v>966</v>
      </c>
      <c r="H108" s="2">
        <v>35600.97</v>
      </c>
      <c r="I108">
        <v>0</v>
      </c>
      <c r="J108">
        <v>2.1</v>
      </c>
      <c r="R108">
        <f t="shared" ca="1" si="35"/>
        <v>69</v>
      </c>
      <c r="T108" s="3" t="str">
        <f t="shared" si="33"/>
        <v>No</v>
      </c>
      <c r="U108" s="3" t="str">
        <f t="shared" ca="1" si="36"/>
        <v>No</v>
      </c>
      <c r="V108" s="6" t="str">
        <f t="shared" ca="1" si="37"/>
        <v>Antigua</v>
      </c>
      <c r="W108" s="7" t="str">
        <f t="shared" si="38"/>
        <v/>
      </c>
      <c r="X108" s="5" t="str">
        <f t="shared" si="39"/>
        <v>N/A</v>
      </c>
      <c r="Y108" s="16" t="str">
        <f t="shared" si="40"/>
        <v>Bajo</v>
      </c>
      <c r="AH108" t="str">
        <f t="shared" si="34"/>
        <v>Activo = Ahorro</v>
      </c>
    </row>
    <row r="109" spans="1:34">
      <c r="A109">
        <v>1108</v>
      </c>
      <c r="B109" t="s">
        <v>99</v>
      </c>
      <c r="C109" t="s">
        <v>452</v>
      </c>
      <c r="D109" t="s">
        <v>980</v>
      </c>
      <c r="E109" s="1">
        <v>32407</v>
      </c>
      <c r="F109" s="1">
        <v>44611</v>
      </c>
      <c r="G109" t="s">
        <v>969</v>
      </c>
      <c r="H109" s="2">
        <v>411703.4</v>
      </c>
      <c r="I109">
        <v>36</v>
      </c>
      <c r="J109">
        <v>8</v>
      </c>
      <c r="R109">
        <f t="shared" ca="1" si="35"/>
        <v>36</v>
      </c>
      <c r="T109" s="3" t="str">
        <f t="shared" si="33"/>
        <v>No</v>
      </c>
      <c r="U109" s="3" t="str">
        <f t="shared" ca="1" si="36"/>
        <v>No</v>
      </c>
      <c r="V109" s="6" t="str">
        <f t="shared" ca="1" si="37"/>
        <v>Antigua</v>
      </c>
      <c r="W109" s="7">
        <f t="shared" si="38"/>
        <v>11436.205555555556</v>
      </c>
      <c r="X109" s="5">
        <f t="shared" si="39"/>
        <v>45707</v>
      </c>
      <c r="Y109" s="16" t="str">
        <f t="shared" si="40"/>
        <v>Alto</v>
      </c>
      <c r="AH109" t="str">
        <f t="shared" si="34"/>
        <v>Pasivo = Crédito Hipotecario</v>
      </c>
    </row>
    <row r="110" spans="1:34">
      <c r="A110">
        <v>1109</v>
      </c>
      <c r="B110" t="s">
        <v>100</v>
      </c>
      <c r="C110" t="s">
        <v>453</v>
      </c>
      <c r="D110" t="s">
        <v>979</v>
      </c>
      <c r="E110" s="1">
        <v>39216</v>
      </c>
      <c r="F110" s="1">
        <v>44213</v>
      </c>
      <c r="G110" t="s">
        <v>966</v>
      </c>
      <c r="H110" s="2">
        <v>37107.26</v>
      </c>
      <c r="I110">
        <v>0</v>
      </c>
      <c r="J110">
        <v>2.1</v>
      </c>
      <c r="R110">
        <f t="shared" ca="1" si="35"/>
        <v>18</v>
      </c>
      <c r="T110" s="3" t="str">
        <f t="shared" si="33"/>
        <v>No</v>
      </c>
      <c r="U110" s="3" t="str">
        <f t="shared" ca="1" si="36"/>
        <v>No</v>
      </c>
      <c r="V110" s="6" t="str">
        <f t="shared" ca="1" si="37"/>
        <v>Antigua</v>
      </c>
      <c r="W110" s="7" t="str">
        <f t="shared" si="38"/>
        <v/>
      </c>
      <c r="X110" s="5" t="str">
        <f t="shared" si="39"/>
        <v>N/A</v>
      </c>
      <c r="Y110" s="16" t="str">
        <f t="shared" si="40"/>
        <v>Bajo</v>
      </c>
      <c r="AH110" t="str">
        <f t="shared" si="34"/>
        <v>Activo = Ahorro</v>
      </c>
    </row>
    <row r="111" spans="1:34">
      <c r="A111">
        <v>1110</v>
      </c>
      <c r="B111" t="s">
        <v>101</v>
      </c>
      <c r="C111" t="s">
        <v>454</v>
      </c>
      <c r="D111" t="s">
        <v>979</v>
      </c>
      <c r="E111" s="1">
        <v>33851</v>
      </c>
      <c r="F111" s="1">
        <v>45304</v>
      </c>
      <c r="G111" t="s">
        <v>967</v>
      </c>
      <c r="H111" s="2">
        <v>37523.26</v>
      </c>
      <c r="I111">
        <v>36</v>
      </c>
      <c r="J111">
        <v>5.5</v>
      </c>
      <c r="R111">
        <f t="shared" ca="1" si="35"/>
        <v>32</v>
      </c>
      <c r="T111" s="3" t="str">
        <f t="shared" si="33"/>
        <v>No</v>
      </c>
      <c r="U111" s="3" t="str">
        <f t="shared" ca="1" si="36"/>
        <v>No</v>
      </c>
      <c r="V111" s="6" t="str">
        <f t="shared" ca="1" si="37"/>
        <v>Antigua</v>
      </c>
      <c r="W111" s="7">
        <f t="shared" si="38"/>
        <v>1042.3127777777779</v>
      </c>
      <c r="X111" s="5">
        <f t="shared" si="39"/>
        <v>46400</v>
      </c>
      <c r="Y111" s="16" t="str">
        <f t="shared" si="40"/>
        <v>Bajo</v>
      </c>
      <c r="AH111" t="str">
        <f t="shared" si="34"/>
        <v>Activo = Inversión</v>
      </c>
    </row>
    <row r="112" spans="1:34">
      <c r="A112">
        <v>1111</v>
      </c>
      <c r="B112" t="s">
        <v>102</v>
      </c>
      <c r="C112" t="s">
        <v>455</v>
      </c>
      <c r="D112" t="s">
        <v>979</v>
      </c>
      <c r="E112" s="1">
        <v>36772</v>
      </c>
      <c r="F112" s="1">
        <v>44870</v>
      </c>
      <c r="G112" t="s">
        <v>967</v>
      </c>
      <c r="H112" s="2">
        <v>110673.11</v>
      </c>
      <c r="I112">
        <v>12</v>
      </c>
      <c r="J112">
        <v>5.5</v>
      </c>
      <c r="R112">
        <f t="shared" ca="1" si="35"/>
        <v>24</v>
      </c>
      <c r="T112" s="3" t="str">
        <f t="shared" si="33"/>
        <v>No</v>
      </c>
      <c r="U112" s="3" t="str">
        <f t="shared" ca="1" si="36"/>
        <v>No</v>
      </c>
      <c r="V112" s="6" t="str">
        <f t="shared" ca="1" si="37"/>
        <v>Antigua</v>
      </c>
      <c r="W112" s="7">
        <f t="shared" si="38"/>
        <v>9222.7591666666667</v>
      </c>
      <c r="X112" s="5">
        <f t="shared" si="39"/>
        <v>45235</v>
      </c>
      <c r="Y112" s="16" t="str">
        <f t="shared" si="40"/>
        <v>Medio</v>
      </c>
      <c r="AH112" t="str">
        <f t="shared" si="34"/>
        <v>Activo = Inversión</v>
      </c>
    </row>
    <row r="113" spans="1:34">
      <c r="A113">
        <v>1112</v>
      </c>
      <c r="B113" t="s">
        <v>103</v>
      </c>
      <c r="C113" t="s">
        <v>456</v>
      </c>
      <c r="D113" t="s">
        <v>979</v>
      </c>
      <c r="E113" s="1">
        <v>30426</v>
      </c>
      <c r="F113" s="1">
        <v>45579</v>
      </c>
      <c r="G113" t="s">
        <v>967</v>
      </c>
      <c r="H113" s="2">
        <v>461819.82</v>
      </c>
      <c r="I113">
        <v>18</v>
      </c>
      <c r="J113">
        <v>5.5</v>
      </c>
      <c r="R113">
        <f t="shared" ca="1" si="35"/>
        <v>42</v>
      </c>
      <c r="T113" s="3" t="str">
        <f t="shared" si="33"/>
        <v>No</v>
      </c>
      <c r="U113" s="3" t="str">
        <f t="shared" ca="1" si="36"/>
        <v>No</v>
      </c>
      <c r="V113" s="6" t="str">
        <f t="shared" ca="1" si="37"/>
        <v>Antigua</v>
      </c>
      <c r="W113" s="7">
        <f t="shared" si="38"/>
        <v>25656.656666666666</v>
      </c>
      <c r="X113" s="5">
        <f t="shared" si="39"/>
        <v>46126</v>
      </c>
      <c r="Y113" s="16" t="str">
        <f t="shared" si="40"/>
        <v>Alto</v>
      </c>
      <c r="AH113" t="str">
        <f t="shared" si="34"/>
        <v>Activo = Inversión</v>
      </c>
    </row>
    <row r="114" spans="1:34">
      <c r="A114">
        <v>1113</v>
      </c>
      <c r="B114" t="s">
        <v>104</v>
      </c>
      <c r="C114" t="s">
        <v>457</v>
      </c>
      <c r="D114" t="s">
        <v>979</v>
      </c>
      <c r="E114" s="1">
        <v>27385</v>
      </c>
      <c r="F114" s="1">
        <v>44402</v>
      </c>
      <c r="G114" t="s">
        <v>965</v>
      </c>
      <c r="H114" s="2">
        <v>35770.6</v>
      </c>
      <c r="I114">
        <v>0</v>
      </c>
      <c r="J114">
        <v>0.5</v>
      </c>
      <c r="R114">
        <f t="shared" ca="1" si="35"/>
        <v>50</v>
      </c>
      <c r="T114" s="3" t="str">
        <f t="shared" si="33"/>
        <v>No</v>
      </c>
      <c r="U114" s="3" t="str">
        <f t="shared" ca="1" si="36"/>
        <v>No</v>
      </c>
      <c r="V114" s="6" t="str">
        <f t="shared" ca="1" si="37"/>
        <v>Antigua</v>
      </c>
      <c r="W114" s="7" t="str">
        <f t="shared" si="38"/>
        <v/>
      </c>
      <c r="X114" s="5" t="str">
        <f t="shared" si="39"/>
        <v>N/A</v>
      </c>
      <c r="Y114" s="16" t="str">
        <f t="shared" si="40"/>
        <v>Bajo</v>
      </c>
      <c r="AH114" t="str">
        <f t="shared" si="34"/>
        <v>Activo = Cuenta Corriente</v>
      </c>
    </row>
    <row r="115" spans="1:34">
      <c r="A115">
        <v>1114</v>
      </c>
      <c r="B115" t="s">
        <v>105</v>
      </c>
      <c r="C115" t="s">
        <v>396</v>
      </c>
      <c r="D115" t="s">
        <v>979</v>
      </c>
      <c r="E115" s="1">
        <v>29963</v>
      </c>
      <c r="F115" s="1">
        <v>44454</v>
      </c>
      <c r="G115" t="s">
        <v>965</v>
      </c>
      <c r="H115" s="2">
        <v>468472.4</v>
      </c>
      <c r="I115">
        <v>0</v>
      </c>
      <c r="J115">
        <v>0.5</v>
      </c>
      <c r="R115">
        <f t="shared" ca="1" si="35"/>
        <v>43</v>
      </c>
      <c r="T115" s="3" t="str">
        <f t="shared" si="33"/>
        <v>No</v>
      </c>
      <c r="U115" s="3" t="str">
        <f t="shared" ca="1" si="36"/>
        <v>No</v>
      </c>
      <c r="V115" s="6" t="str">
        <f t="shared" ca="1" si="37"/>
        <v>Antigua</v>
      </c>
      <c r="W115" s="7" t="str">
        <f t="shared" si="38"/>
        <v/>
      </c>
      <c r="X115" s="5" t="str">
        <f t="shared" si="39"/>
        <v>N/A</v>
      </c>
      <c r="Y115" s="16" t="str">
        <f t="shared" si="40"/>
        <v>Alto</v>
      </c>
      <c r="AH115" t="str">
        <f t="shared" si="34"/>
        <v>Activo = Cuenta Corriente</v>
      </c>
    </row>
    <row r="116" spans="1:34">
      <c r="A116">
        <v>1115</v>
      </c>
      <c r="B116" t="s">
        <v>76</v>
      </c>
      <c r="C116" t="s">
        <v>458</v>
      </c>
      <c r="D116" t="s">
        <v>980</v>
      </c>
      <c r="E116" s="1">
        <v>36509</v>
      </c>
      <c r="F116" s="1">
        <v>45128</v>
      </c>
      <c r="G116" t="s">
        <v>969</v>
      </c>
      <c r="H116" s="2">
        <v>397792.29</v>
      </c>
      <c r="I116">
        <v>12</v>
      </c>
      <c r="J116">
        <v>8</v>
      </c>
      <c r="R116">
        <f t="shared" ca="1" si="35"/>
        <v>25</v>
      </c>
      <c r="T116" s="3" t="str">
        <f t="shared" si="33"/>
        <v>No</v>
      </c>
      <c r="U116" s="3" t="str">
        <f t="shared" ca="1" si="36"/>
        <v>No</v>
      </c>
      <c r="V116" s="6" t="str">
        <f t="shared" ca="1" si="37"/>
        <v>Antigua</v>
      </c>
      <c r="W116" s="7">
        <f t="shared" si="38"/>
        <v>33149.357499999998</v>
      </c>
      <c r="X116" s="5">
        <f t="shared" si="39"/>
        <v>45494</v>
      </c>
      <c r="Y116" s="16" t="str">
        <f t="shared" si="40"/>
        <v>Alto</v>
      </c>
      <c r="AH116" t="str">
        <f t="shared" si="34"/>
        <v>Pasivo = Crédito Hipotecario</v>
      </c>
    </row>
    <row r="117" spans="1:34">
      <c r="A117">
        <v>1116</v>
      </c>
      <c r="B117" t="s">
        <v>106</v>
      </c>
      <c r="C117" t="s">
        <v>421</v>
      </c>
      <c r="D117" t="s">
        <v>980</v>
      </c>
      <c r="E117" s="1">
        <v>29761</v>
      </c>
      <c r="F117" s="1">
        <v>44658</v>
      </c>
      <c r="G117" t="s">
        <v>966</v>
      </c>
      <c r="H117" s="2">
        <v>415171.83</v>
      </c>
      <c r="I117">
        <v>0</v>
      </c>
      <c r="J117">
        <v>2.1</v>
      </c>
      <c r="R117">
        <f t="shared" ca="1" si="35"/>
        <v>43</v>
      </c>
      <c r="T117" s="3" t="str">
        <f t="shared" si="33"/>
        <v>Sí</v>
      </c>
      <c r="U117" s="3" t="str">
        <f t="shared" ca="1" si="36"/>
        <v>Sí</v>
      </c>
      <c r="V117" s="6" t="str">
        <f t="shared" ca="1" si="37"/>
        <v>Antigua</v>
      </c>
      <c r="W117" s="7" t="str">
        <f t="shared" si="38"/>
        <v/>
      </c>
      <c r="X117" s="5" t="str">
        <f t="shared" si="39"/>
        <v>N/A</v>
      </c>
      <c r="Y117" s="16" t="str">
        <f t="shared" si="40"/>
        <v>Alto</v>
      </c>
      <c r="AH117" t="str">
        <f t="shared" si="34"/>
        <v>Activo = Ahorro</v>
      </c>
    </row>
    <row r="118" spans="1:34">
      <c r="A118">
        <v>1117</v>
      </c>
      <c r="B118" t="s">
        <v>32</v>
      </c>
      <c r="C118" t="s">
        <v>459</v>
      </c>
      <c r="D118" t="s">
        <v>980</v>
      </c>
      <c r="E118" s="1">
        <v>25323</v>
      </c>
      <c r="F118" s="1">
        <v>44914</v>
      </c>
      <c r="G118" t="s">
        <v>968</v>
      </c>
      <c r="H118" s="2">
        <v>243067.6</v>
      </c>
      <c r="I118">
        <v>0</v>
      </c>
      <c r="J118">
        <v>35</v>
      </c>
      <c r="R118">
        <f t="shared" ca="1" si="35"/>
        <v>56</v>
      </c>
      <c r="T118" s="3" t="str">
        <f t="shared" si="33"/>
        <v>No</v>
      </c>
      <c r="U118" s="3" t="str">
        <f t="shared" ca="1" si="36"/>
        <v>No</v>
      </c>
      <c r="V118" s="6" t="str">
        <f t="shared" ca="1" si="37"/>
        <v>Antigua</v>
      </c>
      <c r="W118" s="7" t="str">
        <f t="shared" si="38"/>
        <v/>
      </c>
      <c r="X118" s="5" t="str">
        <f t="shared" si="39"/>
        <v>N/A</v>
      </c>
      <c r="Y118" s="16" t="str">
        <f t="shared" si="40"/>
        <v>Medio</v>
      </c>
      <c r="AH118" t="str">
        <f t="shared" si="34"/>
        <v>Pasivo = Tarjeta de Crédito</v>
      </c>
    </row>
    <row r="119" spans="1:34">
      <c r="A119">
        <v>1118</v>
      </c>
      <c r="B119" t="s">
        <v>107</v>
      </c>
      <c r="C119" t="s">
        <v>460</v>
      </c>
      <c r="D119" t="s">
        <v>980</v>
      </c>
      <c r="E119" s="1">
        <v>29851</v>
      </c>
      <c r="F119" s="1">
        <v>44141</v>
      </c>
      <c r="G119" t="s">
        <v>965</v>
      </c>
      <c r="H119" s="2">
        <v>307506.81</v>
      </c>
      <c r="I119">
        <v>0</v>
      </c>
      <c r="J119">
        <v>0.5</v>
      </c>
      <c r="R119">
        <f t="shared" ca="1" si="35"/>
        <v>43</v>
      </c>
      <c r="T119" s="3" t="str">
        <f t="shared" si="33"/>
        <v>No</v>
      </c>
      <c r="U119" s="3" t="str">
        <f t="shared" ca="1" si="36"/>
        <v>No</v>
      </c>
      <c r="V119" s="6" t="str">
        <f t="shared" ca="1" si="37"/>
        <v>Antigua</v>
      </c>
      <c r="W119" s="7" t="str">
        <f t="shared" si="38"/>
        <v/>
      </c>
      <c r="X119" s="5" t="str">
        <f t="shared" si="39"/>
        <v>N/A</v>
      </c>
      <c r="Y119" s="16" t="str">
        <f t="shared" si="40"/>
        <v>Alto</v>
      </c>
      <c r="AH119" t="str">
        <f t="shared" si="34"/>
        <v>Activo = Cuenta Corriente</v>
      </c>
    </row>
    <row r="120" spans="1:34">
      <c r="A120">
        <v>1119</v>
      </c>
      <c r="B120" t="s">
        <v>108</v>
      </c>
      <c r="C120" t="s">
        <v>461</v>
      </c>
      <c r="D120" t="s">
        <v>979</v>
      </c>
      <c r="E120" s="1">
        <v>25223</v>
      </c>
      <c r="F120" s="1">
        <v>45614</v>
      </c>
      <c r="G120" t="s">
        <v>967</v>
      </c>
      <c r="H120" s="2">
        <v>235272.25</v>
      </c>
      <c r="I120">
        <v>36</v>
      </c>
      <c r="J120">
        <v>5.5</v>
      </c>
      <c r="R120">
        <f t="shared" ca="1" si="35"/>
        <v>56</v>
      </c>
      <c r="T120" s="3" t="str">
        <f t="shared" si="33"/>
        <v>No</v>
      </c>
      <c r="U120" s="3" t="str">
        <f t="shared" ca="1" si="36"/>
        <v>No</v>
      </c>
      <c r="V120" s="6" t="str">
        <f t="shared" ca="1" si="37"/>
        <v>Antigua</v>
      </c>
      <c r="W120" s="7">
        <f t="shared" si="38"/>
        <v>6535.3402777777774</v>
      </c>
      <c r="X120" s="5">
        <f t="shared" si="39"/>
        <v>46709</v>
      </c>
      <c r="Y120" s="16" t="str">
        <f t="shared" si="40"/>
        <v>Medio</v>
      </c>
      <c r="AH120" t="str">
        <f t="shared" si="34"/>
        <v>Activo = Inversión</v>
      </c>
    </row>
    <row r="121" spans="1:34">
      <c r="A121">
        <v>1120</v>
      </c>
      <c r="B121" t="s">
        <v>109</v>
      </c>
      <c r="C121" t="s">
        <v>462</v>
      </c>
      <c r="D121" t="s">
        <v>979</v>
      </c>
      <c r="E121" s="1">
        <v>26653</v>
      </c>
      <c r="F121" s="1">
        <v>44529</v>
      </c>
      <c r="G121" t="s">
        <v>965</v>
      </c>
      <c r="H121" s="2">
        <v>127988.9</v>
      </c>
      <c r="I121">
        <v>0</v>
      </c>
      <c r="J121">
        <v>0.5</v>
      </c>
      <c r="R121">
        <f t="shared" ca="1" si="35"/>
        <v>52</v>
      </c>
      <c r="T121" s="3" t="str">
        <f t="shared" si="33"/>
        <v>No</v>
      </c>
      <c r="U121" s="3" t="str">
        <f t="shared" ca="1" si="36"/>
        <v>No</v>
      </c>
      <c r="V121" s="6" t="str">
        <f t="shared" ca="1" si="37"/>
        <v>Antigua</v>
      </c>
      <c r="W121" s="7" t="str">
        <f t="shared" si="38"/>
        <v/>
      </c>
      <c r="X121" s="5" t="str">
        <f t="shared" si="39"/>
        <v>N/A</v>
      </c>
      <c r="Y121" s="16" t="str">
        <f t="shared" si="40"/>
        <v>Medio</v>
      </c>
      <c r="AH121" t="str">
        <f t="shared" si="34"/>
        <v>Activo = Cuenta Corriente</v>
      </c>
    </row>
    <row r="122" spans="1:34">
      <c r="A122">
        <v>1121</v>
      </c>
      <c r="B122" t="s">
        <v>110</v>
      </c>
      <c r="C122" t="s">
        <v>463</v>
      </c>
      <c r="D122" t="s">
        <v>979</v>
      </c>
      <c r="E122" s="1">
        <v>28013</v>
      </c>
      <c r="F122" s="1">
        <v>45317</v>
      </c>
      <c r="G122" t="s">
        <v>967</v>
      </c>
      <c r="H122" s="2">
        <v>213935.08</v>
      </c>
      <c r="I122">
        <v>0</v>
      </c>
      <c r="J122">
        <v>5.5</v>
      </c>
      <c r="R122">
        <f t="shared" ca="1" si="35"/>
        <v>48</v>
      </c>
      <c r="T122" s="3" t="str">
        <f t="shared" si="33"/>
        <v>No</v>
      </c>
      <c r="U122" s="3" t="str">
        <f t="shared" ca="1" si="36"/>
        <v>No</v>
      </c>
      <c r="V122" s="6" t="str">
        <f t="shared" ca="1" si="37"/>
        <v>Antigua</v>
      </c>
      <c r="W122" s="7" t="str">
        <f t="shared" si="38"/>
        <v/>
      </c>
      <c r="X122" s="5" t="str">
        <f t="shared" si="39"/>
        <v>N/A</v>
      </c>
      <c r="Y122" s="16" t="str">
        <f t="shared" si="40"/>
        <v>Medio</v>
      </c>
      <c r="AH122" t="str">
        <f t="shared" si="34"/>
        <v>Activo = Inversión</v>
      </c>
    </row>
    <row r="123" spans="1:34">
      <c r="A123">
        <v>1122</v>
      </c>
      <c r="B123" t="s">
        <v>111</v>
      </c>
      <c r="C123" t="s">
        <v>464</v>
      </c>
      <c r="D123" t="s">
        <v>980</v>
      </c>
      <c r="E123" s="1">
        <v>38925</v>
      </c>
      <c r="F123" s="1">
        <v>44286</v>
      </c>
      <c r="G123" t="s">
        <v>969</v>
      </c>
      <c r="H123" s="2">
        <v>453385.64</v>
      </c>
      <c r="I123">
        <v>6</v>
      </c>
      <c r="J123">
        <v>8</v>
      </c>
      <c r="R123">
        <f t="shared" ca="1" si="35"/>
        <v>18</v>
      </c>
      <c r="T123" s="3" t="str">
        <f t="shared" si="33"/>
        <v>No</v>
      </c>
      <c r="U123" s="3" t="str">
        <f t="shared" ca="1" si="36"/>
        <v>No</v>
      </c>
      <c r="V123" s="6" t="str">
        <f t="shared" ca="1" si="37"/>
        <v>Antigua</v>
      </c>
      <c r="W123" s="7">
        <f t="shared" si="38"/>
        <v>75564.273333333331</v>
      </c>
      <c r="X123" s="5">
        <f t="shared" si="39"/>
        <v>44469</v>
      </c>
      <c r="Y123" s="16" t="str">
        <f t="shared" si="40"/>
        <v>Alto</v>
      </c>
      <c r="AH123" t="str">
        <f t="shared" si="34"/>
        <v>Pasivo = Crédito Hipotecario</v>
      </c>
    </row>
    <row r="124" spans="1:34">
      <c r="A124">
        <v>1123</v>
      </c>
      <c r="B124" t="s">
        <v>46</v>
      </c>
      <c r="C124" t="s">
        <v>465</v>
      </c>
      <c r="D124" t="s">
        <v>979</v>
      </c>
      <c r="E124" s="1">
        <v>36220</v>
      </c>
      <c r="F124" s="1">
        <v>44863</v>
      </c>
      <c r="G124" t="s">
        <v>968</v>
      </c>
      <c r="H124" s="2">
        <v>461604.27</v>
      </c>
      <c r="I124">
        <v>0</v>
      </c>
      <c r="J124">
        <v>35</v>
      </c>
      <c r="R124">
        <f t="shared" ca="1" si="35"/>
        <v>26</v>
      </c>
      <c r="T124" s="3" t="str">
        <f t="shared" si="33"/>
        <v>No</v>
      </c>
      <c r="U124" s="3" t="str">
        <f t="shared" ca="1" si="36"/>
        <v>No</v>
      </c>
      <c r="V124" s="6" t="str">
        <f t="shared" ca="1" si="37"/>
        <v>Antigua</v>
      </c>
      <c r="W124" s="7" t="str">
        <f t="shared" si="38"/>
        <v/>
      </c>
      <c r="X124" s="5" t="str">
        <f t="shared" si="39"/>
        <v>N/A</v>
      </c>
      <c r="Y124" s="16" t="str">
        <f t="shared" si="40"/>
        <v>Alto</v>
      </c>
      <c r="AH124" t="str">
        <f t="shared" si="34"/>
        <v>Pasivo = Tarjeta de Crédito</v>
      </c>
    </row>
    <row r="125" spans="1:34">
      <c r="A125">
        <v>1124</v>
      </c>
      <c r="B125" t="s">
        <v>112</v>
      </c>
      <c r="C125" t="s">
        <v>466</v>
      </c>
      <c r="D125" t="s">
        <v>980</v>
      </c>
      <c r="E125" s="1">
        <v>20451</v>
      </c>
      <c r="F125" s="1">
        <v>44961</v>
      </c>
      <c r="G125" t="s">
        <v>969</v>
      </c>
      <c r="H125" s="2">
        <v>154775.25</v>
      </c>
      <c r="I125">
        <v>0</v>
      </c>
      <c r="J125">
        <v>8</v>
      </c>
      <c r="R125">
        <f t="shared" ca="1" si="35"/>
        <v>69</v>
      </c>
      <c r="T125" s="3" t="str">
        <f t="shared" si="33"/>
        <v>No</v>
      </c>
      <c r="U125" s="3" t="str">
        <f t="shared" ca="1" si="36"/>
        <v>No</v>
      </c>
      <c r="V125" s="6" t="str">
        <f t="shared" ca="1" si="37"/>
        <v>Antigua</v>
      </c>
      <c r="W125" s="7" t="str">
        <f t="shared" si="38"/>
        <v/>
      </c>
      <c r="X125" s="5" t="str">
        <f t="shared" si="39"/>
        <v>N/A</v>
      </c>
      <c r="Y125" s="16" t="str">
        <f t="shared" si="40"/>
        <v>Medio</v>
      </c>
      <c r="AH125" t="str">
        <f t="shared" si="34"/>
        <v>Pasivo = Crédito Hipotecario</v>
      </c>
    </row>
    <row r="126" spans="1:34">
      <c r="A126">
        <v>1125</v>
      </c>
      <c r="B126" t="s">
        <v>113</v>
      </c>
      <c r="C126" t="s">
        <v>467</v>
      </c>
      <c r="D126" t="s">
        <v>979</v>
      </c>
      <c r="E126" s="1">
        <v>26324</v>
      </c>
      <c r="F126" s="1">
        <v>44913</v>
      </c>
      <c r="G126" t="s">
        <v>965</v>
      </c>
      <c r="H126" s="2">
        <v>465940.22</v>
      </c>
      <c r="I126">
        <v>0</v>
      </c>
      <c r="J126">
        <v>0.5</v>
      </c>
      <c r="R126">
        <f t="shared" ca="1" si="35"/>
        <v>53</v>
      </c>
      <c r="T126" s="3" t="str">
        <f t="shared" si="33"/>
        <v>No</v>
      </c>
      <c r="U126" s="3" t="str">
        <f t="shared" ca="1" si="36"/>
        <v>No</v>
      </c>
      <c r="V126" s="6" t="str">
        <f t="shared" ca="1" si="37"/>
        <v>Antigua</v>
      </c>
      <c r="W126" s="7" t="str">
        <f t="shared" si="38"/>
        <v/>
      </c>
      <c r="X126" s="5" t="str">
        <f t="shared" si="39"/>
        <v>N/A</v>
      </c>
      <c r="Y126" s="16" t="str">
        <f t="shared" si="40"/>
        <v>Alto</v>
      </c>
      <c r="AH126" t="str">
        <f t="shared" si="34"/>
        <v>Activo = Cuenta Corriente</v>
      </c>
    </row>
    <row r="127" spans="1:34">
      <c r="A127">
        <v>1126</v>
      </c>
      <c r="B127" t="s">
        <v>114</v>
      </c>
      <c r="C127" t="s">
        <v>468</v>
      </c>
      <c r="D127" t="s">
        <v>979</v>
      </c>
      <c r="E127" s="1">
        <v>29332</v>
      </c>
      <c r="F127" s="1">
        <v>45351</v>
      </c>
      <c r="G127" t="s">
        <v>967</v>
      </c>
      <c r="H127" s="2">
        <v>117412.15</v>
      </c>
      <c r="I127">
        <v>0</v>
      </c>
      <c r="J127">
        <v>5.5</v>
      </c>
      <c r="R127">
        <f t="shared" ca="1" si="35"/>
        <v>45</v>
      </c>
      <c r="T127" s="3" t="str">
        <f t="shared" si="33"/>
        <v>No</v>
      </c>
      <c r="U127" s="3" t="str">
        <f t="shared" ca="1" si="36"/>
        <v>No</v>
      </c>
      <c r="V127" s="6" t="str">
        <f t="shared" ca="1" si="37"/>
        <v>Antigua</v>
      </c>
      <c r="W127" s="7" t="str">
        <f t="shared" si="38"/>
        <v/>
      </c>
      <c r="X127" s="5" t="str">
        <f t="shared" si="39"/>
        <v>N/A</v>
      </c>
      <c r="Y127" s="16" t="str">
        <f t="shared" si="40"/>
        <v>Medio</v>
      </c>
      <c r="AH127" t="str">
        <f t="shared" si="34"/>
        <v>Activo = Inversión</v>
      </c>
    </row>
    <row r="128" spans="1:34">
      <c r="A128">
        <v>1127</v>
      </c>
      <c r="B128" t="s">
        <v>115</v>
      </c>
      <c r="C128" t="s">
        <v>104</v>
      </c>
      <c r="D128" t="s">
        <v>980</v>
      </c>
      <c r="E128" s="1">
        <v>32614</v>
      </c>
      <c r="F128" s="1">
        <v>45105</v>
      </c>
      <c r="G128" t="s">
        <v>969</v>
      </c>
      <c r="H128" s="2">
        <v>480978.65</v>
      </c>
      <c r="I128">
        <v>6</v>
      </c>
      <c r="J128">
        <v>8</v>
      </c>
      <c r="R128">
        <f t="shared" ca="1" si="35"/>
        <v>36</v>
      </c>
      <c r="T128" s="3" t="str">
        <f t="shared" si="33"/>
        <v>No</v>
      </c>
      <c r="U128" s="3" t="str">
        <f t="shared" ca="1" si="36"/>
        <v>No</v>
      </c>
      <c r="V128" s="6" t="str">
        <f t="shared" ca="1" si="37"/>
        <v>Antigua</v>
      </c>
      <c r="W128" s="7">
        <f t="shared" si="38"/>
        <v>80163.108333333337</v>
      </c>
      <c r="X128" s="5">
        <f t="shared" si="39"/>
        <v>45288</v>
      </c>
      <c r="Y128" s="16" t="str">
        <f t="shared" si="40"/>
        <v>Alto</v>
      </c>
      <c r="AH128" t="str">
        <f t="shared" si="34"/>
        <v>Pasivo = Crédito Hipotecario</v>
      </c>
    </row>
    <row r="129" spans="1:34">
      <c r="A129">
        <v>1128</v>
      </c>
      <c r="B129" t="s">
        <v>116</v>
      </c>
      <c r="C129" t="s">
        <v>400</v>
      </c>
      <c r="D129" t="s">
        <v>979</v>
      </c>
      <c r="E129" s="1">
        <v>24267</v>
      </c>
      <c r="F129" s="1">
        <v>45661</v>
      </c>
      <c r="G129" t="s">
        <v>966</v>
      </c>
      <c r="H129" s="2">
        <v>369990.07</v>
      </c>
      <c r="I129">
        <v>0</v>
      </c>
      <c r="J129">
        <v>2.1</v>
      </c>
      <c r="R129">
        <f t="shared" ca="1" si="35"/>
        <v>58</v>
      </c>
      <c r="T129" s="3" t="str">
        <f t="shared" si="33"/>
        <v>Sí</v>
      </c>
      <c r="U129" s="3" t="str">
        <f t="shared" ca="1" si="36"/>
        <v>Sí</v>
      </c>
      <c r="V129" s="6" t="str">
        <f t="shared" ca="1" si="37"/>
        <v>Antigua</v>
      </c>
      <c r="W129" s="7" t="str">
        <f t="shared" si="38"/>
        <v/>
      </c>
      <c r="X129" s="5" t="str">
        <f t="shared" si="39"/>
        <v>N/A</v>
      </c>
      <c r="Y129" s="16" t="str">
        <f t="shared" si="40"/>
        <v>Alto</v>
      </c>
      <c r="AH129" t="str">
        <f t="shared" si="34"/>
        <v>Activo = Ahorro</v>
      </c>
    </row>
    <row r="130" spans="1:34">
      <c r="A130">
        <v>1129</v>
      </c>
      <c r="B130" t="s">
        <v>13</v>
      </c>
      <c r="C130" t="s">
        <v>418</v>
      </c>
      <c r="D130" t="s">
        <v>979</v>
      </c>
      <c r="E130" s="1">
        <v>22704</v>
      </c>
      <c r="F130" s="1">
        <v>45610</v>
      </c>
      <c r="G130" t="s">
        <v>969</v>
      </c>
      <c r="H130" s="2">
        <v>427702.96</v>
      </c>
      <c r="I130">
        <v>18</v>
      </c>
      <c r="J130">
        <v>8</v>
      </c>
      <c r="R130">
        <f t="shared" ca="1" si="35"/>
        <v>63</v>
      </c>
      <c r="T130" s="3" t="str">
        <f t="shared" si="33"/>
        <v>No</v>
      </c>
      <c r="U130" s="3" t="str">
        <f t="shared" ca="1" si="36"/>
        <v>No</v>
      </c>
      <c r="V130" s="6" t="str">
        <f t="shared" ca="1" si="37"/>
        <v>Antigua</v>
      </c>
      <c r="W130" s="7">
        <f t="shared" si="38"/>
        <v>23761.275555555556</v>
      </c>
      <c r="X130" s="5">
        <f t="shared" si="39"/>
        <v>46156</v>
      </c>
      <c r="Y130" s="16" t="str">
        <f t="shared" si="40"/>
        <v>Alto</v>
      </c>
      <c r="AH130" t="str">
        <f t="shared" si="34"/>
        <v>Pasivo = Crédito Hipotecario</v>
      </c>
    </row>
    <row r="131" spans="1:34">
      <c r="A131">
        <v>1130</v>
      </c>
      <c r="B131" t="s">
        <v>54</v>
      </c>
      <c r="C131" t="s">
        <v>469</v>
      </c>
      <c r="D131" t="s">
        <v>980</v>
      </c>
      <c r="E131" s="1">
        <v>25166</v>
      </c>
      <c r="F131" s="1">
        <v>45467</v>
      </c>
      <c r="G131" t="s">
        <v>968</v>
      </c>
      <c r="H131" s="2">
        <v>150117.18</v>
      </c>
      <c r="I131">
        <v>0</v>
      </c>
      <c r="J131">
        <v>35</v>
      </c>
      <c r="R131">
        <f t="shared" ca="1" si="35"/>
        <v>56</v>
      </c>
      <c r="T131" s="3" t="str">
        <f t="shared" ref="T131:T194" si="41">IF(MONTH(E131)=6,"Sí","No")</f>
        <v>No</v>
      </c>
      <c r="U131" s="3" t="str">
        <f t="shared" ca="1" si="36"/>
        <v>No</v>
      </c>
      <c r="V131" s="6" t="str">
        <f t="shared" ca="1" si="37"/>
        <v>Antigua</v>
      </c>
      <c r="W131" s="7" t="str">
        <f t="shared" si="38"/>
        <v/>
      </c>
      <c r="X131" s="5" t="str">
        <f t="shared" si="39"/>
        <v>N/A</v>
      </c>
      <c r="Y131" s="16" t="str">
        <f t="shared" si="40"/>
        <v>Medio</v>
      </c>
      <c r="AH131" t="str">
        <f t="shared" ref="AH131:AH194" si="42">IF(OR(G131="Ahorro",G131="Inversión", G131="Cuenta Corriente"),"Activo = " &amp; G131,"Pasivo = " &amp; G131)</f>
        <v>Pasivo = Tarjeta de Crédito</v>
      </c>
    </row>
    <row r="132" spans="1:34">
      <c r="A132">
        <v>1131</v>
      </c>
      <c r="B132" t="s">
        <v>117</v>
      </c>
      <c r="C132" t="s">
        <v>470</v>
      </c>
      <c r="D132" t="s">
        <v>980</v>
      </c>
      <c r="E132" s="1">
        <v>28503</v>
      </c>
      <c r="F132" s="1">
        <v>44922</v>
      </c>
      <c r="G132" t="s">
        <v>967</v>
      </c>
      <c r="H132" s="2">
        <v>499167.72</v>
      </c>
      <c r="I132">
        <v>12</v>
      </c>
      <c r="J132">
        <v>5.5</v>
      </c>
      <c r="R132">
        <f t="shared" ca="1" si="35"/>
        <v>47</v>
      </c>
      <c r="T132" s="3" t="str">
        <f t="shared" si="41"/>
        <v>No</v>
      </c>
      <c r="U132" s="3" t="str">
        <f t="shared" ca="1" si="36"/>
        <v>No</v>
      </c>
      <c r="V132" s="6" t="str">
        <f t="shared" ca="1" si="37"/>
        <v>Antigua</v>
      </c>
      <c r="W132" s="7">
        <f t="shared" si="38"/>
        <v>41597.31</v>
      </c>
      <c r="X132" s="5">
        <f t="shared" si="39"/>
        <v>45287</v>
      </c>
      <c r="Y132" s="16" t="str">
        <f t="shared" si="40"/>
        <v>Alto</v>
      </c>
      <c r="AH132" t="str">
        <f t="shared" si="42"/>
        <v>Activo = Inversión</v>
      </c>
    </row>
    <row r="133" spans="1:34">
      <c r="A133">
        <v>1132</v>
      </c>
      <c r="B133" t="s">
        <v>118</v>
      </c>
      <c r="C133" t="s">
        <v>471</v>
      </c>
      <c r="D133" t="s">
        <v>980</v>
      </c>
      <c r="E133" s="1">
        <v>36636</v>
      </c>
      <c r="F133" s="1">
        <v>45509</v>
      </c>
      <c r="G133" t="s">
        <v>968</v>
      </c>
      <c r="H133" s="2">
        <v>36070.589999999997</v>
      </c>
      <c r="I133">
        <v>0</v>
      </c>
      <c r="J133">
        <v>35</v>
      </c>
      <c r="R133">
        <f t="shared" ca="1" si="35"/>
        <v>25</v>
      </c>
      <c r="T133" s="3" t="str">
        <f t="shared" si="41"/>
        <v>No</v>
      </c>
      <c r="U133" s="3" t="str">
        <f t="shared" ca="1" si="36"/>
        <v>No</v>
      </c>
      <c r="V133" s="6" t="str">
        <f t="shared" ca="1" si="37"/>
        <v>Antigua</v>
      </c>
      <c r="W133" s="7" t="str">
        <f t="shared" si="38"/>
        <v/>
      </c>
      <c r="X133" s="5" t="str">
        <f t="shared" si="39"/>
        <v>N/A</v>
      </c>
      <c r="Y133" s="16" t="str">
        <f t="shared" si="40"/>
        <v>Bajo</v>
      </c>
      <c r="AH133" t="str">
        <f t="shared" si="42"/>
        <v>Pasivo = Tarjeta de Crédito</v>
      </c>
    </row>
    <row r="134" spans="1:34">
      <c r="A134">
        <v>1133</v>
      </c>
      <c r="B134" t="s">
        <v>23</v>
      </c>
      <c r="C134" t="s">
        <v>158</v>
      </c>
      <c r="D134" t="s">
        <v>980</v>
      </c>
      <c r="E134" s="1">
        <v>24115</v>
      </c>
      <c r="F134" s="1">
        <v>45726</v>
      </c>
      <c r="G134" t="s">
        <v>969</v>
      </c>
      <c r="H134" s="2">
        <v>267414.09999999998</v>
      </c>
      <c r="I134">
        <v>12</v>
      </c>
      <c r="J134">
        <v>8</v>
      </c>
      <c r="R134">
        <f t="shared" ca="1" si="35"/>
        <v>59</v>
      </c>
      <c r="T134" s="3" t="str">
        <f t="shared" si="41"/>
        <v>No</v>
      </c>
      <c r="U134" s="3" t="str">
        <f t="shared" ca="1" si="36"/>
        <v>No</v>
      </c>
      <c r="V134" s="6" t="str">
        <f t="shared" ca="1" si="37"/>
        <v>Antigua</v>
      </c>
      <c r="W134" s="7">
        <f t="shared" si="38"/>
        <v>22284.508333333331</v>
      </c>
      <c r="X134" s="5">
        <f t="shared" si="39"/>
        <v>46091</v>
      </c>
      <c r="Y134" s="16" t="str">
        <f t="shared" si="40"/>
        <v>Medio</v>
      </c>
      <c r="AH134" t="str">
        <f t="shared" si="42"/>
        <v>Pasivo = Crédito Hipotecario</v>
      </c>
    </row>
    <row r="135" spans="1:34">
      <c r="A135">
        <v>1134</v>
      </c>
      <c r="B135" t="s">
        <v>119</v>
      </c>
      <c r="C135" t="s">
        <v>453</v>
      </c>
      <c r="D135" t="s">
        <v>980</v>
      </c>
      <c r="E135" s="1">
        <v>32357</v>
      </c>
      <c r="F135" s="1">
        <v>45177</v>
      </c>
      <c r="G135" t="s">
        <v>968</v>
      </c>
      <c r="H135" s="2">
        <v>142525.54</v>
      </c>
      <c r="I135">
        <v>0</v>
      </c>
      <c r="J135">
        <v>35</v>
      </c>
      <c r="R135">
        <f t="shared" ca="1" si="35"/>
        <v>36</v>
      </c>
      <c r="T135" s="3" t="str">
        <f t="shared" si="41"/>
        <v>No</v>
      </c>
      <c r="U135" s="3" t="str">
        <f t="shared" ca="1" si="36"/>
        <v>No</v>
      </c>
      <c r="V135" s="6" t="str">
        <f t="shared" ca="1" si="37"/>
        <v>Antigua</v>
      </c>
      <c r="W135" s="7" t="str">
        <f t="shared" si="38"/>
        <v/>
      </c>
      <c r="X135" s="5" t="str">
        <f t="shared" si="39"/>
        <v>N/A</v>
      </c>
      <c r="Y135" s="16" t="str">
        <f t="shared" si="40"/>
        <v>Medio</v>
      </c>
      <c r="AH135" t="str">
        <f t="shared" si="42"/>
        <v>Pasivo = Tarjeta de Crédito</v>
      </c>
    </row>
    <row r="136" spans="1:34">
      <c r="A136">
        <v>1135</v>
      </c>
      <c r="B136" t="s">
        <v>120</v>
      </c>
      <c r="C136" t="s">
        <v>472</v>
      </c>
      <c r="D136" t="s">
        <v>980</v>
      </c>
      <c r="E136" s="1">
        <v>24400</v>
      </c>
      <c r="F136" s="1">
        <v>45598</v>
      </c>
      <c r="G136" t="s">
        <v>966</v>
      </c>
      <c r="H136" s="2">
        <v>333824</v>
      </c>
      <c r="I136">
        <v>0</v>
      </c>
      <c r="J136">
        <v>2.1</v>
      </c>
      <c r="R136">
        <f t="shared" ca="1" si="35"/>
        <v>58</v>
      </c>
      <c r="T136" s="3" t="str">
        <f t="shared" si="41"/>
        <v>No</v>
      </c>
      <c r="U136" s="3" t="str">
        <f t="shared" ca="1" si="36"/>
        <v>No</v>
      </c>
      <c r="V136" s="6" t="str">
        <f t="shared" ca="1" si="37"/>
        <v>Antigua</v>
      </c>
      <c r="W136" s="7" t="str">
        <f t="shared" si="38"/>
        <v/>
      </c>
      <c r="X136" s="5" t="str">
        <f t="shared" si="39"/>
        <v>N/A</v>
      </c>
      <c r="Y136" s="16" t="str">
        <f t="shared" si="40"/>
        <v>Alto</v>
      </c>
      <c r="AH136" t="str">
        <f t="shared" si="42"/>
        <v>Activo = Ahorro</v>
      </c>
    </row>
    <row r="137" spans="1:34">
      <c r="A137">
        <v>1136</v>
      </c>
      <c r="B137" t="s">
        <v>121</v>
      </c>
      <c r="C137" t="s">
        <v>473</v>
      </c>
      <c r="D137" t="s">
        <v>980</v>
      </c>
      <c r="E137" s="1">
        <v>27814</v>
      </c>
      <c r="F137" s="1">
        <v>44314</v>
      </c>
      <c r="G137" t="s">
        <v>966</v>
      </c>
      <c r="H137" s="2">
        <v>117864.07</v>
      </c>
      <c r="I137">
        <v>0</v>
      </c>
      <c r="J137">
        <v>2.1</v>
      </c>
      <c r="R137">
        <f t="shared" ca="1" si="35"/>
        <v>49</v>
      </c>
      <c r="T137" s="3" t="str">
        <f t="shared" si="41"/>
        <v>No</v>
      </c>
      <c r="U137" s="3" t="str">
        <f t="shared" ca="1" si="36"/>
        <v>No</v>
      </c>
      <c r="V137" s="6" t="str">
        <f t="shared" ca="1" si="37"/>
        <v>Antigua</v>
      </c>
      <c r="W137" s="7" t="str">
        <f t="shared" si="38"/>
        <v/>
      </c>
      <c r="X137" s="5" t="str">
        <f t="shared" si="39"/>
        <v>N/A</v>
      </c>
      <c r="Y137" s="16" t="str">
        <f t="shared" si="40"/>
        <v>Medio</v>
      </c>
      <c r="AH137" t="str">
        <f t="shared" si="42"/>
        <v>Activo = Ahorro</v>
      </c>
    </row>
    <row r="138" spans="1:34">
      <c r="A138">
        <v>1137</v>
      </c>
      <c r="B138" t="s">
        <v>122</v>
      </c>
      <c r="C138" t="s">
        <v>382</v>
      </c>
      <c r="D138" t="s">
        <v>979</v>
      </c>
      <c r="E138" s="1">
        <v>34649</v>
      </c>
      <c r="F138" s="1">
        <v>44111</v>
      </c>
      <c r="G138" t="s">
        <v>966</v>
      </c>
      <c r="H138" s="2">
        <v>477440.1</v>
      </c>
      <c r="I138">
        <v>0</v>
      </c>
      <c r="J138">
        <v>2.1</v>
      </c>
      <c r="R138">
        <f t="shared" ca="1" si="35"/>
        <v>30</v>
      </c>
      <c r="T138" s="3" t="str">
        <f t="shared" si="41"/>
        <v>No</v>
      </c>
      <c r="U138" s="3" t="str">
        <f t="shared" ca="1" si="36"/>
        <v>No</v>
      </c>
      <c r="V138" s="6" t="str">
        <f t="shared" ca="1" si="37"/>
        <v>Antigua</v>
      </c>
      <c r="W138" s="7" t="str">
        <f t="shared" si="38"/>
        <v/>
      </c>
      <c r="X138" s="5" t="str">
        <f t="shared" si="39"/>
        <v>N/A</v>
      </c>
      <c r="Y138" s="16" t="str">
        <f t="shared" si="40"/>
        <v>Alto</v>
      </c>
      <c r="AH138" t="str">
        <f t="shared" si="42"/>
        <v>Activo = Ahorro</v>
      </c>
    </row>
    <row r="139" spans="1:34">
      <c r="A139">
        <v>1138</v>
      </c>
      <c r="B139" t="s">
        <v>123</v>
      </c>
      <c r="C139" t="s">
        <v>434</v>
      </c>
      <c r="D139" t="s">
        <v>980</v>
      </c>
      <c r="E139" s="1">
        <v>24436</v>
      </c>
      <c r="F139" s="1">
        <v>45690</v>
      </c>
      <c r="G139" t="s">
        <v>967</v>
      </c>
      <c r="H139" s="2">
        <v>333952.62</v>
      </c>
      <c r="I139">
        <v>36</v>
      </c>
      <c r="J139">
        <v>5.5</v>
      </c>
      <c r="R139">
        <f t="shared" ca="1" si="35"/>
        <v>58</v>
      </c>
      <c r="T139" s="3" t="str">
        <f t="shared" si="41"/>
        <v>No</v>
      </c>
      <c r="U139" s="3" t="str">
        <f t="shared" ca="1" si="36"/>
        <v>No</v>
      </c>
      <c r="V139" s="6" t="str">
        <f t="shared" ca="1" si="37"/>
        <v>Antigua</v>
      </c>
      <c r="W139" s="7">
        <f t="shared" si="38"/>
        <v>9276.4616666666661</v>
      </c>
      <c r="X139" s="5">
        <f t="shared" si="39"/>
        <v>46785</v>
      </c>
      <c r="Y139" s="16" t="str">
        <f t="shared" si="40"/>
        <v>Alto</v>
      </c>
      <c r="AH139" t="str">
        <f t="shared" si="42"/>
        <v>Activo = Inversión</v>
      </c>
    </row>
    <row r="140" spans="1:34">
      <c r="A140">
        <v>1139</v>
      </c>
      <c r="B140" t="s">
        <v>124</v>
      </c>
      <c r="C140" t="s">
        <v>474</v>
      </c>
      <c r="D140" t="s">
        <v>980</v>
      </c>
      <c r="E140" s="1">
        <v>33472</v>
      </c>
      <c r="F140" s="1">
        <v>44430</v>
      </c>
      <c r="G140" t="s">
        <v>967</v>
      </c>
      <c r="H140" s="2">
        <v>114183.06</v>
      </c>
      <c r="I140">
        <v>24</v>
      </c>
      <c r="J140">
        <v>5.5</v>
      </c>
      <c r="R140">
        <f t="shared" ca="1" si="35"/>
        <v>33</v>
      </c>
      <c r="T140" s="3" t="str">
        <f t="shared" si="41"/>
        <v>No</v>
      </c>
      <c r="U140" s="3" t="str">
        <f t="shared" ca="1" si="36"/>
        <v>No</v>
      </c>
      <c r="V140" s="6" t="str">
        <f t="shared" ca="1" si="37"/>
        <v>Antigua</v>
      </c>
      <c r="W140" s="7">
        <f t="shared" si="38"/>
        <v>4757.6274999999996</v>
      </c>
      <c r="X140" s="5">
        <f t="shared" si="39"/>
        <v>45160</v>
      </c>
      <c r="Y140" s="16" t="str">
        <f t="shared" si="40"/>
        <v>Medio</v>
      </c>
      <c r="AH140" t="str">
        <f t="shared" si="42"/>
        <v>Activo = Inversión</v>
      </c>
    </row>
    <row r="141" spans="1:34">
      <c r="A141">
        <v>1140</v>
      </c>
      <c r="B141" t="s">
        <v>125</v>
      </c>
      <c r="C141" t="s">
        <v>436</v>
      </c>
      <c r="D141" t="s">
        <v>979</v>
      </c>
      <c r="E141" s="1">
        <v>36824</v>
      </c>
      <c r="F141" s="1">
        <v>44170</v>
      </c>
      <c r="G141" t="s">
        <v>968</v>
      </c>
      <c r="H141" s="2">
        <v>422485.92</v>
      </c>
      <c r="I141">
        <v>0</v>
      </c>
      <c r="J141">
        <v>35</v>
      </c>
      <c r="R141">
        <f t="shared" ref="R141:R204" ca="1" si="43">INT((TODAY()-E141)/365.25)</f>
        <v>24</v>
      </c>
      <c r="T141" s="3" t="str">
        <f t="shared" si="41"/>
        <v>No</v>
      </c>
      <c r="U141" s="3" t="str">
        <f t="shared" ca="1" si="36"/>
        <v>No</v>
      </c>
      <c r="V141" s="6" t="str">
        <f t="shared" ca="1" si="37"/>
        <v>Antigua</v>
      </c>
      <c r="W141" s="7" t="str">
        <f t="shared" si="38"/>
        <v/>
      </c>
      <c r="X141" s="5" t="str">
        <f t="shared" si="39"/>
        <v>N/A</v>
      </c>
      <c r="Y141" s="16" t="str">
        <f t="shared" si="40"/>
        <v>Alto</v>
      </c>
      <c r="AH141" t="str">
        <f t="shared" si="42"/>
        <v>Pasivo = Tarjeta de Crédito</v>
      </c>
    </row>
    <row r="142" spans="1:34">
      <c r="A142">
        <v>1141</v>
      </c>
      <c r="B142" t="s">
        <v>46</v>
      </c>
      <c r="C142" t="s">
        <v>475</v>
      </c>
      <c r="D142" t="s">
        <v>980</v>
      </c>
      <c r="E142" s="1">
        <v>22553</v>
      </c>
      <c r="F142" s="1">
        <v>44474</v>
      </c>
      <c r="G142" t="s">
        <v>968</v>
      </c>
      <c r="H142" s="2">
        <v>422962.21</v>
      </c>
      <c r="I142">
        <v>0</v>
      </c>
      <c r="J142">
        <v>35</v>
      </c>
      <c r="R142">
        <f t="shared" ca="1" si="43"/>
        <v>63</v>
      </c>
      <c r="T142" s="3" t="str">
        <f t="shared" si="41"/>
        <v>No</v>
      </c>
      <c r="U142" s="3" t="str">
        <f t="shared" ca="1" si="36"/>
        <v>No</v>
      </c>
      <c r="V142" s="6" t="str">
        <f t="shared" ca="1" si="37"/>
        <v>Antigua</v>
      </c>
      <c r="W142" s="7" t="str">
        <f t="shared" si="38"/>
        <v/>
      </c>
      <c r="X142" s="5" t="str">
        <f t="shared" si="39"/>
        <v>N/A</v>
      </c>
      <c r="Y142" s="16" t="str">
        <f t="shared" si="40"/>
        <v>Alto</v>
      </c>
      <c r="AH142" t="str">
        <f t="shared" si="42"/>
        <v>Pasivo = Tarjeta de Crédito</v>
      </c>
    </row>
    <row r="143" spans="1:34">
      <c r="A143">
        <v>1142</v>
      </c>
      <c r="B143" t="s">
        <v>78</v>
      </c>
      <c r="C143" t="s">
        <v>476</v>
      </c>
      <c r="D143" t="s">
        <v>979</v>
      </c>
      <c r="E143" s="1">
        <v>24634</v>
      </c>
      <c r="F143" s="1">
        <v>44955</v>
      </c>
      <c r="G143" t="s">
        <v>969</v>
      </c>
      <c r="H143" s="2">
        <v>189597.73</v>
      </c>
      <c r="I143">
        <v>18</v>
      </c>
      <c r="J143">
        <v>8</v>
      </c>
      <c r="R143">
        <f t="shared" ca="1" si="43"/>
        <v>57</v>
      </c>
      <c r="T143" s="3" t="str">
        <f t="shared" si="41"/>
        <v>Sí</v>
      </c>
      <c r="U143" s="3" t="str">
        <f t="shared" ca="1" si="36"/>
        <v>Sí</v>
      </c>
      <c r="V143" s="6" t="str">
        <f t="shared" ca="1" si="37"/>
        <v>Antigua</v>
      </c>
      <c r="W143" s="7">
        <f t="shared" si="38"/>
        <v>10533.207222222223</v>
      </c>
      <c r="X143" s="5">
        <f t="shared" si="39"/>
        <v>45502</v>
      </c>
      <c r="Y143" s="16" t="str">
        <f t="shared" si="40"/>
        <v>Medio</v>
      </c>
      <c r="AH143" t="str">
        <f t="shared" si="42"/>
        <v>Pasivo = Crédito Hipotecario</v>
      </c>
    </row>
    <row r="144" spans="1:34">
      <c r="A144">
        <v>1143</v>
      </c>
      <c r="B144" t="s">
        <v>126</v>
      </c>
      <c r="C144" t="s">
        <v>477</v>
      </c>
      <c r="D144" t="s">
        <v>979</v>
      </c>
      <c r="E144" s="1">
        <v>33309</v>
      </c>
      <c r="F144" s="1">
        <v>45484</v>
      </c>
      <c r="G144" t="s">
        <v>965</v>
      </c>
      <c r="H144" s="2">
        <v>277565.63</v>
      </c>
      <c r="I144">
        <v>0</v>
      </c>
      <c r="J144">
        <v>0.5</v>
      </c>
      <c r="R144">
        <f t="shared" ca="1" si="43"/>
        <v>34</v>
      </c>
      <c r="T144" s="3" t="str">
        <f t="shared" si="41"/>
        <v>No</v>
      </c>
      <c r="U144" s="3" t="str">
        <f t="shared" ca="1" si="36"/>
        <v>No</v>
      </c>
      <c r="V144" s="6" t="str">
        <f t="shared" ca="1" si="37"/>
        <v>Antigua</v>
      </c>
      <c r="W144" s="7" t="str">
        <f t="shared" si="38"/>
        <v/>
      </c>
      <c r="X144" s="5" t="str">
        <f t="shared" si="39"/>
        <v>N/A</v>
      </c>
      <c r="Y144" s="16" t="str">
        <f t="shared" si="40"/>
        <v>Medio</v>
      </c>
      <c r="AH144" t="str">
        <f t="shared" si="42"/>
        <v>Activo = Cuenta Corriente</v>
      </c>
    </row>
    <row r="145" spans="1:34">
      <c r="A145">
        <v>1144</v>
      </c>
      <c r="B145" t="s">
        <v>127</v>
      </c>
      <c r="C145" t="s">
        <v>478</v>
      </c>
      <c r="D145" t="s">
        <v>980</v>
      </c>
      <c r="E145" s="1">
        <v>33916</v>
      </c>
      <c r="F145" s="1">
        <v>45383</v>
      </c>
      <c r="G145" t="s">
        <v>968</v>
      </c>
      <c r="H145" s="2">
        <v>254516.67</v>
      </c>
      <c r="I145">
        <v>0</v>
      </c>
      <c r="J145">
        <v>35</v>
      </c>
      <c r="R145">
        <f t="shared" ca="1" si="43"/>
        <v>32</v>
      </c>
      <c r="T145" s="3" t="str">
        <f t="shared" si="41"/>
        <v>No</v>
      </c>
      <c r="U145" s="3" t="str">
        <f t="shared" ca="1" si="36"/>
        <v>No</v>
      </c>
      <c r="V145" s="6" t="str">
        <f t="shared" ca="1" si="37"/>
        <v>Antigua</v>
      </c>
      <c r="W145" s="7" t="str">
        <f t="shared" si="38"/>
        <v/>
      </c>
      <c r="X145" s="5" t="str">
        <f t="shared" si="39"/>
        <v>N/A</v>
      </c>
      <c r="Y145" s="16" t="str">
        <f t="shared" si="40"/>
        <v>Medio</v>
      </c>
      <c r="AH145" t="str">
        <f t="shared" si="42"/>
        <v>Pasivo = Tarjeta de Crédito</v>
      </c>
    </row>
    <row r="146" spans="1:34">
      <c r="A146">
        <v>1145</v>
      </c>
      <c r="B146" t="s">
        <v>128</v>
      </c>
      <c r="C146" t="s">
        <v>479</v>
      </c>
      <c r="D146" t="s">
        <v>979</v>
      </c>
      <c r="E146" s="1">
        <v>25493</v>
      </c>
      <c r="F146" s="1">
        <v>44915</v>
      </c>
      <c r="G146" t="s">
        <v>965</v>
      </c>
      <c r="H146" s="2">
        <v>376740.44</v>
      </c>
      <c r="I146">
        <v>0</v>
      </c>
      <c r="J146">
        <v>0.5</v>
      </c>
      <c r="R146">
        <f t="shared" ca="1" si="43"/>
        <v>55</v>
      </c>
      <c r="T146" s="3" t="str">
        <f t="shared" si="41"/>
        <v>No</v>
      </c>
      <c r="U146" s="3" t="str">
        <f t="shared" ca="1" si="36"/>
        <v>No</v>
      </c>
      <c r="V146" s="6" t="str">
        <f t="shared" ca="1" si="37"/>
        <v>Antigua</v>
      </c>
      <c r="W146" s="7" t="str">
        <f t="shared" si="38"/>
        <v/>
      </c>
      <c r="X146" s="5" t="str">
        <f t="shared" si="39"/>
        <v>N/A</v>
      </c>
      <c r="Y146" s="16" t="str">
        <f t="shared" si="40"/>
        <v>Alto</v>
      </c>
      <c r="AH146" t="str">
        <f t="shared" si="42"/>
        <v>Activo = Cuenta Corriente</v>
      </c>
    </row>
    <row r="147" spans="1:34">
      <c r="A147">
        <v>1146</v>
      </c>
      <c r="B147" t="s">
        <v>69</v>
      </c>
      <c r="C147" t="s">
        <v>480</v>
      </c>
      <c r="D147" t="s">
        <v>980</v>
      </c>
      <c r="E147" s="1">
        <v>26896</v>
      </c>
      <c r="F147" s="1">
        <v>45756</v>
      </c>
      <c r="G147" t="s">
        <v>969</v>
      </c>
      <c r="H147" s="2">
        <v>128378.85</v>
      </c>
      <c r="I147">
        <v>24</v>
      </c>
      <c r="J147">
        <v>8</v>
      </c>
      <c r="R147">
        <f t="shared" ca="1" si="43"/>
        <v>51</v>
      </c>
      <c r="T147" s="3" t="str">
        <f t="shared" si="41"/>
        <v>No</v>
      </c>
      <c r="U147" s="3" t="str">
        <f t="shared" ca="1" si="36"/>
        <v>No</v>
      </c>
      <c r="V147" s="6" t="str">
        <f t="shared" ca="1" si="37"/>
        <v>Antigua</v>
      </c>
      <c r="W147" s="7">
        <f t="shared" si="38"/>
        <v>5349.1187500000005</v>
      </c>
      <c r="X147" s="5">
        <f t="shared" si="39"/>
        <v>46486</v>
      </c>
      <c r="Y147" s="16" t="str">
        <f t="shared" si="40"/>
        <v>Medio</v>
      </c>
      <c r="AH147" t="str">
        <f t="shared" si="42"/>
        <v>Pasivo = Crédito Hipotecario</v>
      </c>
    </row>
    <row r="148" spans="1:34">
      <c r="A148">
        <v>1147</v>
      </c>
      <c r="B148" t="s">
        <v>28</v>
      </c>
      <c r="C148" t="s">
        <v>481</v>
      </c>
      <c r="D148" t="s">
        <v>979</v>
      </c>
      <c r="E148" s="1">
        <v>36872</v>
      </c>
      <c r="F148" s="1">
        <v>44078</v>
      </c>
      <c r="G148" t="s">
        <v>967</v>
      </c>
      <c r="H148" s="2">
        <v>24786.98</v>
      </c>
      <c r="I148">
        <v>36</v>
      </c>
      <c r="J148">
        <v>5.5</v>
      </c>
      <c r="R148">
        <f t="shared" ca="1" si="43"/>
        <v>24</v>
      </c>
      <c r="T148" s="3" t="str">
        <f t="shared" si="41"/>
        <v>No</v>
      </c>
      <c r="U148" s="3" t="str">
        <f t="shared" ca="1" si="36"/>
        <v>No</v>
      </c>
      <c r="V148" s="6" t="str">
        <f t="shared" ca="1" si="37"/>
        <v>Antigua</v>
      </c>
      <c r="W148" s="7">
        <f t="shared" si="38"/>
        <v>688.52722222222224</v>
      </c>
      <c r="X148" s="5">
        <f t="shared" si="39"/>
        <v>45173</v>
      </c>
      <c r="Y148" s="16" t="str">
        <f t="shared" si="40"/>
        <v>Bajo</v>
      </c>
      <c r="AH148" t="str">
        <f t="shared" si="42"/>
        <v>Activo = Inversión</v>
      </c>
    </row>
    <row r="149" spans="1:34">
      <c r="A149">
        <v>1148</v>
      </c>
      <c r="B149" t="s">
        <v>80</v>
      </c>
      <c r="C149" t="s">
        <v>482</v>
      </c>
      <c r="D149" t="s">
        <v>980</v>
      </c>
      <c r="E149" s="1">
        <v>37505</v>
      </c>
      <c r="F149" s="1">
        <v>45739</v>
      </c>
      <c r="G149" t="s">
        <v>969</v>
      </c>
      <c r="H149" s="2">
        <v>206049.2</v>
      </c>
      <c r="I149">
        <v>24</v>
      </c>
      <c r="J149">
        <v>8</v>
      </c>
      <c r="R149">
        <f t="shared" ca="1" si="43"/>
        <v>22</v>
      </c>
      <c r="T149" s="3" t="str">
        <f t="shared" si="41"/>
        <v>No</v>
      </c>
      <c r="U149" s="3" t="str">
        <f t="shared" ca="1" si="36"/>
        <v>No</v>
      </c>
      <c r="V149" s="6" t="str">
        <f t="shared" ca="1" si="37"/>
        <v>Antigua</v>
      </c>
      <c r="W149" s="7">
        <f t="shared" si="38"/>
        <v>8585.3833333333332</v>
      </c>
      <c r="X149" s="5">
        <f t="shared" si="39"/>
        <v>46469</v>
      </c>
      <c r="Y149" s="16" t="str">
        <f t="shared" si="40"/>
        <v>Medio</v>
      </c>
      <c r="AH149" t="str">
        <f t="shared" si="42"/>
        <v>Pasivo = Crédito Hipotecario</v>
      </c>
    </row>
    <row r="150" spans="1:34">
      <c r="A150">
        <v>1149</v>
      </c>
      <c r="B150" t="s">
        <v>60</v>
      </c>
      <c r="C150" t="s">
        <v>371</v>
      </c>
      <c r="D150" t="s">
        <v>979</v>
      </c>
      <c r="E150" s="1">
        <v>26899</v>
      </c>
      <c r="F150" s="1">
        <v>45776</v>
      </c>
      <c r="G150" t="s">
        <v>967</v>
      </c>
      <c r="H150" s="2">
        <v>449951.75</v>
      </c>
      <c r="I150">
        <v>24</v>
      </c>
      <c r="J150">
        <v>5.5</v>
      </c>
      <c r="R150">
        <f t="shared" ca="1" si="43"/>
        <v>51</v>
      </c>
      <c r="T150" s="3" t="str">
        <f t="shared" si="41"/>
        <v>No</v>
      </c>
      <c r="U150" s="3" t="str">
        <f t="shared" ca="1" si="36"/>
        <v>No</v>
      </c>
      <c r="V150" s="6" t="str">
        <f t="shared" ca="1" si="37"/>
        <v>Antigua</v>
      </c>
      <c r="W150" s="7">
        <f t="shared" si="38"/>
        <v>18747.989583333332</v>
      </c>
      <c r="X150" s="5">
        <f t="shared" si="39"/>
        <v>46506</v>
      </c>
      <c r="Y150" s="16" t="str">
        <f t="shared" si="40"/>
        <v>Alto</v>
      </c>
      <c r="AH150" t="str">
        <f t="shared" si="42"/>
        <v>Activo = Inversión</v>
      </c>
    </row>
    <row r="151" spans="1:34">
      <c r="A151">
        <v>1150</v>
      </c>
      <c r="B151" t="s">
        <v>129</v>
      </c>
      <c r="C151" t="s">
        <v>483</v>
      </c>
      <c r="D151" t="s">
        <v>980</v>
      </c>
      <c r="E151" s="1">
        <v>24989</v>
      </c>
      <c r="F151" s="1">
        <v>44197</v>
      </c>
      <c r="G151" t="s">
        <v>969</v>
      </c>
      <c r="H151" s="2">
        <v>348182.19</v>
      </c>
      <c r="I151">
        <v>0</v>
      </c>
      <c r="J151">
        <v>8</v>
      </c>
      <c r="R151">
        <f t="shared" ca="1" si="43"/>
        <v>57</v>
      </c>
      <c r="T151" s="3" t="str">
        <f t="shared" si="41"/>
        <v>No</v>
      </c>
      <c r="U151" s="3" t="str">
        <f t="shared" ca="1" si="36"/>
        <v>No</v>
      </c>
      <c r="V151" s="6" t="str">
        <f t="shared" ca="1" si="37"/>
        <v>Antigua</v>
      </c>
      <c r="W151" s="7" t="str">
        <f t="shared" si="38"/>
        <v/>
      </c>
      <c r="X151" s="5" t="str">
        <f t="shared" si="39"/>
        <v>N/A</v>
      </c>
      <c r="Y151" s="16" t="str">
        <f t="shared" si="40"/>
        <v>Alto</v>
      </c>
      <c r="AH151" t="str">
        <f t="shared" si="42"/>
        <v>Pasivo = Crédito Hipotecario</v>
      </c>
    </row>
    <row r="152" spans="1:34">
      <c r="A152">
        <v>1151</v>
      </c>
      <c r="B152" t="s">
        <v>127</v>
      </c>
      <c r="C152" t="s">
        <v>484</v>
      </c>
      <c r="D152" t="s">
        <v>980</v>
      </c>
      <c r="E152" s="1">
        <v>27783</v>
      </c>
      <c r="F152" s="1">
        <v>45240</v>
      </c>
      <c r="G152" t="s">
        <v>969</v>
      </c>
      <c r="H152" s="2">
        <v>310420.68</v>
      </c>
      <c r="I152">
        <v>18</v>
      </c>
      <c r="J152">
        <v>8</v>
      </c>
      <c r="R152">
        <f t="shared" ca="1" si="43"/>
        <v>49</v>
      </c>
      <c r="T152" s="3" t="str">
        <f t="shared" si="41"/>
        <v>No</v>
      </c>
      <c r="U152" s="3" t="str">
        <f t="shared" ca="1" si="36"/>
        <v>No</v>
      </c>
      <c r="V152" s="6" t="str">
        <f t="shared" ca="1" si="37"/>
        <v>Antigua</v>
      </c>
      <c r="W152" s="7">
        <f t="shared" si="38"/>
        <v>17245.593333333334</v>
      </c>
      <c r="X152" s="5">
        <f t="shared" si="39"/>
        <v>45787</v>
      </c>
      <c r="Y152" s="16" t="str">
        <f t="shared" si="40"/>
        <v>Alto</v>
      </c>
      <c r="AH152" t="str">
        <f t="shared" si="42"/>
        <v>Pasivo = Crédito Hipotecario</v>
      </c>
    </row>
    <row r="153" spans="1:34">
      <c r="A153">
        <v>1152</v>
      </c>
      <c r="B153" t="s">
        <v>130</v>
      </c>
      <c r="C153" t="s">
        <v>485</v>
      </c>
      <c r="D153" t="s">
        <v>979</v>
      </c>
      <c r="E153" s="1">
        <v>37378</v>
      </c>
      <c r="F153" s="1">
        <v>45456</v>
      </c>
      <c r="G153" t="s">
        <v>967</v>
      </c>
      <c r="H153" s="2">
        <v>157990.68</v>
      </c>
      <c r="I153">
        <v>24</v>
      </c>
      <c r="J153">
        <v>5.5</v>
      </c>
      <c r="R153">
        <f t="shared" ca="1" si="43"/>
        <v>23</v>
      </c>
      <c r="T153" s="3" t="str">
        <f t="shared" si="41"/>
        <v>No</v>
      </c>
      <c r="U153" s="3" t="str">
        <f t="shared" ca="1" si="36"/>
        <v>No</v>
      </c>
      <c r="V153" s="6" t="str">
        <f t="shared" ca="1" si="37"/>
        <v>Antigua</v>
      </c>
      <c r="W153" s="7">
        <f t="shared" si="38"/>
        <v>6582.9449999999997</v>
      </c>
      <c r="X153" s="5">
        <f t="shared" si="39"/>
        <v>46186</v>
      </c>
      <c r="Y153" s="16" t="str">
        <f t="shared" si="40"/>
        <v>Medio</v>
      </c>
      <c r="AH153" t="str">
        <f t="shared" si="42"/>
        <v>Activo = Inversión</v>
      </c>
    </row>
    <row r="154" spans="1:34">
      <c r="A154">
        <v>1153</v>
      </c>
      <c r="B154" t="s">
        <v>131</v>
      </c>
      <c r="C154" t="s">
        <v>486</v>
      </c>
      <c r="D154" t="s">
        <v>979</v>
      </c>
      <c r="E154" s="1">
        <v>31821</v>
      </c>
      <c r="F154" s="1">
        <v>45031</v>
      </c>
      <c r="G154" t="s">
        <v>965</v>
      </c>
      <c r="H154" s="2">
        <v>139139.67000000001</v>
      </c>
      <c r="I154">
        <v>0</v>
      </c>
      <c r="J154">
        <v>0.5</v>
      </c>
      <c r="R154">
        <f t="shared" ca="1" si="43"/>
        <v>38</v>
      </c>
      <c r="T154" s="3" t="str">
        <f t="shared" si="41"/>
        <v>No</v>
      </c>
      <c r="U154" s="3" t="str">
        <f t="shared" ca="1" si="36"/>
        <v>No</v>
      </c>
      <c r="V154" s="6" t="str">
        <f t="shared" ca="1" si="37"/>
        <v>Antigua</v>
      </c>
      <c r="W154" s="7" t="str">
        <f t="shared" si="38"/>
        <v/>
      </c>
      <c r="X154" s="5" t="str">
        <f t="shared" si="39"/>
        <v>N/A</v>
      </c>
      <c r="Y154" s="16" t="str">
        <f t="shared" si="40"/>
        <v>Medio</v>
      </c>
      <c r="AH154" t="str">
        <f t="shared" si="42"/>
        <v>Activo = Cuenta Corriente</v>
      </c>
    </row>
    <row r="155" spans="1:34">
      <c r="A155">
        <v>1154</v>
      </c>
      <c r="B155" t="s">
        <v>132</v>
      </c>
      <c r="C155" t="s">
        <v>487</v>
      </c>
      <c r="D155" t="s">
        <v>980</v>
      </c>
      <c r="E155" s="1">
        <v>28293</v>
      </c>
      <c r="F155" s="1">
        <v>44255</v>
      </c>
      <c r="G155" t="s">
        <v>969</v>
      </c>
      <c r="H155" s="2">
        <v>84956.49</v>
      </c>
      <c r="I155">
        <v>0</v>
      </c>
      <c r="J155">
        <v>8</v>
      </c>
      <c r="R155">
        <f t="shared" ca="1" si="43"/>
        <v>47</v>
      </c>
      <c r="T155" s="3" t="str">
        <f t="shared" si="41"/>
        <v>Sí</v>
      </c>
      <c r="U155" s="3" t="str">
        <f t="shared" ca="1" si="36"/>
        <v>Sí</v>
      </c>
      <c r="V155" s="6" t="str">
        <f t="shared" ca="1" si="37"/>
        <v>Antigua</v>
      </c>
      <c r="W155" s="7" t="str">
        <f t="shared" si="38"/>
        <v/>
      </c>
      <c r="X155" s="5" t="str">
        <f t="shared" si="39"/>
        <v>N/A</v>
      </c>
      <c r="Y155" s="16" t="str">
        <f t="shared" si="40"/>
        <v>Bajo</v>
      </c>
      <c r="AH155" t="str">
        <f t="shared" si="42"/>
        <v>Pasivo = Crédito Hipotecario</v>
      </c>
    </row>
    <row r="156" spans="1:34">
      <c r="A156">
        <v>1155</v>
      </c>
      <c r="B156" t="s">
        <v>10</v>
      </c>
      <c r="C156" t="s">
        <v>488</v>
      </c>
      <c r="D156" t="s">
        <v>980</v>
      </c>
      <c r="E156" s="1">
        <v>24475</v>
      </c>
      <c r="F156" s="1">
        <v>45654</v>
      </c>
      <c r="G156" t="s">
        <v>966</v>
      </c>
      <c r="H156" s="2">
        <v>100371.12</v>
      </c>
      <c r="I156">
        <v>0</v>
      </c>
      <c r="J156">
        <v>2.1</v>
      </c>
      <c r="R156">
        <f t="shared" ca="1" si="43"/>
        <v>58</v>
      </c>
      <c r="T156" s="3" t="str">
        <f t="shared" si="41"/>
        <v>No</v>
      </c>
      <c r="U156" s="3" t="str">
        <f t="shared" ca="1" si="36"/>
        <v>No</v>
      </c>
      <c r="V156" s="6" t="str">
        <f t="shared" ca="1" si="37"/>
        <v>Antigua</v>
      </c>
      <c r="W156" s="7" t="str">
        <f t="shared" si="38"/>
        <v/>
      </c>
      <c r="X156" s="5" t="str">
        <f t="shared" si="39"/>
        <v>N/A</v>
      </c>
      <c r="Y156" s="16" t="str">
        <f t="shared" si="40"/>
        <v>Medio</v>
      </c>
      <c r="AH156" t="str">
        <f t="shared" si="42"/>
        <v>Activo = Ahorro</v>
      </c>
    </row>
    <row r="157" spans="1:34">
      <c r="A157">
        <v>1156</v>
      </c>
      <c r="B157" t="s">
        <v>124</v>
      </c>
      <c r="C157" t="s">
        <v>440</v>
      </c>
      <c r="D157" t="s">
        <v>979</v>
      </c>
      <c r="E157" s="1">
        <v>28105</v>
      </c>
      <c r="F157" s="1">
        <v>45076</v>
      </c>
      <c r="G157" t="s">
        <v>967</v>
      </c>
      <c r="H157" s="2">
        <v>368149.82</v>
      </c>
      <c r="I157">
        <v>6</v>
      </c>
      <c r="J157">
        <v>5.5</v>
      </c>
      <c r="R157">
        <f t="shared" ca="1" si="43"/>
        <v>48</v>
      </c>
      <c r="T157" s="3" t="str">
        <f t="shared" si="41"/>
        <v>No</v>
      </c>
      <c r="U157" s="3" t="str">
        <f t="shared" ca="1" si="36"/>
        <v>No</v>
      </c>
      <c r="V157" s="6" t="str">
        <f t="shared" ca="1" si="37"/>
        <v>Antigua</v>
      </c>
      <c r="W157" s="7">
        <f t="shared" si="38"/>
        <v>61358.303333333337</v>
      </c>
      <c r="X157" s="5">
        <f t="shared" si="39"/>
        <v>45260</v>
      </c>
      <c r="Y157" s="16" t="str">
        <f t="shared" si="40"/>
        <v>Alto</v>
      </c>
      <c r="AH157" t="str">
        <f t="shared" si="42"/>
        <v>Activo = Inversión</v>
      </c>
    </row>
    <row r="158" spans="1:34">
      <c r="A158">
        <v>1157</v>
      </c>
      <c r="B158" t="s">
        <v>133</v>
      </c>
      <c r="C158" t="s">
        <v>489</v>
      </c>
      <c r="D158" t="s">
        <v>979</v>
      </c>
      <c r="E158" s="1">
        <v>28705</v>
      </c>
      <c r="F158" s="1">
        <v>44961</v>
      </c>
      <c r="G158" t="s">
        <v>966</v>
      </c>
      <c r="H158" s="2">
        <v>102919.99</v>
      </c>
      <c r="I158">
        <v>0</v>
      </c>
      <c r="J158">
        <v>2.1</v>
      </c>
      <c r="R158">
        <f t="shared" ca="1" si="43"/>
        <v>46</v>
      </c>
      <c r="T158" s="3" t="str">
        <f t="shared" si="41"/>
        <v>No</v>
      </c>
      <c r="U158" s="3" t="str">
        <f t="shared" ref="U158:U221" ca="1" si="44">IF(MONTH(E158)=MONTH(TODAY()),"Sí","No")</f>
        <v>No</v>
      </c>
      <c r="V158" s="6" t="str">
        <f t="shared" ref="V158:V221" ca="1" si="45">IF(TODAY()-F158&lt;=30,"Reciente","Antigua")</f>
        <v>Antigua</v>
      </c>
      <c r="W158" s="7" t="str">
        <f t="shared" ref="W158:W221" si="46">IF(I158&gt;0,H158/I158,"")</f>
        <v/>
      </c>
      <c r="X158" s="5" t="str">
        <f t="shared" ref="X158:X221" si="47">IF(I158 &gt; 0, EDATE(F158,I158), "N/A")</f>
        <v>N/A</v>
      </c>
      <c r="Y158" s="16" t="str">
        <f t="shared" ref="Y158:Y221" si="48">IF(H158&gt;300000,"Alto",IF(AND(H158&gt;=100000,H158&lt;=300000),"Medio","Bajo"))</f>
        <v>Medio</v>
      </c>
      <c r="AH158" t="str">
        <f t="shared" si="42"/>
        <v>Activo = Ahorro</v>
      </c>
    </row>
    <row r="159" spans="1:34">
      <c r="A159">
        <v>1158</v>
      </c>
      <c r="B159" t="s">
        <v>84</v>
      </c>
      <c r="C159" t="s">
        <v>466</v>
      </c>
      <c r="D159" t="s">
        <v>980</v>
      </c>
      <c r="E159" s="1">
        <v>38407</v>
      </c>
      <c r="F159" s="1">
        <v>44264</v>
      </c>
      <c r="G159" t="s">
        <v>968</v>
      </c>
      <c r="H159" s="2">
        <v>75266.75</v>
      </c>
      <c r="I159">
        <v>0</v>
      </c>
      <c r="J159">
        <v>35</v>
      </c>
      <c r="R159">
        <f t="shared" ca="1" si="43"/>
        <v>20</v>
      </c>
      <c r="T159" s="3" t="str">
        <f t="shared" si="41"/>
        <v>No</v>
      </c>
      <c r="U159" s="3" t="str">
        <f t="shared" ca="1" si="44"/>
        <v>No</v>
      </c>
      <c r="V159" s="6" t="str">
        <f t="shared" ca="1" si="45"/>
        <v>Antigua</v>
      </c>
      <c r="W159" s="7" t="str">
        <f t="shared" si="46"/>
        <v/>
      </c>
      <c r="X159" s="5" t="str">
        <f t="shared" si="47"/>
        <v>N/A</v>
      </c>
      <c r="Y159" s="16" t="str">
        <f t="shared" si="48"/>
        <v>Bajo</v>
      </c>
      <c r="AH159" t="str">
        <f t="shared" si="42"/>
        <v>Pasivo = Tarjeta de Crédito</v>
      </c>
    </row>
    <row r="160" spans="1:34">
      <c r="A160">
        <v>1159</v>
      </c>
      <c r="B160" t="s">
        <v>134</v>
      </c>
      <c r="C160" t="s">
        <v>490</v>
      </c>
      <c r="D160" t="s">
        <v>979</v>
      </c>
      <c r="E160" s="1">
        <v>38666</v>
      </c>
      <c r="F160" s="1">
        <v>45554</v>
      </c>
      <c r="G160" t="s">
        <v>968</v>
      </c>
      <c r="H160" s="2">
        <v>459665.97</v>
      </c>
      <c r="I160">
        <v>0</v>
      </c>
      <c r="J160">
        <v>35</v>
      </c>
      <c r="R160">
        <f t="shared" ca="1" si="43"/>
        <v>19</v>
      </c>
      <c r="T160" s="3" t="str">
        <f t="shared" si="41"/>
        <v>No</v>
      </c>
      <c r="U160" s="3" t="str">
        <f t="shared" ca="1" si="44"/>
        <v>No</v>
      </c>
      <c r="V160" s="6" t="str">
        <f t="shared" ca="1" si="45"/>
        <v>Antigua</v>
      </c>
      <c r="W160" s="7" t="str">
        <f t="shared" si="46"/>
        <v/>
      </c>
      <c r="X160" s="5" t="str">
        <f t="shared" si="47"/>
        <v>N/A</v>
      </c>
      <c r="Y160" s="16" t="str">
        <f t="shared" si="48"/>
        <v>Alto</v>
      </c>
      <c r="AH160" t="str">
        <f t="shared" si="42"/>
        <v>Pasivo = Tarjeta de Crédito</v>
      </c>
    </row>
    <row r="161" spans="1:34">
      <c r="A161">
        <v>1160</v>
      </c>
      <c r="B161" t="s">
        <v>135</v>
      </c>
      <c r="C161" t="s">
        <v>491</v>
      </c>
      <c r="D161" t="s">
        <v>979</v>
      </c>
      <c r="E161" s="1">
        <v>27907</v>
      </c>
      <c r="F161" s="1">
        <v>44888</v>
      </c>
      <c r="G161" t="s">
        <v>966</v>
      </c>
      <c r="H161" s="2">
        <v>57857.09</v>
      </c>
      <c r="I161">
        <v>0</v>
      </c>
      <c r="J161">
        <v>2.1</v>
      </c>
      <c r="R161">
        <f t="shared" ca="1" si="43"/>
        <v>49</v>
      </c>
      <c r="T161" s="3" t="str">
        <f t="shared" si="41"/>
        <v>No</v>
      </c>
      <c r="U161" s="3" t="str">
        <f t="shared" ca="1" si="44"/>
        <v>No</v>
      </c>
      <c r="V161" s="6" t="str">
        <f t="shared" ca="1" si="45"/>
        <v>Antigua</v>
      </c>
      <c r="W161" s="7" t="str">
        <f t="shared" si="46"/>
        <v/>
      </c>
      <c r="X161" s="5" t="str">
        <f t="shared" si="47"/>
        <v>N/A</v>
      </c>
      <c r="Y161" s="16" t="str">
        <f t="shared" si="48"/>
        <v>Bajo</v>
      </c>
      <c r="AH161" t="str">
        <f t="shared" si="42"/>
        <v>Activo = Ahorro</v>
      </c>
    </row>
    <row r="162" spans="1:34">
      <c r="A162">
        <v>1161</v>
      </c>
      <c r="B162" t="s">
        <v>136</v>
      </c>
      <c r="C162" t="s">
        <v>490</v>
      </c>
      <c r="D162" t="s">
        <v>979</v>
      </c>
      <c r="E162" s="1">
        <v>37718</v>
      </c>
      <c r="F162" s="1">
        <v>44055</v>
      </c>
      <c r="G162" t="s">
        <v>966</v>
      </c>
      <c r="H162" s="2">
        <v>19591.27</v>
      </c>
      <c r="I162">
        <v>0</v>
      </c>
      <c r="J162">
        <v>2.1</v>
      </c>
      <c r="R162">
        <f t="shared" ca="1" si="43"/>
        <v>22</v>
      </c>
      <c r="T162" s="3" t="str">
        <f t="shared" si="41"/>
        <v>No</v>
      </c>
      <c r="U162" s="3" t="str">
        <f t="shared" ca="1" si="44"/>
        <v>No</v>
      </c>
      <c r="V162" s="6" t="str">
        <f t="shared" ca="1" si="45"/>
        <v>Antigua</v>
      </c>
      <c r="W162" s="7" t="str">
        <f t="shared" si="46"/>
        <v/>
      </c>
      <c r="X162" s="5" t="str">
        <f t="shared" si="47"/>
        <v>N/A</v>
      </c>
      <c r="Y162" s="16" t="str">
        <f t="shared" si="48"/>
        <v>Bajo</v>
      </c>
      <c r="AH162" t="str">
        <f t="shared" si="42"/>
        <v>Activo = Ahorro</v>
      </c>
    </row>
    <row r="163" spans="1:34">
      <c r="A163">
        <v>1162</v>
      </c>
      <c r="B163" t="s">
        <v>137</v>
      </c>
      <c r="C163" t="s">
        <v>492</v>
      </c>
      <c r="D163" t="s">
        <v>979</v>
      </c>
      <c r="E163" s="1">
        <v>36175</v>
      </c>
      <c r="F163" s="1">
        <v>44318</v>
      </c>
      <c r="G163" t="s">
        <v>965</v>
      </c>
      <c r="H163" s="2">
        <v>29212.15</v>
      </c>
      <c r="I163">
        <v>0</v>
      </c>
      <c r="J163">
        <v>0.5</v>
      </c>
      <c r="R163">
        <f t="shared" ca="1" si="43"/>
        <v>26</v>
      </c>
      <c r="T163" s="3" t="str">
        <f t="shared" si="41"/>
        <v>No</v>
      </c>
      <c r="U163" s="3" t="str">
        <f t="shared" ca="1" si="44"/>
        <v>No</v>
      </c>
      <c r="V163" s="6" t="str">
        <f t="shared" ca="1" si="45"/>
        <v>Antigua</v>
      </c>
      <c r="W163" s="7" t="str">
        <f t="shared" si="46"/>
        <v/>
      </c>
      <c r="X163" s="5" t="str">
        <f t="shared" si="47"/>
        <v>N/A</v>
      </c>
      <c r="Y163" s="16" t="str">
        <f t="shared" si="48"/>
        <v>Bajo</v>
      </c>
      <c r="AH163" t="str">
        <f t="shared" si="42"/>
        <v>Activo = Cuenta Corriente</v>
      </c>
    </row>
    <row r="164" spans="1:34">
      <c r="A164">
        <v>1163</v>
      </c>
      <c r="B164" t="s">
        <v>138</v>
      </c>
      <c r="C164" t="s">
        <v>493</v>
      </c>
      <c r="D164" t="s">
        <v>979</v>
      </c>
      <c r="E164" s="1">
        <v>30274</v>
      </c>
      <c r="F164" s="1">
        <v>43987</v>
      </c>
      <c r="G164" t="s">
        <v>967</v>
      </c>
      <c r="H164" s="2">
        <v>223626.48</v>
      </c>
      <c r="I164">
        <v>12</v>
      </c>
      <c r="J164">
        <v>5.5</v>
      </c>
      <c r="R164">
        <f t="shared" ca="1" si="43"/>
        <v>42</v>
      </c>
      <c r="T164" s="3" t="str">
        <f t="shared" si="41"/>
        <v>No</v>
      </c>
      <c r="U164" s="3" t="str">
        <f t="shared" ca="1" si="44"/>
        <v>No</v>
      </c>
      <c r="V164" s="6" t="str">
        <f t="shared" ca="1" si="45"/>
        <v>Antigua</v>
      </c>
      <c r="W164" s="7">
        <f t="shared" si="46"/>
        <v>18635.54</v>
      </c>
      <c r="X164" s="5">
        <f t="shared" si="47"/>
        <v>44352</v>
      </c>
      <c r="Y164" s="16" t="str">
        <f t="shared" si="48"/>
        <v>Medio</v>
      </c>
      <c r="AH164" t="str">
        <f t="shared" si="42"/>
        <v>Activo = Inversión</v>
      </c>
    </row>
    <row r="165" spans="1:34">
      <c r="A165">
        <v>1164</v>
      </c>
      <c r="B165" t="s">
        <v>99</v>
      </c>
      <c r="C165" t="s">
        <v>494</v>
      </c>
      <c r="D165" t="s">
        <v>979</v>
      </c>
      <c r="E165" s="1">
        <v>27863</v>
      </c>
      <c r="F165" s="1">
        <v>45670</v>
      </c>
      <c r="G165" t="s">
        <v>965</v>
      </c>
      <c r="H165" s="2">
        <v>200446.16</v>
      </c>
      <c r="I165">
        <v>0</v>
      </c>
      <c r="J165">
        <v>0.5</v>
      </c>
      <c r="R165">
        <f t="shared" ca="1" si="43"/>
        <v>49</v>
      </c>
      <c r="T165" s="3" t="str">
        <f t="shared" si="41"/>
        <v>No</v>
      </c>
      <c r="U165" s="3" t="str">
        <f t="shared" ca="1" si="44"/>
        <v>No</v>
      </c>
      <c r="V165" s="6" t="str">
        <f t="shared" ca="1" si="45"/>
        <v>Antigua</v>
      </c>
      <c r="W165" s="7" t="str">
        <f t="shared" si="46"/>
        <v/>
      </c>
      <c r="X165" s="5" t="str">
        <f t="shared" si="47"/>
        <v>N/A</v>
      </c>
      <c r="Y165" s="16" t="str">
        <f t="shared" si="48"/>
        <v>Medio</v>
      </c>
      <c r="AH165" t="str">
        <f t="shared" si="42"/>
        <v>Activo = Cuenta Corriente</v>
      </c>
    </row>
    <row r="166" spans="1:34">
      <c r="A166">
        <v>1165</v>
      </c>
      <c r="B166" t="s">
        <v>139</v>
      </c>
      <c r="C166" t="s">
        <v>495</v>
      </c>
      <c r="D166" t="s">
        <v>980</v>
      </c>
      <c r="E166" s="1">
        <v>20778</v>
      </c>
      <c r="F166" s="1">
        <v>45013</v>
      </c>
      <c r="G166" t="s">
        <v>969</v>
      </c>
      <c r="H166" s="2">
        <v>443870.89</v>
      </c>
      <c r="I166">
        <v>18</v>
      </c>
      <c r="J166">
        <v>8</v>
      </c>
      <c r="R166">
        <f t="shared" ca="1" si="43"/>
        <v>68</v>
      </c>
      <c r="T166" s="3" t="str">
        <f t="shared" si="41"/>
        <v>No</v>
      </c>
      <c r="U166" s="3" t="str">
        <f t="shared" ca="1" si="44"/>
        <v>No</v>
      </c>
      <c r="V166" s="6" t="str">
        <f t="shared" ca="1" si="45"/>
        <v>Antigua</v>
      </c>
      <c r="W166" s="7">
        <f t="shared" si="46"/>
        <v>24659.49388888889</v>
      </c>
      <c r="X166" s="5">
        <f t="shared" si="47"/>
        <v>45563</v>
      </c>
      <c r="Y166" s="16" t="str">
        <f t="shared" si="48"/>
        <v>Alto</v>
      </c>
      <c r="AH166" t="str">
        <f t="shared" si="42"/>
        <v>Pasivo = Crédito Hipotecario</v>
      </c>
    </row>
    <row r="167" spans="1:34">
      <c r="A167">
        <v>1166</v>
      </c>
      <c r="B167" t="s">
        <v>74</v>
      </c>
      <c r="C167" t="s">
        <v>496</v>
      </c>
      <c r="D167" t="s">
        <v>979</v>
      </c>
      <c r="E167" s="1">
        <v>28709</v>
      </c>
      <c r="F167" s="1">
        <v>44701</v>
      </c>
      <c r="G167" t="s">
        <v>966</v>
      </c>
      <c r="H167" s="2">
        <v>292883.28999999998</v>
      </c>
      <c r="I167">
        <v>0</v>
      </c>
      <c r="J167">
        <v>2.1</v>
      </c>
      <c r="R167">
        <f t="shared" ca="1" si="43"/>
        <v>46</v>
      </c>
      <c r="T167" s="3" t="str">
        <f t="shared" si="41"/>
        <v>No</v>
      </c>
      <c r="U167" s="3" t="str">
        <f t="shared" ca="1" si="44"/>
        <v>No</v>
      </c>
      <c r="V167" s="6" t="str">
        <f t="shared" ca="1" si="45"/>
        <v>Antigua</v>
      </c>
      <c r="W167" s="7" t="str">
        <f t="shared" si="46"/>
        <v/>
      </c>
      <c r="X167" s="5" t="str">
        <f t="shared" si="47"/>
        <v>N/A</v>
      </c>
      <c r="Y167" s="16" t="str">
        <f t="shared" si="48"/>
        <v>Medio</v>
      </c>
      <c r="AH167" t="str">
        <f t="shared" si="42"/>
        <v>Activo = Ahorro</v>
      </c>
    </row>
    <row r="168" spans="1:34">
      <c r="A168">
        <v>1167</v>
      </c>
      <c r="B168" t="s">
        <v>123</v>
      </c>
      <c r="C168" t="s">
        <v>497</v>
      </c>
      <c r="D168" t="s">
        <v>979</v>
      </c>
      <c r="E168" s="1">
        <v>33660</v>
      </c>
      <c r="F168" s="1">
        <v>44383</v>
      </c>
      <c r="G168" t="s">
        <v>966</v>
      </c>
      <c r="H168" s="2">
        <v>382056.72</v>
      </c>
      <c r="I168">
        <v>0</v>
      </c>
      <c r="J168">
        <v>2.1</v>
      </c>
      <c r="R168">
        <f t="shared" ca="1" si="43"/>
        <v>33</v>
      </c>
      <c r="T168" s="3" t="str">
        <f t="shared" si="41"/>
        <v>No</v>
      </c>
      <c r="U168" s="3" t="str">
        <f t="shared" ca="1" si="44"/>
        <v>No</v>
      </c>
      <c r="V168" s="6" t="str">
        <f t="shared" ca="1" si="45"/>
        <v>Antigua</v>
      </c>
      <c r="W168" s="7" t="str">
        <f t="shared" si="46"/>
        <v/>
      </c>
      <c r="X168" s="5" t="str">
        <f t="shared" si="47"/>
        <v>N/A</v>
      </c>
      <c r="Y168" s="16" t="str">
        <f t="shared" si="48"/>
        <v>Alto</v>
      </c>
      <c r="AH168" t="str">
        <f t="shared" si="42"/>
        <v>Activo = Ahorro</v>
      </c>
    </row>
    <row r="169" spans="1:34">
      <c r="A169">
        <v>1168</v>
      </c>
      <c r="B169" t="s">
        <v>140</v>
      </c>
      <c r="C169" t="s">
        <v>498</v>
      </c>
      <c r="D169" t="s">
        <v>979</v>
      </c>
      <c r="E169" s="1">
        <v>37421</v>
      </c>
      <c r="F169" s="1">
        <v>45795</v>
      </c>
      <c r="G169" t="s">
        <v>968</v>
      </c>
      <c r="H169" s="2">
        <v>463458.36</v>
      </c>
      <c r="I169">
        <v>0</v>
      </c>
      <c r="J169">
        <v>35</v>
      </c>
      <c r="R169">
        <f t="shared" ca="1" si="43"/>
        <v>22</v>
      </c>
      <c r="T169" s="3" t="str">
        <f t="shared" si="41"/>
        <v>Sí</v>
      </c>
      <c r="U169" s="3" t="str">
        <f t="shared" ca="1" si="44"/>
        <v>Sí</v>
      </c>
      <c r="V169" s="6" t="str">
        <f t="shared" ca="1" si="45"/>
        <v>Reciente</v>
      </c>
      <c r="W169" s="7" t="str">
        <f t="shared" si="46"/>
        <v/>
      </c>
      <c r="X169" s="5" t="str">
        <f t="shared" si="47"/>
        <v>N/A</v>
      </c>
      <c r="Y169" s="16" t="str">
        <f t="shared" si="48"/>
        <v>Alto</v>
      </c>
      <c r="AH169" t="str">
        <f t="shared" si="42"/>
        <v>Pasivo = Tarjeta de Crédito</v>
      </c>
    </row>
    <row r="170" spans="1:34">
      <c r="A170">
        <v>1169</v>
      </c>
      <c r="B170" t="s">
        <v>141</v>
      </c>
      <c r="C170" t="s">
        <v>458</v>
      </c>
      <c r="D170" t="s">
        <v>979</v>
      </c>
      <c r="E170" s="1">
        <v>32570</v>
      </c>
      <c r="F170" s="1">
        <v>45495</v>
      </c>
      <c r="G170" t="s">
        <v>969</v>
      </c>
      <c r="H170" s="2">
        <v>131168.12</v>
      </c>
      <c r="I170">
        <v>36</v>
      </c>
      <c r="J170">
        <v>8</v>
      </c>
      <c r="R170">
        <f t="shared" ca="1" si="43"/>
        <v>36</v>
      </c>
      <c r="T170" s="3" t="str">
        <f t="shared" si="41"/>
        <v>No</v>
      </c>
      <c r="U170" s="3" t="str">
        <f t="shared" ca="1" si="44"/>
        <v>No</v>
      </c>
      <c r="V170" s="6" t="str">
        <f t="shared" ca="1" si="45"/>
        <v>Antigua</v>
      </c>
      <c r="W170" s="7">
        <f t="shared" si="46"/>
        <v>3643.5588888888888</v>
      </c>
      <c r="X170" s="5">
        <f t="shared" si="47"/>
        <v>46590</v>
      </c>
      <c r="Y170" s="16" t="str">
        <f t="shared" si="48"/>
        <v>Medio</v>
      </c>
      <c r="AH170" t="str">
        <f t="shared" si="42"/>
        <v>Pasivo = Crédito Hipotecario</v>
      </c>
    </row>
    <row r="171" spans="1:34">
      <c r="A171">
        <v>1170</v>
      </c>
      <c r="B171" t="s">
        <v>142</v>
      </c>
      <c r="C171" t="s">
        <v>499</v>
      </c>
      <c r="D171" t="s">
        <v>979</v>
      </c>
      <c r="E171" s="1">
        <v>26211</v>
      </c>
      <c r="F171" s="1">
        <v>45549</v>
      </c>
      <c r="G171" t="s">
        <v>969</v>
      </c>
      <c r="H171" s="2">
        <v>24704.99</v>
      </c>
      <c r="I171">
        <v>36</v>
      </c>
      <c r="J171">
        <v>8</v>
      </c>
      <c r="R171">
        <f t="shared" ca="1" si="43"/>
        <v>53</v>
      </c>
      <c r="T171" s="3" t="str">
        <f t="shared" si="41"/>
        <v>No</v>
      </c>
      <c r="U171" s="3" t="str">
        <f t="shared" ca="1" si="44"/>
        <v>No</v>
      </c>
      <c r="V171" s="6" t="str">
        <f t="shared" ca="1" si="45"/>
        <v>Antigua</v>
      </c>
      <c r="W171" s="7">
        <f t="shared" si="46"/>
        <v>686.24972222222232</v>
      </c>
      <c r="X171" s="5">
        <f t="shared" si="47"/>
        <v>46644</v>
      </c>
      <c r="Y171" s="16" t="str">
        <f t="shared" si="48"/>
        <v>Bajo</v>
      </c>
      <c r="AH171" t="str">
        <f t="shared" si="42"/>
        <v>Pasivo = Crédito Hipotecario</v>
      </c>
    </row>
    <row r="172" spans="1:34">
      <c r="A172">
        <v>1171</v>
      </c>
      <c r="B172" t="s">
        <v>129</v>
      </c>
      <c r="C172" t="s">
        <v>500</v>
      </c>
      <c r="D172" t="s">
        <v>980</v>
      </c>
      <c r="E172" s="1">
        <v>34236</v>
      </c>
      <c r="F172" s="1">
        <v>45759</v>
      </c>
      <c r="G172" t="s">
        <v>968</v>
      </c>
      <c r="H172" s="2">
        <v>202369.79</v>
      </c>
      <c r="I172">
        <v>0</v>
      </c>
      <c r="J172">
        <v>35</v>
      </c>
      <c r="R172">
        <f t="shared" ca="1" si="43"/>
        <v>31</v>
      </c>
      <c r="T172" s="3" t="str">
        <f t="shared" si="41"/>
        <v>No</v>
      </c>
      <c r="U172" s="3" t="str">
        <f t="shared" ca="1" si="44"/>
        <v>No</v>
      </c>
      <c r="V172" s="6" t="str">
        <f t="shared" ca="1" si="45"/>
        <v>Antigua</v>
      </c>
      <c r="W172" s="7" t="str">
        <f t="shared" si="46"/>
        <v/>
      </c>
      <c r="X172" s="5" t="str">
        <f t="shared" si="47"/>
        <v>N/A</v>
      </c>
      <c r="Y172" s="16" t="str">
        <f t="shared" si="48"/>
        <v>Medio</v>
      </c>
      <c r="AH172" t="str">
        <f t="shared" si="42"/>
        <v>Pasivo = Tarjeta de Crédito</v>
      </c>
    </row>
    <row r="173" spans="1:34">
      <c r="A173">
        <v>1172</v>
      </c>
      <c r="B173" t="s">
        <v>143</v>
      </c>
      <c r="C173" t="s">
        <v>501</v>
      </c>
      <c r="D173" t="s">
        <v>980</v>
      </c>
      <c r="E173" s="1">
        <v>38304</v>
      </c>
      <c r="F173" s="1">
        <v>44911</v>
      </c>
      <c r="G173" t="s">
        <v>969</v>
      </c>
      <c r="H173" s="2">
        <v>321795.15000000002</v>
      </c>
      <c r="I173">
        <v>24</v>
      </c>
      <c r="J173">
        <v>8</v>
      </c>
      <c r="R173">
        <f t="shared" ca="1" si="43"/>
        <v>20</v>
      </c>
      <c r="T173" s="3" t="str">
        <f t="shared" si="41"/>
        <v>No</v>
      </c>
      <c r="U173" s="3" t="str">
        <f t="shared" ca="1" si="44"/>
        <v>No</v>
      </c>
      <c r="V173" s="6" t="str">
        <f t="shared" ca="1" si="45"/>
        <v>Antigua</v>
      </c>
      <c r="W173" s="7">
        <f t="shared" si="46"/>
        <v>13408.13125</v>
      </c>
      <c r="X173" s="5">
        <f t="shared" si="47"/>
        <v>45642</v>
      </c>
      <c r="Y173" s="16" t="str">
        <f t="shared" si="48"/>
        <v>Alto</v>
      </c>
      <c r="AH173" t="str">
        <f t="shared" si="42"/>
        <v>Pasivo = Crédito Hipotecario</v>
      </c>
    </row>
    <row r="174" spans="1:34">
      <c r="A174">
        <v>1173</v>
      </c>
      <c r="B174" t="s">
        <v>144</v>
      </c>
      <c r="C174" t="s">
        <v>502</v>
      </c>
      <c r="D174" t="s">
        <v>979</v>
      </c>
      <c r="E174" s="1">
        <v>21749</v>
      </c>
      <c r="F174" s="1">
        <v>44659</v>
      </c>
      <c r="G174" t="s">
        <v>967</v>
      </c>
      <c r="H174" s="2">
        <v>434546.17</v>
      </c>
      <c r="I174">
        <v>12</v>
      </c>
      <c r="J174">
        <v>5.5</v>
      </c>
      <c r="R174">
        <f t="shared" ca="1" si="43"/>
        <v>65</v>
      </c>
      <c r="T174" s="3" t="str">
        <f t="shared" si="41"/>
        <v>No</v>
      </c>
      <c r="U174" s="3" t="str">
        <f t="shared" ca="1" si="44"/>
        <v>No</v>
      </c>
      <c r="V174" s="6" t="str">
        <f t="shared" ca="1" si="45"/>
        <v>Antigua</v>
      </c>
      <c r="W174" s="7">
        <f t="shared" si="46"/>
        <v>36212.180833333332</v>
      </c>
      <c r="X174" s="5">
        <f t="shared" si="47"/>
        <v>45024</v>
      </c>
      <c r="Y174" s="16" t="str">
        <f t="shared" si="48"/>
        <v>Alto</v>
      </c>
      <c r="AH174" t="str">
        <f t="shared" si="42"/>
        <v>Activo = Inversión</v>
      </c>
    </row>
    <row r="175" spans="1:34">
      <c r="A175">
        <v>1174</v>
      </c>
      <c r="B175" t="s">
        <v>145</v>
      </c>
      <c r="C175" t="s">
        <v>503</v>
      </c>
      <c r="D175" t="s">
        <v>980</v>
      </c>
      <c r="E175" s="1">
        <v>34960</v>
      </c>
      <c r="F175" s="1">
        <v>44214</v>
      </c>
      <c r="G175" t="s">
        <v>966</v>
      </c>
      <c r="H175" s="2">
        <v>284855.28999999998</v>
      </c>
      <c r="I175">
        <v>0</v>
      </c>
      <c r="J175">
        <v>2.1</v>
      </c>
      <c r="R175">
        <f t="shared" ca="1" si="43"/>
        <v>29</v>
      </c>
      <c r="T175" s="3" t="str">
        <f t="shared" si="41"/>
        <v>No</v>
      </c>
      <c r="U175" s="3" t="str">
        <f t="shared" ca="1" si="44"/>
        <v>No</v>
      </c>
      <c r="V175" s="6" t="str">
        <f t="shared" ca="1" si="45"/>
        <v>Antigua</v>
      </c>
      <c r="W175" s="7" t="str">
        <f t="shared" si="46"/>
        <v/>
      </c>
      <c r="X175" s="5" t="str">
        <f t="shared" si="47"/>
        <v>N/A</v>
      </c>
      <c r="Y175" s="16" t="str">
        <f t="shared" si="48"/>
        <v>Medio</v>
      </c>
      <c r="AH175" t="str">
        <f t="shared" si="42"/>
        <v>Activo = Ahorro</v>
      </c>
    </row>
    <row r="176" spans="1:34">
      <c r="A176">
        <v>1175</v>
      </c>
      <c r="B176" t="s">
        <v>146</v>
      </c>
      <c r="C176" t="s">
        <v>437</v>
      </c>
      <c r="D176" t="s">
        <v>980</v>
      </c>
      <c r="E176" s="1">
        <v>23489</v>
      </c>
      <c r="F176" s="1">
        <v>44009</v>
      </c>
      <c r="G176" t="s">
        <v>966</v>
      </c>
      <c r="H176" s="2">
        <v>417250.01</v>
      </c>
      <c r="I176">
        <v>0</v>
      </c>
      <c r="J176">
        <v>2.1</v>
      </c>
      <c r="R176">
        <f t="shared" ca="1" si="43"/>
        <v>61</v>
      </c>
      <c r="T176" s="3" t="str">
        <f t="shared" si="41"/>
        <v>No</v>
      </c>
      <c r="U176" s="3" t="str">
        <f t="shared" ca="1" si="44"/>
        <v>No</v>
      </c>
      <c r="V176" s="6" t="str">
        <f t="shared" ca="1" si="45"/>
        <v>Antigua</v>
      </c>
      <c r="W176" s="7" t="str">
        <f t="shared" si="46"/>
        <v/>
      </c>
      <c r="X176" s="5" t="str">
        <f t="shared" si="47"/>
        <v>N/A</v>
      </c>
      <c r="Y176" s="16" t="str">
        <f t="shared" si="48"/>
        <v>Alto</v>
      </c>
      <c r="AH176" t="str">
        <f t="shared" si="42"/>
        <v>Activo = Ahorro</v>
      </c>
    </row>
    <row r="177" spans="1:34">
      <c r="A177">
        <v>1176</v>
      </c>
      <c r="B177" t="s">
        <v>147</v>
      </c>
      <c r="C177" t="s">
        <v>504</v>
      </c>
      <c r="D177" t="s">
        <v>979</v>
      </c>
      <c r="E177" s="1">
        <v>25050</v>
      </c>
      <c r="F177" s="1">
        <v>45230</v>
      </c>
      <c r="G177" t="s">
        <v>965</v>
      </c>
      <c r="H177" s="2">
        <v>85402.66</v>
      </c>
      <c r="I177">
        <v>0</v>
      </c>
      <c r="J177">
        <v>0.5</v>
      </c>
      <c r="R177">
        <f t="shared" ca="1" si="43"/>
        <v>56</v>
      </c>
      <c r="T177" s="3" t="str">
        <f t="shared" si="41"/>
        <v>No</v>
      </c>
      <c r="U177" s="3" t="str">
        <f t="shared" ca="1" si="44"/>
        <v>No</v>
      </c>
      <c r="V177" s="6" t="str">
        <f t="shared" ca="1" si="45"/>
        <v>Antigua</v>
      </c>
      <c r="W177" s="7" t="str">
        <f t="shared" si="46"/>
        <v/>
      </c>
      <c r="X177" s="5" t="str">
        <f t="shared" si="47"/>
        <v>N/A</v>
      </c>
      <c r="Y177" s="16" t="str">
        <f t="shared" si="48"/>
        <v>Bajo</v>
      </c>
      <c r="AH177" t="str">
        <f t="shared" si="42"/>
        <v>Activo = Cuenta Corriente</v>
      </c>
    </row>
    <row r="178" spans="1:34">
      <c r="A178">
        <v>1177</v>
      </c>
      <c r="B178" t="s">
        <v>148</v>
      </c>
      <c r="C178" t="s">
        <v>505</v>
      </c>
      <c r="D178" t="s">
        <v>980</v>
      </c>
      <c r="E178" s="1">
        <v>31814</v>
      </c>
      <c r="F178" s="1">
        <v>44814</v>
      </c>
      <c r="G178" t="s">
        <v>966</v>
      </c>
      <c r="H178" s="2">
        <v>484122.36</v>
      </c>
      <c r="I178">
        <v>0</v>
      </c>
      <c r="J178">
        <v>2.1</v>
      </c>
      <c r="R178">
        <f t="shared" ca="1" si="43"/>
        <v>38</v>
      </c>
      <c r="T178" s="3" t="str">
        <f t="shared" si="41"/>
        <v>No</v>
      </c>
      <c r="U178" s="3" t="str">
        <f t="shared" ca="1" si="44"/>
        <v>No</v>
      </c>
      <c r="V178" s="6" t="str">
        <f t="shared" ca="1" si="45"/>
        <v>Antigua</v>
      </c>
      <c r="W178" s="7" t="str">
        <f t="shared" si="46"/>
        <v/>
      </c>
      <c r="X178" s="5" t="str">
        <f t="shared" si="47"/>
        <v>N/A</v>
      </c>
      <c r="Y178" s="16" t="str">
        <f t="shared" si="48"/>
        <v>Alto</v>
      </c>
      <c r="AH178" t="str">
        <f t="shared" si="42"/>
        <v>Activo = Ahorro</v>
      </c>
    </row>
    <row r="179" spans="1:34">
      <c r="A179">
        <v>1178</v>
      </c>
      <c r="B179" t="s">
        <v>149</v>
      </c>
      <c r="C179" t="s">
        <v>506</v>
      </c>
      <c r="D179" t="s">
        <v>980</v>
      </c>
      <c r="E179" s="1">
        <v>30991</v>
      </c>
      <c r="F179" s="1">
        <v>45613</v>
      </c>
      <c r="G179" t="s">
        <v>965</v>
      </c>
      <c r="H179" s="2">
        <v>77051.399999999994</v>
      </c>
      <c r="I179">
        <v>0</v>
      </c>
      <c r="J179">
        <v>0.5</v>
      </c>
      <c r="R179">
        <f t="shared" ca="1" si="43"/>
        <v>40</v>
      </c>
      <c r="T179" s="3" t="str">
        <f t="shared" si="41"/>
        <v>No</v>
      </c>
      <c r="U179" s="3" t="str">
        <f t="shared" ca="1" si="44"/>
        <v>No</v>
      </c>
      <c r="V179" s="6" t="str">
        <f t="shared" ca="1" si="45"/>
        <v>Antigua</v>
      </c>
      <c r="W179" s="7" t="str">
        <f t="shared" si="46"/>
        <v/>
      </c>
      <c r="X179" s="5" t="str">
        <f t="shared" si="47"/>
        <v>N/A</v>
      </c>
      <c r="Y179" s="16" t="str">
        <f t="shared" si="48"/>
        <v>Bajo</v>
      </c>
      <c r="AH179" t="str">
        <f t="shared" si="42"/>
        <v>Activo = Cuenta Corriente</v>
      </c>
    </row>
    <row r="180" spans="1:34">
      <c r="A180">
        <v>1179</v>
      </c>
      <c r="B180" t="s">
        <v>150</v>
      </c>
      <c r="C180" t="s">
        <v>507</v>
      </c>
      <c r="D180" t="s">
        <v>980</v>
      </c>
      <c r="E180" s="1">
        <v>24509</v>
      </c>
      <c r="F180" s="1">
        <v>45381</v>
      </c>
      <c r="G180" t="s">
        <v>969</v>
      </c>
      <c r="H180" s="2">
        <v>68844.899999999994</v>
      </c>
      <c r="I180">
        <v>0</v>
      </c>
      <c r="J180">
        <v>8</v>
      </c>
      <c r="R180">
        <f t="shared" ca="1" si="43"/>
        <v>58</v>
      </c>
      <c r="T180" s="3" t="str">
        <f t="shared" si="41"/>
        <v>No</v>
      </c>
      <c r="U180" s="3" t="str">
        <f t="shared" ca="1" si="44"/>
        <v>No</v>
      </c>
      <c r="V180" s="6" t="str">
        <f t="shared" ca="1" si="45"/>
        <v>Antigua</v>
      </c>
      <c r="W180" s="7" t="str">
        <f t="shared" si="46"/>
        <v/>
      </c>
      <c r="X180" s="5" t="str">
        <f t="shared" si="47"/>
        <v>N/A</v>
      </c>
      <c r="Y180" s="16" t="str">
        <f t="shared" si="48"/>
        <v>Bajo</v>
      </c>
      <c r="AH180" t="str">
        <f t="shared" si="42"/>
        <v>Pasivo = Crédito Hipotecario</v>
      </c>
    </row>
    <row r="181" spans="1:34">
      <c r="A181">
        <v>1180</v>
      </c>
      <c r="B181" t="s">
        <v>42</v>
      </c>
      <c r="C181" t="s">
        <v>508</v>
      </c>
      <c r="D181" t="s">
        <v>980</v>
      </c>
      <c r="E181" s="1">
        <v>35007</v>
      </c>
      <c r="F181" s="1">
        <v>45090</v>
      </c>
      <c r="G181" t="s">
        <v>966</v>
      </c>
      <c r="H181" s="2">
        <v>366599.47</v>
      </c>
      <c r="I181">
        <v>0</v>
      </c>
      <c r="J181">
        <v>2.1</v>
      </c>
      <c r="R181">
        <f t="shared" ca="1" si="43"/>
        <v>29</v>
      </c>
      <c r="T181" s="3" t="str">
        <f t="shared" si="41"/>
        <v>No</v>
      </c>
      <c r="U181" s="3" t="str">
        <f t="shared" ca="1" si="44"/>
        <v>No</v>
      </c>
      <c r="V181" s="6" t="str">
        <f t="shared" ca="1" si="45"/>
        <v>Antigua</v>
      </c>
      <c r="W181" s="7" t="str">
        <f t="shared" si="46"/>
        <v/>
      </c>
      <c r="X181" s="5" t="str">
        <f t="shared" si="47"/>
        <v>N/A</v>
      </c>
      <c r="Y181" s="16" t="str">
        <f t="shared" si="48"/>
        <v>Alto</v>
      </c>
      <c r="AH181" t="str">
        <f t="shared" si="42"/>
        <v>Activo = Ahorro</v>
      </c>
    </row>
    <row r="182" spans="1:34">
      <c r="A182">
        <v>1181</v>
      </c>
      <c r="B182" t="s">
        <v>62</v>
      </c>
      <c r="C182" t="s">
        <v>509</v>
      </c>
      <c r="D182" t="s">
        <v>980</v>
      </c>
      <c r="E182" s="1">
        <v>32603</v>
      </c>
      <c r="F182" s="1">
        <v>44001</v>
      </c>
      <c r="G182" t="s">
        <v>967</v>
      </c>
      <c r="H182" s="2">
        <v>43524.11</v>
      </c>
      <c r="I182">
        <v>6</v>
      </c>
      <c r="J182">
        <v>5.5</v>
      </c>
      <c r="R182">
        <f t="shared" ca="1" si="43"/>
        <v>36</v>
      </c>
      <c r="T182" s="3" t="str">
        <f t="shared" si="41"/>
        <v>No</v>
      </c>
      <c r="U182" s="3" t="str">
        <f t="shared" ca="1" si="44"/>
        <v>No</v>
      </c>
      <c r="V182" s="6" t="str">
        <f t="shared" ca="1" si="45"/>
        <v>Antigua</v>
      </c>
      <c r="W182" s="7">
        <f t="shared" si="46"/>
        <v>7254.0183333333334</v>
      </c>
      <c r="X182" s="5">
        <f t="shared" si="47"/>
        <v>44184</v>
      </c>
      <c r="Y182" s="16" t="str">
        <f t="shared" si="48"/>
        <v>Bajo</v>
      </c>
      <c r="AH182" t="str">
        <f t="shared" si="42"/>
        <v>Activo = Inversión</v>
      </c>
    </row>
    <row r="183" spans="1:34">
      <c r="A183">
        <v>1182</v>
      </c>
      <c r="B183" t="s">
        <v>62</v>
      </c>
      <c r="C183" t="s">
        <v>510</v>
      </c>
      <c r="D183" t="s">
        <v>979</v>
      </c>
      <c r="E183" s="1">
        <v>36814</v>
      </c>
      <c r="F183" s="1">
        <v>44589</v>
      </c>
      <c r="G183" t="s">
        <v>968</v>
      </c>
      <c r="H183" s="2">
        <v>322011.03000000003</v>
      </c>
      <c r="I183">
        <v>0</v>
      </c>
      <c r="J183">
        <v>35</v>
      </c>
      <c r="R183">
        <f t="shared" ca="1" si="43"/>
        <v>24</v>
      </c>
      <c r="T183" s="3" t="str">
        <f t="shared" si="41"/>
        <v>No</v>
      </c>
      <c r="U183" s="3" t="str">
        <f t="shared" ca="1" si="44"/>
        <v>No</v>
      </c>
      <c r="V183" s="6" t="str">
        <f t="shared" ca="1" si="45"/>
        <v>Antigua</v>
      </c>
      <c r="W183" s="7" t="str">
        <f t="shared" si="46"/>
        <v/>
      </c>
      <c r="X183" s="5" t="str">
        <f t="shared" si="47"/>
        <v>N/A</v>
      </c>
      <c r="Y183" s="16" t="str">
        <f t="shared" si="48"/>
        <v>Alto</v>
      </c>
      <c r="AH183" t="str">
        <f t="shared" si="42"/>
        <v>Pasivo = Tarjeta de Crédito</v>
      </c>
    </row>
    <row r="184" spans="1:34">
      <c r="A184">
        <v>1183</v>
      </c>
      <c r="B184" t="s">
        <v>151</v>
      </c>
      <c r="C184" t="s">
        <v>511</v>
      </c>
      <c r="D184" t="s">
        <v>980</v>
      </c>
      <c r="E184" s="1">
        <v>35187</v>
      </c>
      <c r="F184" s="1">
        <v>45344</v>
      </c>
      <c r="G184" t="s">
        <v>969</v>
      </c>
      <c r="H184" s="2">
        <v>453354.98</v>
      </c>
      <c r="I184">
        <v>36</v>
      </c>
      <c r="J184">
        <v>8</v>
      </c>
      <c r="R184">
        <f t="shared" ca="1" si="43"/>
        <v>29</v>
      </c>
      <c r="T184" s="3" t="str">
        <f t="shared" si="41"/>
        <v>No</v>
      </c>
      <c r="U184" s="3" t="str">
        <f t="shared" ca="1" si="44"/>
        <v>No</v>
      </c>
      <c r="V184" s="6" t="str">
        <f t="shared" ca="1" si="45"/>
        <v>Antigua</v>
      </c>
      <c r="W184" s="7">
        <f t="shared" si="46"/>
        <v>12593.193888888889</v>
      </c>
      <c r="X184" s="5">
        <f t="shared" si="47"/>
        <v>46440</v>
      </c>
      <c r="Y184" s="16" t="str">
        <f t="shared" si="48"/>
        <v>Alto</v>
      </c>
      <c r="AH184" t="str">
        <f t="shared" si="42"/>
        <v>Pasivo = Crédito Hipotecario</v>
      </c>
    </row>
    <row r="185" spans="1:34">
      <c r="A185">
        <v>1184</v>
      </c>
      <c r="B185" t="s">
        <v>152</v>
      </c>
      <c r="C185" t="s">
        <v>389</v>
      </c>
      <c r="D185" t="s">
        <v>979</v>
      </c>
      <c r="E185" s="1">
        <v>33036</v>
      </c>
      <c r="F185" s="1">
        <v>45683</v>
      </c>
      <c r="G185" t="s">
        <v>965</v>
      </c>
      <c r="H185" s="2">
        <v>404912.49</v>
      </c>
      <c r="I185">
        <v>0</v>
      </c>
      <c r="J185">
        <v>0.5</v>
      </c>
      <c r="R185">
        <f t="shared" ca="1" si="43"/>
        <v>34</v>
      </c>
      <c r="T185" s="3" t="str">
        <f t="shared" si="41"/>
        <v>Sí</v>
      </c>
      <c r="U185" s="3" t="str">
        <f t="shared" ca="1" si="44"/>
        <v>Sí</v>
      </c>
      <c r="V185" s="6" t="str">
        <f t="shared" ca="1" si="45"/>
        <v>Antigua</v>
      </c>
      <c r="W185" s="7" t="str">
        <f t="shared" si="46"/>
        <v/>
      </c>
      <c r="X185" s="5" t="str">
        <f t="shared" si="47"/>
        <v>N/A</v>
      </c>
      <c r="Y185" s="16" t="str">
        <f t="shared" si="48"/>
        <v>Alto</v>
      </c>
      <c r="AH185" t="str">
        <f t="shared" si="42"/>
        <v>Activo = Cuenta Corriente</v>
      </c>
    </row>
    <row r="186" spans="1:34">
      <c r="A186">
        <v>1185</v>
      </c>
      <c r="B186" t="s">
        <v>153</v>
      </c>
      <c r="C186" t="s">
        <v>512</v>
      </c>
      <c r="D186" t="s">
        <v>980</v>
      </c>
      <c r="E186" s="1">
        <v>23004</v>
      </c>
      <c r="F186" s="1">
        <v>44165</v>
      </c>
      <c r="G186" t="s">
        <v>965</v>
      </c>
      <c r="H186" s="2">
        <v>361085.06</v>
      </c>
      <c r="I186">
        <v>0</v>
      </c>
      <c r="J186">
        <v>0.5</v>
      </c>
      <c r="R186">
        <f t="shared" ca="1" si="43"/>
        <v>62</v>
      </c>
      <c r="T186" s="3" t="str">
        <f t="shared" si="41"/>
        <v>No</v>
      </c>
      <c r="U186" s="3" t="str">
        <f t="shared" ca="1" si="44"/>
        <v>No</v>
      </c>
      <c r="V186" s="6" t="str">
        <f t="shared" ca="1" si="45"/>
        <v>Antigua</v>
      </c>
      <c r="W186" s="7" t="str">
        <f t="shared" si="46"/>
        <v/>
      </c>
      <c r="X186" s="5" t="str">
        <f t="shared" si="47"/>
        <v>N/A</v>
      </c>
      <c r="Y186" s="16" t="str">
        <f t="shared" si="48"/>
        <v>Alto</v>
      </c>
      <c r="AH186" t="str">
        <f t="shared" si="42"/>
        <v>Activo = Cuenta Corriente</v>
      </c>
    </row>
    <row r="187" spans="1:34">
      <c r="A187">
        <v>1186</v>
      </c>
      <c r="B187" t="s">
        <v>66</v>
      </c>
      <c r="C187" t="s">
        <v>513</v>
      </c>
      <c r="D187" t="s">
        <v>979</v>
      </c>
      <c r="E187" s="1">
        <v>39182</v>
      </c>
      <c r="F187" s="1">
        <v>44228</v>
      </c>
      <c r="G187" t="s">
        <v>966</v>
      </c>
      <c r="H187" s="2">
        <v>160144.1</v>
      </c>
      <c r="I187">
        <v>0</v>
      </c>
      <c r="J187">
        <v>2.1</v>
      </c>
      <c r="R187">
        <f t="shared" ca="1" si="43"/>
        <v>18</v>
      </c>
      <c r="T187" s="3" t="str">
        <f t="shared" si="41"/>
        <v>No</v>
      </c>
      <c r="U187" s="3" t="str">
        <f t="shared" ca="1" si="44"/>
        <v>No</v>
      </c>
      <c r="V187" s="6" t="str">
        <f t="shared" ca="1" si="45"/>
        <v>Antigua</v>
      </c>
      <c r="W187" s="7" t="str">
        <f t="shared" si="46"/>
        <v/>
      </c>
      <c r="X187" s="5" t="str">
        <f t="shared" si="47"/>
        <v>N/A</v>
      </c>
      <c r="Y187" s="16" t="str">
        <f t="shared" si="48"/>
        <v>Medio</v>
      </c>
      <c r="AH187" t="str">
        <f t="shared" si="42"/>
        <v>Activo = Ahorro</v>
      </c>
    </row>
    <row r="188" spans="1:34">
      <c r="A188">
        <v>1187</v>
      </c>
      <c r="B188" t="s">
        <v>154</v>
      </c>
      <c r="C188" t="s">
        <v>514</v>
      </c>
      <c r="D188" t="s">
        <v>979</v>
      </c>
      <c r="E188" s="1">
        <v>26600</v>
      </c>
      <c r="F188" s="1">
        <v>45645</v>
      </c>
      <c r="G188" t="s">
        <v>968</v>
      </c>
      <c r="H188" s="2">
        <v>400359.46</v>
      </c>
      <c r="I188">
        <v>0</v>
      </c>
      <c r="J188">
        <v>35</v>
      </c>
      <c r="R188">
        <f t="shared" ca="1" si="43"/>
        <v>52</v>
      </c>
      <c r="T188" s="3" t="str">
        <f t="shared" si="41"/>
        <v>No</v>
      </c>
      <c r="U188" s="3" t="str">
        <f t="shared" ca="1" si="44"/>
        <v>No</v>
      </c>
      <c r="V188" s="6" t="str">
        <f t="shared" ca="1" si="45"/>
        <v>Antigua</v>
      </c>
      <c r="W188" s="7" t="str">
        <f t="shared" si="46"/>
        <v/>
      </c>
      <c r="X188" s="5" t="str">
        <f t="shared" si="47"/>
        <v>N/A</v>
      </c>
      <c r="Y188" s="16" t="str">
        <f t="shared" si="48"/>
        <v>Alto</v>
      </c>
      <c r="AH188" t="str">
        <f t="shared" si="42"/>
        <v>Pasivo = Tarjeta de Crédito</v>
      </c>
    </row>
    <row r="189" spans="1:34">
      <c r="A189">
        <v>1188</v>
      </c>
      <c r="B189" t="s">
        <v>155</v>
      </c>
      <c r="C189" t="s">
        <v>515</v>
      </c>
      <c r="D189" t="s">
        <v>979</v>
      </c>
      <c r="E189" s="1">
        <v>27473</v>
      </c>
      <c r="F189" s="1">
        <v>44107</v>
      </c>
      <c r="G189" t="s">
        <v>966</v>
      </c>
      <c r="H189" s="2">
        <v>49182.41</v>
      </c>
      <c r="I189">
        <v>0</v>
      </c>
      <c r="J189">
        <v>2.1</v>
      </c>
      <c r="R189">
        <f t="shared" ca="1" si="43"/>
        <v>50</v>
      </c>
      <c r="T189" s="3" t="str">
        <f t="shared" si="41"/>
        <v>No</v>
      </c>
      <c r="U189" s="3" t="str">
        <f t="shared" ca="1" si="44"/>
        <v>No</v>
      </c>
      <c r="V189" s="6" t="str">
        <f t="shared" ca="1" si="45"/>
        <v>Antigua</v>
      </c>
      <c r="W189" s="7" t="str">
        <f t="shared" si="46"/>
        <v/>
      </c>
      <c r="X189" s="5" t="str">
        <f t="shared" si="47"/>
        <v>N/A</v>
      </c>
      <c r="Y189" s="16" t="str">
        <f t="shared" si="48"/>
        <v>Bajo</v>
      </c>
      <c r="AH189" t="str">
        <f t="shared" si="42"/>
        <v>Activo = Ahorro</v>
      </c>
    </row>
    <row r="190" spans="1:34">
      <c r="A190">
        <v>1189</v>
      </c>
      <c r="B190" t="s">
        <v>156</v>
      </c>
      <c r="C190" t="s">
        <v>516</v>
      </c>
      <c r="D190" t="s">
        <v>979</v>
      </c>
      <c r="E190" s="1">
        <v>34858</v>
      </c>
      <c r="F190" s="1">
        <v>45413</v>
      </c>
      <c r="G190" t="s">
        <v>969</v>
      </c>
      <c r="H190" s="2">
        <v>495994.9</v>
      </c>
      <c r="I190">
        <v>24</v>
      </c>
      <c r="J190">
        <v>8</v>
      </c>
      <c r="R190">
        <f t="shared" ca="1" si="43"/>
        <v>29</v>
      </c>
      <c r="T190" s="3" t="str">
        <f t="shared" si="41"/>
        <v>Sí</v>
      </c>
      <c r="U190" s="3" t="str">
        <f t="shared" ca="1" si="44"/>
        <v>Sí</v>
      </c>
      <c r="V190" s="6" t="str">
        <f t="shared" ca="1" si="45"/>
        <v>Antigua</v>
      </c>
      <c r="W190" s="7">
        <f t="shared" si="46"/>
        <v>20666.454166666666</v>
      </c>
      <c r="X190" s="5">
        <f t="shared" si="47"/>
        <v>46143</v>
      </c>
      <c r="Y190" s="16" t="str">
        <f t="shared" si="48"/>
        <v>Alto</v>
      </c>
      <c r="AH190" t="str">
        <f t="shared" si="42"/>
        <v>Pasivo = Crédito Hipotecario</v>
      </c>
    </row>
    <row r="191" spans="1:34">
      <c r="A191">
        <v>1190</v>
      </c>
      <c r="B191" t="s">
        <v>98</v>
      </c>
      <c r="C191" t="s">
        <v>517</v>
      </c>
      <c r="D191" t="s">
        <v>980</v>
      </c>
      <c r="E191" s="1">
        <v>31139</v>
      </c>
      <c r="F191" s="1">
        <v>45045</v>
      </c>
      <c r="G191" t="s">
        <v>968</v>
      </c>
      <c r="H191" s="2">
        <v>125932.17</v>
      </c>
      <c r="I191">
        <v>0</v>
      </c>
      <c r="J191">
        <v>35</v>
      </c>
      <c r="R191">
        <f t="shared" ca="1" si="43"/>
        <v>40</v>
      </c>
      <c r="T191" s="3" t="str">
        <f t="shared" si="41"/>
        <v>No</v>
      </c>
      <c r="U191" s="3" t="str">
        <f t="shared" ca="1" si="44"/>
        <v>No</v>
      </c>
      <c r="V191" s="6" t="str">
        <f t="shared" ca="1" si="45"/>
        <v>Antigua</v>
      </c>
      <c r="W191" s="7" t="str">
        <f t="shared" si="46"/>
        <v/>
      </c>
      <c r="X191" s="5" t="str">
        <f t="shared" si="47"/>
        <v>N/A</v>
      </c>
      <c r="Y191" s="16" t="str">
        <f t="shared" si="48"/>
        <v>Medio</v>
      </c>
      <c r="AH191" t="str">
        <f t="shared" si="42"/>
        <v>Pasivo = Tarjeta de Crédito</v>
      </c>
    </row>
    <row r="192" spans="1:34">
      <c r="A192">
        <v>1191</v>
      </c>
      <c r="B192" t="s">
        <v>157</v>
      </c>
      <c r="C192" t="s">
        <v>510</v>
      </c>
      <c r="D192" t="s">
        <v>980</v>
      </c>
      <c r="E192" s="1">
        <v>36937</v>
      </c>
      <c r="F192" s="1">
        <v>45478</v>
      </c>
      <c r="G192" t="s">
        <v>965</v>
      </c>
      <c r="H192" s="2">
        <v>321076.45</v>
      </c>
      <c r="I192">
        <v>0</v>
      </c>
      <c r="J192">
        <v>0.5</v>
      </c>
      <c r="R192">
        <f t="shared" ca="1" si="43"/>
        <v>24</v>
      </c>
      <c r="T192" s="3" t="str">
        <f t="shared" si="41"/>
        <v>No</v>
      </c>
      <c r="U192" s="3" t="str">
        <f t="shared" ca="1" si="44"/>
        <v>No</v>
      </c>
      <c r="V192" s="6" t="str">
        <f t="shared" ca="1" si="45"/>
        <v>Antigua</v>
      </c>
      <c r="W192" s="7" t="str">
        <f t="shared" si="46"/>
        <v/>
      </c>
      <c r="X192" s="5" t="str">
        <f t="shared" si="47"/>
        <v>N/A</v>
      </c>
      <c r="Y192" s="16" t="str">
        <f t="shared" si="48"/>
        <v>Alto</v>
      </c>
      <c r="AH192" t="str">
        <f t="shared" si="42"/>
        <v>Activo = Cuenta Corriente</v>
      </c>
    </row>
    <row r="193" spans="1:34">
      <c r="A193">
        <v>1192</v>
      </c>
      <c r="B193" t="s">
        <v>58</v>
      </c>
      <c r="C193" t="s">
        <v>518</v>
      </c>
      <c r="D193" t="s">
        <v>979</v>
      </c>
      <c r="E193" s="1">
        <v>29500</v>
      </c>
      <c r="F193" s="1">
        <v>45011</v>
      </c>
      <c r="G193" t="s">
        <v>965</v>
      </c>
      <c r="H193" s="2">
        <v>455693.57</v>
      </c>
      <c r="I193">
        <v>0</v>
      </c>
      <c r="J193">
        <v>0.5</v>
      </c>
      <c r="R193">
        <f t="shared" ca="1" si="43"/>
        <v>44</v>
      </c>
      <c r="T193" s="3" t="str">
        <f t="shared" si="41"/>
        <v>No</v>
      </c>
      <c r="U193" s="3" t="str">
        <f t="shared" ca="1" si="44"/>
        <v>No</v>
      </c>
      <c r="V193" s="6" t="str">
        <f t="shared" ca="1" si="45"/>
        <v>Antigua</v>
      </c>
      <c r="W193" s="7" t="str">
        <f t="shared" si="46"/>
        <v/>
      </c>
      <c r="X193" s="5" t="str">
        <f t="shared" si="47"/>
        <v>N/A</v>
      </c>
      <c r="Y193" s="16" t="str">
        <f t="shared" si="48"/>
        <v>Alto</v>
      </c>
      <c r="AH193" t="str">
        <f t="shared" si="42"/>
        <v>Activo = Cuenta Corriente</v>
      </c>
    </row>
    <row r="194" spans="1:34">
      <c r="A194">
        <v>1193</v>
      </c>
      <c r="B194" t="s">
        <v>158</v>
      </c>
      <c r="C194" t="s">
        <v>519</v>
      </c>
      <c r="D194" t="s">
        <v>979</v>
      </c>
      <c r="E194" s="1">
        <v>23644</v>
      </c>
      <c r="F194" s="1">
        <v>44587</v>
      </c>
      <c r="G194" t="s">
        <v>966</v>
      </c>
      <c r="H194" s="2">
        <v>11402.2</v>
      </c>
      <c r="I194">
        <v>0</v>
      </c>
      <c r="J194">
        <v>2.1</v>
      </c>
      <c r="R194">
        <f t="shared" ca="1" si="43"/>
        <v>60</v>
      </c>
      <c r="T194" s="3" t="str">
        <f t="shared" si="41"/>
        <v>No</v>
      </c>
      <c r="U194" s="3" t="str">
        <f t="shared" ca="1" si="44"/>
        <v>No</v>
      </c>
      <c r="V194" s="6" t="str">
        <f t="shared" ca="1" si="45"/>
        <v>Antigua</v>
      </c>
      <c r="W194" s="7" t="str">
        <f t="shared" si="46"/>
        <v/>
      </c>
      <c r="X194" s="5" t="str">
        <f t="shared" si="47"/>
        <v>N/A</v>
      </c>
      <c r="Y194" s="16" t="str">
        <f t="shared" si="48"/>
        <v>Bajo</v>
      </c>
      <c r="AH194" t="str">
        <f t="shared" si="42"/>
        <v>Activo = Ahorro</v>
      </c>
    </row>
    <row r="195" spans="1:34">
      <c r="A195">
        <v>1194</v>
      </c>
      <c r="B195" t="s">
        <v>159</v>
      </c>
      <c r="C195" t="s">
        <v>520</v>
      </c>
      <c r="D195" t="s">
        <v>979</v>
      </c>
      <c r="E195" s="1">
        <v>27493</v>
      </c>
      <c r="F195" s="1">
        <v>45738</v>
      </c>
      <c r="G195" t="s">
        <v>967</v>
      </c>
      <c r="H195" s="2">
        <v>71630.84</v>
      </c>
      <c r="I195">
        <v>0</v>
      </c>
      <c r="J195">
        <v>5.5</v>
      </c>
      <c r="R195">
        <f t="shared" ca="1" si="43"/>
        <v>50</v>
      </c>
      <c r="T195" s="3" t="str">
        <f t="shared" ref="T195:T258" si="49">IF(MONTH(E195)=6,"Sí","No")</f>
        <v>No</v>
      </c>
      <c r="U195" s="3" t="str">
        <f t="shared" ca="1" si="44"/>
        <v>No</v>
      </c>
      <c r="V195" s="6" t="str">
        <f t="shared" ca="1" si="45"/>
        <v>Antigua</v>
      </c>
      <c r="W195" s="7" t="str">
        <f t="shared" si="46"/>
        <v/>
      </c>
      <c r="X195" s="5" t="str">
        <f t="shared" si="47"/>
        <v>N/A</v>
      </c>
      <c r="Y195" s="16" t="str">
        <f t="shared" si="48"/>
        <v>Bajo</v>
      </c>
      <c r="AH195" t="str">
        <f t="shared" ref="AH195:AH258" si="50">IF(OR(G195="Ahorro",G195="Inversión", G195="Cuenta Corriente"),"Activo = " &amp; G195,"Pasivo = " &amp; G195)</f>
        <v>Activo = Inversión</v>
      </c>
    </row>
    <row r="196" spans="1:34">
      <c r="A196">
        <v>1195</v>
      </c>
      <c r="B196" t="s">
        <v>110</v>
      </c>
      <c r="C196" t="s">
        <v>488</v>
      </c>
      <c r="D196" t="s">
        <v>980</v>
      </c>
      <c r="E196" s="1">
        <v>21053</v>
      </c>
      <c r="F196" s="1">
        <v>45142</v>
      </c>
      <c r="G196" t="s">
        <v>969</v>
      </c>
      <c r="H196" s="2">
        <v>123784.34</v>
      </c>
      <c r="I196">
        <v>18</v>
      </c>
      <c r="J196">
        <v>8</v>
      </c>
      <c r="R196">
        <f t="shared" ca="1" si="43"/>
        <v>67</v>
      </c>
      <c r="T196" s="3" t="str">
        <f t="shared" si="49"/>
        <v>No</v>
      </c>
      <c r="U196" s="3" t="str">
        <f t="shared" ca="1" si="44"/>
        <v>No</v>
      </c>
      <c r="V196" s="6" t="str">
        <f t="shared" ca="1" si="45"/>
        <v>Antigua</v>
      </c>
      <c r="W196" s="7">
        <f t="shared" si="46"/>
        <v>6876.9077777777775</v>
      </c>
      <c r="X196" s="5">
        <f t="shared" si="47"/>
        <v>45692</v>
      </c>
      <c r="Y196" s="16" t="str">
        <f t="shared" si="48"/>
        <v>Medio</v>
      </c>
      <c r="AH196" t="str">
        <f t="shared" si="50"/>
        <v>Pasivo = Crédito Hipotecario</v>
      </c>
    </row>
    <row r="197" spans="1:34">
      <c r="A197">
        <v>1196</v>
      </c>
      <c r="B197" t="s">
        <v>160</v>
      </c>
      <c r="C197" t="s">
        <v>521</v>
      </c>
      <c r="D197" t="s">
        <v>979</v>
      </c>
      <c r="E197" s="1">
        <v>37221</v>
      </c>
      <c r="F197" s="1">
        <v>44163</v>
      </c>
      <c r="G197" t="s">
        <v>966</v>
      </c>
      <c r="H197" s="2">
        <v>387754.14</v>
      </c>
      <c r="I197">
        <v>0</v>
      </c>
      <c r="J197">
        <v>2.1</v>
      </c>
      <c r="R197">
        <f t="shared" ca="1" si="43"/>
        <v>23</v>
      </c>
      <c r="T197" s="3" t="str">
        <f t="shared" si="49"/>
        <v>No</v>
      </c>
      <c r="U197" s="3" t="str">
        <f t="shared" ca="1" si="44"/>
        <v>No</v>
      </c>
      <c r="V197" s="6" t="str">
        <f t="shared" ca="1" si="45"/>
        <v>Antigua</v>
      </c>
      <c r="W197" s="7" t="str">
        <f t="shared" si="46"/>
        <v/>
      </c>
      <c r="X197" s="5" t="str">
        <f t="shared" si="47"/>
        <v>N/A</v>
      </c>
      <c r="Y197" s="16" t="str">
        <f t="shared" si="48"/>
        <v>Alto</v>
      </c>
      <c r="AH197" t="str">
        <f t="shared" si="50"/>
        <v>Activo = Ahorro</v>
      </c>
    </row>
    <row r="198" spans="1:34">
      <c r="A198">
        <v>1197</v>
      </c>
      <c r="B198" t="s">
        <v>116</v>
      </c>
      <c r="C198" t="s">
        <v>380</v>
      </c>
      <c r="D198" t="s">
        <v>979</v>
      </c>
      <c r="E198" s="1">
        <v>26606</v>
      </c>
      <c r="F198" s="1">
        <v>44299</v>
      </c>
      <c r="G198" t="s">
        <v>966</v>
      </c>
      <c r="H198" s="2">
        <v>439607.33</v>
      </c>
      <c r="I198">
        <v>0</v>
      </c>
      <c r="J198">
        <v>2.1</v>
      </c>
      <c r="R198">
        <f t="shared" ca="1" si="43"/>
        <v>52</v>
      </c>
      <c r="T198" s="3" t="str">
        <f t="shared" si="49"/>
        <v>No</v>
      </c>
      <c r="U198" s="3" t="str">
        <f t="shared" ca="1" si="44"/>
        <v>No</v>
      </c>
      <c r="V198" s="6" t="str">
        <f t="shared" ca="1" si="45"/>
        <v>Antigua</v>
      </c>
      <c r="W198" s="7" t="str">
        <f t="shared" si="46"/>
        <v/>
      </c>
      <c r="X198" s="5" t="str">
        <f t="shared" si="47"/>
        <v>N/A</v>
      </c>
      <c r="Y198" s="16" t="str">
        <f t="shared" si="48"/>
        <v>Alto</v>
      </c>
      <c r="AH198" t="str">
        <f t="shared" si="50"/>
        <v>Activo = Ahorro</v>
      </c>
    </row>
    <row r="199" spans="1:34">
      <c r="A199">
        <v>1198</v>
      </c>
      <c r="B199" t="s">
        <v>115</v>
      </c>
      <c r="C199" t="s">
        <v>522</v>
      </c>
      <c r="D199" t="s">
        <v>980</v>
      </c>
      <c r="E199" s="1">
        <v>33319</v>
      </c>
      <c r="F199" s="1">
        <v>44499</v>
      </c>
      <c r="G199" t="s">
        <v>966</v>
      </c>
      <c r="H199" s="2">
        <v>97407.57</v>
      </c>
      <c r="I199">
        <v>0</v>
      </c>
      <c r="J199">
        <v>2.1</v>
      </c>
      <c r="R199">
        <f t="shared" ca="1" si="43"/>
        <v>34</v>
      </c>
      <c r="T199" s="3" t="str">
        <f t="shared" si="49"/>
        <v>No</v>
      </c>
      <c r="U199" s="3" t="str">
        <f t="shared" ca="1" si="44"/>
        <v>No</v>
      </c>
      <c r="V199" s="6" t="str">
        <f t="shared" ca="1" si="45"/>
        <v>Antigua</v>
      </c>
      <c r="W199" s="7" t="str">
        <f t="shared" si="46"/>
        <v/>
      </c>
      <c r="X199" s="5" t="str">
        <f t="shared" si="47"/>
        <v>N/A</v>
      </c>
      <c r="Y199" s="16" t="str">
        <f t="shared" si="48"/>
        <v>Bajo</v>
      </c>
      <c r="AH199" t="str">
        <f t="shared" si="50"/>
        <v>Activo = Ahorro</v>
      </c>
    </row>
    <row r="200" spans="1:34">
      <c r="A200">
        <v>1199</v>
      </c>
      <c r="B200" t="s">
        <v>143</v>
      </c>
      <c r="C200" t="s">
        <v>523</v>
      </c>
      <c r="D200" t="s">
        <v>979</v>
      </c>
      <c r="E200" s="1">
        <v>27321</v>
      </c>
      <c r="F200" s="1">
        <v>44746</v>
      </c>
      <c r="G200" t="s">
        <v>969</v>
      </c>
      <c r="H200" s="2">
        <v>191697.3</v>
      </c>
      <c r="I200">
        <v>6</v>
      </c>
      <c r="J200">
        <v>8</v>
      </c>
      <c r="R200">
        <f t="shared" ca="1" si="43"/>
        <v>50</v>
      </c>
      <c r="T200" s="3" t="str">
        <f t="shared" si="49"/>
        <v>No</v>
      </c>
      <c r="U200" s="3" t="str">
        <f t="shared" ca="1" si="44"/>
        <v>No</v>
      </c>
      <c r="V200" s="6" t="str">
        <f t="shared" ca="1" si="45"/>
        <v>Antigua</v>
      </c>
      <c r="W200" s="7">
        <f t="shared" si="46"/>
        <v>31949.55</v>
      </c>
      <c r="X200" s="5">
        <f t="shared" si="47"/>
        <v>44930</v>
      </c>
      <c r="Y200" s="16" t="str">
        <f t="shared" si="48"/>
        <v>Medio</v>
      </c>
      <c r="AH200" t="str">
        <f t="shared" si="50"/>
        <v>Pasivo = Crédito Hipotecario</v>
      </c>
    </row>
    <row r="201" spans="1:34">
      <c r="A201">
        <v>1200</v>
      </c>
      <c r="B201" t="s">
        <v>90</v>
      </c>
      <c r="C201" t="s">
        <v>524</v>
      </c>
      <c r="D201" t="s">
        <v>980</v>
      </c>
      <c r="E201" s="1">
        <v>31518</v>
      </c>
      <c r="F201" s="1">
        <v>44199</v>
      </c>
      <c r="G201" t="s">
        <v>966</v>
      </c>
      <c r="H201" s="2">
        <v>211600.2</v>
      </c>
      <c r="I201">
        <v>0</v>
      </c>
      <c r="J201">
        <v>2.1</v>
      </c>
      <c r="R201">
        <f t="shared" ca="1" si="43"/>
        <v>39</v>
      </c>
      <c r="T201" s="3" t="str">
        <f t="shared" si="49"/>
        <v>No</v>
      </c>
      <c r="U201" s="3" t="str">
        <f t="shared" ca="1" si="44"/>
        <v>No</v>
      </c>
      <c r="V201" s="6" t="str">
        <f t="shared" ca="1" si="45"/>
        <v>Antigua</v>
      </c>
      <c r="W201" s="7" t="str">
        <f t="shared" si="46"/>
        <v/>
      </c>
      <c r="X201" s="5" t="str">
        <f t="shared" si="47"/>
        <v>N/A</v>
      </c>
      <c r="Y201" s="16" t="str">
        <f t="shared" si="48"/>
        <v>Medio</v>
      </c>
      <c r="AH201" t="str">
        <f t="shared" si="50"/>
        <v>Activo = Ahorro</v>
      </c>
    </row>
    <row r="202" spans="1:34">
      <c r="A202">
        <v>1201</v>
      </c>
      <c r="B202" t="s">
        <v>79</v>
      </c>
      <c r="C202" t="s">
        <v>525</v>
      </c>
      <c r="D202" t="s">
        <v>979</v>
      </c>
      <c r="E202" s="1">
        <v>22483</v>
      </c>
      <c r="F202" s="1">
        <v>44398</v>
      </c>
      <c r="G202" t="s">
        <v>965</v>
      </c>
      <c r="H202" s="2">
        <v>60568.78</v>
      </c>
      <c r="I202">
        <v>0</v>
      </c>
      <c r="J202">
        <v>0.5</v>
      </c>
      <c r="R202">
        <f t="shared" ca="1" si="43"/>
        <v>63</v>
      </c>
      <c r="T202" s="3" t="str">
        <f t="shared" si="49"/>
        <v>No</v>
      </c>
      <c r="U202" s="3" t="str">
        <f t="shared" ca="1" si="44"/>
        <v>No</v>
      </c>
      <c r="V202" s="6" t="str">
        <f t="shared" ca="1" si="45"/>
        <v>Antigua</v>
      </c>
      <c r="W202" s="7" t="str">
        <f t="shared" si="46"/>
        <v/>
      </c>
      <c r="X202" s="5" t="str">
        <f t="shared" si="47"/>
        <v>N/A</v>
      </c>
      <c r="Y202" s="16" t="str">
        <f t="shared" si="48"/>
        <v>Bajo</v>
      </c>
      <c r="AH202" t="str">
        <f t="shared" si="50"/>
        <v>Activo = Cuenta Corriente</v>
      </c>
    </row>
    <row r="203" spans="1:34">
      <c r="A203">
        <v>1202</v>
      </c>
      <c r="B203" t="s">
        <v>161</v>
      </c>
      <c r="C203" t="s">
        <v>491</v>
      </c>
      <c r="D203" t="s">
        <v>980</v>
      </c>
      <c r="E203" s="1">
        <v>29263</v>
      </c>
      <c r="F203" s="1">
        <v>43987</v>
      </c>
      <c r="G203" t="s">
        <v>969</v>
      </c>
      <c r="H203" s="2">
        <v>179340.47</v>
      </c>
      <c r="I203">
        <v>18</v>
      </c>
      <c r="J203">
        <v>8</v>
      </c>
      <c r="R203">
        <f t="shared" ca="1" si="43"/>
        <v>45</v>
      </c>
      <c r="T203" s="3" t="str">
        <f t="shared" si="49"/>
        <v>No</v>
      </c>
      <c r="U203" s="3" t="str">
        <f t="shared" ca="1" si="44"/>
        <v>No</v>
      </c>
      <c r="V203" s="6" t="str">
        <f t="shared" ca="1" si="45"/>
        <v>Antigua</v>
      </c>
      <c r="W203" s="7">
        <f t="shared" si="46"/>
        <v>9963.3594444444443</v>
      </c>
      <c r="X203" s="5">
        <f t="shared" si="47"/>
        <v>44535</v>
      </c>
      <c r="Y203" s="16" t="str">
        <f t="shared" si="48"/>
        <v>Medio</v>
      </c>
      <c r="AH203" t="str">
        <f t="shared" si="50"/>
        <v>Pasivo = Crédito Hipotecario</v>
      </c>
    </row>
    <row r="204" spans="1:34">
      <c r="A204">
        <v>1203</v>
      </c>
      <c r="B204" t="s">
        <v>82</v>
      </c>
      <c r="C204" t="s">
        <v>526</v>
      </c>
      <c r="D204" t="s">
        <v>979</v>
      </c>
      <c r="E204" s="1">
        <v>30151</v>
      </c>
      <c r="F204" s="1">
        <v>45750</v>
      </c>
      <c r="G204" t="s">
        <v>968</v>
      </c>
      <c r="H204" s="2">
        <v>177011.74</v>
      </c>
      <c r="I204">
        <v>0</v>
      </c>
      <c r="J204">
        <v>35</v>
      </c>
      <c r="R204">
        <f t="shared" ca="1" si="43"/>
        <v>42</v>
      </c>
      <c r="T204" s="3" t="str">
        <f t="shared" si="49"/>
        <v>No</v>
      </c>
      <c r="U204" s="3" t="str">
        <f t="shared" ca="1" si="44"/>
        <v>No</v>
      </c>
      <c r="V204" s="6" t="str">
        <f t="shared" ca="1" si="45"/>
        <v>Antigua</v>
      </c>
      <c r="W204" s="7" t="str">
        <f t="shared" si="46"/>
        <v/>
      </c>
      <c r="X204" s="5" t="str">
        <f t="shared" si="47"/>
        <v>N/A</v>
      </c>
      <c r="Y204" s="16" t="str">
        <f t="shared" si="48"/>
        <v>Medio</v>
      </c>
      <c r="AH204" t="str">
        <f t="shared" si="50"/>
        <v>Pasivo = Tarjeta de Crédito</v>
      </c>
    </row>
    <row r="205" spans="1:34">
      <c r="A205">
        <v>1204</v>
      </c>
      <c r="B205" t="s">
        <v>162</v>
      </c>
      <c r="C205" t="s">
        <v>527</v>
      </c>
      <c r="D205" t="s">
        <v>980</v>
      </c>
      <c r="E205" s="1">
        <v>32473</v>
      </c>
      <c r="F205" s="1">
        <v>45063</v>
      </c>
      <c r="G205" t="s">
        <v>966</v>
      </c>
      <c r="H205" s="2">
        <v>262284.49</v>
      </c>
      <c r="I205">
        <v>0</v>
      </c>
      <c r="J205">
        <v>2.1</v>
      </c>
      <c r="R205">
        <f t="shared" ref="R205:R268" ca="1" si="51">INT((TODAY()-E205)/365.25)</f>
        <v>36</v>
      </c>
      <c r="T205" s="3" t="str">
        <f t="shared" si="49"/>
        <v>No</v>
      </c>
      <c r="U205" s="3" t="str">
        <f t="shared" ca="1" si="44"/>
        <v>No</v>
      </c>
      <c r="V205" s="6" t="str">
        <f t="shared" ca="1" si="45"/>
        <v>Antigua</v>
      </c>
      <c r="W205" s="7" t="str">
        <f t="shared" si="46"/>
        <v/>
      </c>
      <c r="X205" s="5" t="str">
        <f t="shared" si="47"/>
        <v>N/A</v>
      </c>
      <c r="Y205" s="16" t="str">
        <f t="shared" si="48"/>
        <v>Medio</v>
      </c>
      <c r="AH205" t="str">
        <f t="shared" si="50"/>
        <v>Activo = Ahorro</v>
      </c>
    </row>
    <row r="206" spans="1:34">
      <c r="A206">
        <v>1205</v>
      </c>
      <c r="B206" t="s">
        <v>115</v>
      </c>
      <c r="C206" t="s">
        <v>486</v>
      </c>
      <c r="D206" t="s">
        <v>980</v>
      </c>
      <c r="E206" s="1">
        <v>24916</v>
      </c>
      <c r="F206" s="1">
        <v>44360</v>
      </c>
      <c r="G206" t="s">
        <v>969</v>
      </c>
      <c r="H206" s="2">
        <v>320171.40000000002</v>
      </c>
      <c r="I206">
        <v>24</v>
      </c>
      <c r="J206">
        <v>8</v>
      </c>
      <c r="R206">
        <f t="shared" ca="1" si="51"/>
        <v>57</v>
      </c>
      <c r="T206" s="3" t="str">
        <f t="shared" si="49"/>
        <v>No</v>
      </c>
      <c r="U206" s="3" t="str">
        <f t="shared" ca="1" si="44"/>
        <v>No</v>
      </c>
      <c r="V206" s="6" t="str">
        <f t="shared" ca="1" si="45"/>
        <v>Antigua</v>
      </c>
      <c r="W206" s="7">
        <f t="shared" si="46"/>
        <v>13340.475</v>
      </c>
      <c r="X206" s="5">
        <f t="shared" si="47"/>
        <v>45090</v>
      </c>
      <c r="Y206" s="16" t="str">
        <f t="shared" si="48"/>
        <v>Alto</v>
      </c>
      <c r="AH206" t="str">
        <f t="shared" si="50"/>
        <v>Pasivo = Crédito Hipotecario</v>
      </c>
    </row>
    <row r="207" spans="1:34">
      <c r="A207">
        <v>1206</v>
      </c>
      <c r="B207" t="s">
        <v>45</v>
      </c>
      <c r="C207" t="s">
        <v>218</v>
      </c>
      <c r="D207" t="s">
        <v>980</v>
      </c>
      <c r="E207" s="1">
        <v>27174</v>
      </c>
      <c r="F207" s="1">
        <v>44520</v>
      </c>
      <c r="G207" t="s">
        <v>969</v>
      </c>
      <c r="H207" s="2">
        <v>382085.94</v>
      </c>
      <c r="I207">
        <v>12</v>
      </c>
      <c r="J207">
        <v>8</v>
      </c>
      <c r="R207">
        <f t="shared" ca="1" si="51"/>
        <v>51</v>
      </c>
      <c r="T207" s="3" t="str">
        <f t="shared" si="49"/>
        <v>No</v>
      </c>
      <c r="U207" s="3" t="str">
        <f t="shared" ca="1" si="44"/>
        <v>No</v>
      </c>
      <c r="V207" s="6" t="str">
        <f t="shared" ca="1" si="45"/>
        <v>Antigua</v>
      </c>
      <c r="W207" s="7">
        <f t="shared" si="46"/>
        <v>31840.494999999999</v>
      </c>
      <c r="X207" s="5">
        <f t="shared" si="47"/>
        <v>44885</v>
      </c>
      <c r="Y207" s="16" t="str">
        <f t="shared" si="48"/>
        <v>Alto</v>
      </c>
      <c r="AH207" t="str">
        <f t="shared" si="50"/>
        <v>Pasivo = Crédito Hipotecario</v>
      </c>
    </row>
    <row r="208" spans="1:34">
      <c r="A208">
        <v>1207</v>
      </c>
      <c r="B208" t="s">
        <v>163</v>
      </c>
      <c r="C208" t="s">
        <v>528</v>
      </c>
      <c r="D208" t="s">
        <v>980</v>
      </c>
      <c r="E208" s="1">
        <v>24928</v>
      </c>
      <c r="F208" s="1">
        <v>45470</v>
      </c>
      <c r="G208" t="s">
        <v>969</v>
      </c>
      <c r="H208" s="2">
        <v>408388.25</v>
      </c>
      <c r="I208">
        <v>24</v>
      </c>
      <c r="J208">
        <v>8</v>
      </c>
      <c r="R208">
        <f t="shared" ca="1" si="51"/>
        <v>57</v>
      </c>
      <c r="T208" s="3" t="str">
        <f t="shared" si="49"/>
        <v>No</v>
      </c>
      <c r="U208" s="3" t="str">
        <f t="shared" ca="1" si="44"/>
        <v>No</v>
      </c>
      <c r="V208" s="6" t="str">
        <f t="shared" ca="1" si="45"/>
        <v>Antigua</v>
      </c>
      <c r="W208" s="7">
        <f t="shared" si="46"/>
        <v>17016.177083333332</v>
      </c>
      <c r="X208" s="5">
        <f t="shared" si="47"/>
        <v>46200</v>
      </c>
      <c r="Y208" s="16" t="str">
        <f t="shared" si="48"/>
        <v>Alto</v>
      </c>
      <c r="AH208" t="str">
        <f t="shared" si="50"/>
        <v>Pasivo = Crédito Hipotecario</v>
      </c>
    </row>
    <row r="209" spans="1:34">
      <c r="A209">
        <v>1208</v>
      </c>
      <c r="B209" t="s">
        <v>164</v>
      </c>
      <c r="C209" t="s">
        <v>529</v>
      </c>
      <c r="D209" t="s">
        <v>979</v>
      </c>
      <c r="E209" s="1">
        <v>24855</v>
      </c>
      <c r="F209" s="1">
        <v>44148</v>
      </c>
      <c r="G209" t="s">
        <v>969</v>
      </c>
      <c r="H209" s="2">
        <v>449389.15</v>
      </c>
      <c r="I209">
        <v>0</v>
      </c>
      <c r="J209">
        <v>8</v>
      </c>
      <c r="R209">
        <f t="shared" ca="1" si="51"/>
        <v>57</v>
      </c>
      <c r="T209" s="3" t="str">
        <f t="shared" si="49"/>
        <v>No</v>
      </c>
      <c r="U209" s="3" t="str">
        <f t="shared" ca="1" si="44"/>
        <v>No</v>
      </c>
      <c r="V209" s="6" t="str">
        <f t="shared" ca="1" si="45"/>
        <v>Antigua</v>
      </c>
      <c r="W209" s="7" t="str">
        <f t="shared" si="46"/>
        <v/>
      </c>
      <c r="X209" s="5" t="str">
        <f t="shared" si="47"/>
        <v>N/A</v>
      </c>
      <c r="Y209" s="16" t="str">
        <f t="shared" si="48"/>
        <v>Alto</v>
      </c>
      <c r="AH209" t="str">
        <f t="shared" si="50"/>
        <v>Pasivo = Crédito Hipotecario</v>
      </c>
    </row>
    <row r="210" spans="1:34">
      <c r="A210">
        <v>1209</v>
      </c>
      <c r="B210" t="s">
        <v>165</v>
      </c>
      <c r="C210" t="s">
        <v>530</v>
      </c>
      <c r="D210" t="s">
        <v>980</v>
      </c>
      <c r="E210" s="1">
        <v>20795</v>
      </c>
      <c r="F210" s="1">
        <v>45425</v>
      </c>
      <c r="G210" t="s">
        <v>969</v>
      </c>
      <c r="H210" s="2">
        <v>206322.05</v>
      </c>
      <c r="I210">
        <v>18</v>
      </c>
      <c r="J210">
        <v>8</v>
      </c>
      <c r="R210">
        <f t="shared" ca="1" si="51"/>
        <v>68</v>
      </c>
      <c r="T210" s="3" t="str">
        <f t="shared" si="49"/>
        <v>No</v>
      </c>
      <c r="U210" s="3" t="str">
        <f t="shared" ca="1" si="44"/>
        <v>No</v>
      </c>
      <c r="V210" s="6" t="str">
        <f t="shared" ca="1" si="45"/>
        <v>Antigua</v>
      </c>
      <c r="W210" s="7">
        <f t="shared" si="46"/>
        <v>11462.33611111111</v>
      </c>
      <c r="X210" s="5">
        <f t="shared" si="47"/>
        <v>45974</v>
      </c>
      <c r="Y210" s="16" t="str">
        <f t="shared" si="48"/>
        <v>Medio</v>
      </c>
      <c r="AH210" t="str">
        <f t="shared" si="50"/>
        <v>Pasivo = Crédito Hipotecario</v>
      </c>
    </row>
    <row r="211" spans="1:34">
      <c r="A211">
        <v>1210</v>
      </c>
      <c r="B211" t="s">
        <v>166</v>
      </c>
      <c r="C211" t="s">
        <v>531</v>
      </c>
      <c r="D211" t="s">
        <v>980</v>
      </c>
      <c r="E211" s="1">
        <v>22694</v>
      </c>
      <c r="F211" s="1">
        <v>44919</v>
      </c>
      <c r="G211" t="s">
        <v>969</v>
      </c>
      <c r="H211" s="2">
        <v>44202.63</v>
      </c>
      <c r="I211">
        <v>12</v>
      </c>
      <c r="J211">
        <v>8</v>
      </c>
      <c r="R211">
        <f t="shared" ca="1" si="51"/>
        <v>63</v>
      </c>
      <c r="T211" s="3" t="str">
        <f t="shared" si="49"/>
        <v>No</v>
      </c>
      <c r="U211" s="3" t="str">
        <f t="shared" ca="1" si="44"/>
        <v>No</v>
      </c>
      <c r="V211" s="6" t="str">
        <f t="shared" ca="1" si="45"/>
        <v>Antigua</v>
      </c>
      <c r="W211" s="7">
        <f t="shared" si="46"/>
        <v>3683.5524999999998</v>
      </c>
      <c r="X211" s="5">
        <f t="shared" si="47"/>
        <v>45284</v>
      </c>
      <c r="Y211" s="16" t="str">
        <f t="shared" si="48"/>
        <v>Bajo</v>
      </c>
      <c r="AH211" t="str">
        <f t="shared" si="50"/>
        <v>Pasivo = Crédito Hipotecario</v>
      </c>
    </row>
    <row r="212" spans="1:34">
      <c r="A212">
        <v>1211</v>
      </c>
      <c r="B212" t="s">
        <v>167</v>
      </c>
      <c r="C212" t="s">
        <v>532</v>
      </c>
      <c r="D212" t="s">
        <v>980</v>
      </c>
      <c r="E212" s="1">
        <v>32824</v>
      </c>
      <c r="F212" s="1">
        <v>45747</v>
      </c>
      <c r="G212" t="s">
        <v>966</v>
      </c>
      <c r="H212" s="2">
        <v>456151.88</v>
      </c>
      <c r="I212">
        <v>0</v>
      </c>
      <c r="J212">
        <v>2.1</v>
      </c>
      <c r="R212">
        <f t="shared" ca="1" si="51"/>
        <v>35</v>
      </c>
      <c r="T212" s="3" t="str">
        <f t="shared" si="49"/>
        <v>No</v>
      </c>
      <c r="U212" s="3" t="str">
        <f t="shared" ca="1" si="44"/>
        <v>No</v>
      </c>
      <c r="V212" s="6" t="str">
        <f t="shared" ca="1" si="45"/>
        <v>Antigua</v>
      </c>
      <c r="W212" s="7" t="str">
        <f t="shared" si="46"/>
        <v/>
      </c>
      <c r="X212" s="5" t="str">
        <f t="shared" si="47"/>
        <v>N/A</v>
      </c>
      <c r="Y212" s="16" t="str">
        <f t="shared" si="48"/>
        <v>Alto</v>
      </c>
      <c r="AH212" t="str">
        <f t="shared" si="50"/>
        <v>Activo = Ahorro</v>
      </c>
    </row>
    <row r="213" spans="1:34">
      <c r="A213">
        <v>1212</v>
      </c>
      <c r="B213" t="s">
        <v>168</v>
      </c>
      <c r="C213" t="s">
        <v>381</v>
      </c>
      <c r="D213" t="s">
        <v>979</v>
      </c>
      <c r="E213" s="1">
        <v>33014</v>
      </c>
      <c r="F213" s="1">
        <v>44113</v>
      </c>
      <c r="G213" t="s">
        <v>967</v>
      </c>
      <c r="H213" s="2">
        <v>296223.02</v>
      </c>
      <c r="I213">
        <v>0</v>
      </c>
      <c r="J213">
        <v>5.5</v>
      </c>
      <c r="R213">
        <f t="shared" ca="1" si="51"/>
        <v>35</v>
      </c>
      <c r="T213" s="3" t="str">
        <f t="shared" si="49"/>
        <v>No</v>
      </c>
      <c r="U213" s="3" t="str">
        <f t="shared" ca="1" si="44"/>
        <v>No</v>
      </c>
      <c r="V213" s="6" t="str">
        <f t="shared" ca="1" si="45"/>
        <v>Antigua</v>
      </c>
      <c r="W213" s="7" t="str">
        <f t="shared" si="46"/>
        <v/>
      </c>
      <c r="X213" s="5" t="str">
        <f t="shared" si="47"/>
        <v>N/A</v>
      </c>
      <c r="Y213" s="16" t="str">
        <f t="shared" si="48"/>
        <v>Medio</v>
      </c>
      <c r="AH213" t="str">
        <f t="shared" si="50"/>
        <v>Activo = Inversión</v>
      </c>
    </row>
    <row r="214" spans="1:34">
      <c r="A214">
        <v>1213</v>
      </c>
      <c r="B214" t="s">
        <v>169</v>
      </c>
      <c r="C214" t="s">
        <v>533</v>
      </c>
      <c r="D214" t="s">
        <v>979</v>
      </c>
      <c r="E214" s="1">
        <v>33800</v>
      </c>
      <c r="F214" s="1">
        <v>44823</v>
      </c>
      <c r="G214" t="s">
        <v>967</v>
      </c>
      <c r="H214" s="2">
        <v>160161.37</v>
      </c>
      <c r="I214">
        <v>0</v>
      </c>
      <c r="J214">
        <v>5.5</v>
      </c>
      <c r="R214">
        <f t="shared" ca="1" si="51"/>
        <v>32</v>
      </c>
      <c r="T214" s="3" t="str">
        <f t="shared" si="49"/>
        <v>No</v>
      </c>
      <c r="U214" s="3" t="str">
        <f t="shared" ca="1" si="44"/>
        <v>No</v>
      </c>
      <c r="V214" s="6" t="str">
        <f t="shared" ca="1" si="45"/>
        <v>Antigua</v>
      </c>
      <c r="W214" s="7" t="str">
        <f t="shared" si="46"/>
        <v/>
      </c>
      <c r="X214" s="5" t="str">
        <f t="shared" si="47"/>
        <v>N/A</v>
      </c>
      <c r="Y214" s="16" t="str">
        <f t="shared" si="48"/>
        <v>Medio</v>
      </c>
      <c r="AH214" t="str">
        <f t="shared" si="50"/>
        <v>Activo = Inversión</v>
      </c>
    </row>
    <row r="215" spans="1:34">
      <c r="A215">
        <v>1214</v>
      </c>
      <c r="B215" t="s">
        <v>170</v>
      </c>
      <c r="C215" t="s">
        <v>534</v>
      </c>
      <c r="D215" t="s">
        <v>979</v>
      </c>
      <c r="E215" s="1">
        <v>20546</v>
      </c>
      <c r="F215" s="1">
        <v>44086</v>
      </c>
      <c r="G215" t="s">
        <v>966</v>
      </c>
      <c r="H215" s="2">
        <v>252276.21</v>
      </c>
      <c r="I215">
        <v>0</v>
      </c>
      <c r="J215">
        <v>2.1</v>
      </c>
      <c r="R215">
        <f t="shared" ca="1" si="51"/>
        <v>69</v>
      </c>
      <c r="T215" s="3" t="str">
        <f t="shared" si="49"/>
        <v>No</v>
      </c>
      <c r="U215" s="3" t="str">
        <f t="shared" ca="1" si="44"/>
        <v>No</v>
      </c>
      <c r="V215" s="6" t="str">
        <f t="shared" ca="1" si="45"/>
        <v>Antigua</v>
      </c>
      <c r="W215" s="7" t="str">
        <f t="shared" si="46"/>
        <v/>
      </c>
      <c r="X215" s="5" t="str">
        <f t="shared" si="47"/>
        <v>N/A</v>
      </c>
      <c r="Y215" s="16" t="str">
        <f t="shared" si="48"/>
        <v>Medio</v>
      </c>
      <c r="AH215" t="str">
        <f t="shared" si="50"/>
        <v>Activo = Ahorro</v>
      </c>
    </row>
    <row r="216" spans="1:34">
      <c r="A216">
        <v>1215</v>
      </c>
      <c r="B216" t="s">
        <v>29</v>
      </c>
      <c r="C216" t="s">
        <v>516</v>
      </c>
      <c r="D216" t="s">
        <v>979</v>
      </c>
      <c r="E216" s="1">
        <v>21538</v>
      </c>
      <c r="F216" s="1">
        <v>44014</v>
      </c>
      <c r="G216" t="s">
        <v>969</v>
      </c>
      <c r="H216" s="2">
        <v>197141.51</v>
      </c>
      <c r="I216">
        <v>36</v>
      </c>
      <c r="J216">
        <v>8</v>
      </c>
      <c r="R216">
        <f t="shared" ca="1" si="51"/>
        <v>66</v>
      </c>
      <c r="T216" s="3" t="str">
        <f t="shared" si="49"/>
        <v>No</v>
      </c>
      <c r="U216" s="3" t="str">
        <f t="shared" ca="1" si="44"/>
        <v>No</v>
      </c>
      <c r="V216" s="6" t="str">
        <f t="shared" ca="1" si="45"/>
        <v>Antigua</v>
      </c>
      <c r="W216" s="7">
        <f t="shared" si="46"/>
        <v>5476.1530555555555</v>
      </c>
      <c r="X216" s="5">
        <f t="shared" si="47"/>
        <v>45109</v>
      </c>
      <c r="Y216" s="16" t="str">
        <f t="shared" si="48"/>
        <v>Medio</v>
      </c>
      <c r="AH216" t="str">
        <f t="shared" si="50"/>
        <v>Pasivo = Crédito Hipotecario</v>
      </c>
    </row>
    <row r="217" spans="1:34">
      <c r="A217">
        <v>1216</v>
      </c>
      <c r="B217" t="s">
        <v>171</v>
      </c>
      <c r="C217" t="s">
        <v>535</v>
      </c>
      <c r="D217" t="s">
        <v>979</v>
      </c>
      <c r="E217" s="1">
        <v>25890</v>
      </c>
      <c r="F217" s="1">
        <v>45089</v>
      </c>
      <c r="G217" t="s">
        <v>965</v>
      </c>
      <c r="H217" s="2">
        <v>478850.53</v>
      </c>
      <c r="I217">
        <v>0</v>
      </c>
      <c r="J217">
        <v>0.5</v>
      </c>
      <c r="R217">
        <f t="shared" ca="1" si="51"/>
        <v>54</v>
      </c>
      <c r="T217" s="3" t="str">
        <f t="shared" si="49"/>
        <v>No</v>
      </c>
      <c r="U217" s="3" t="str">
        <f t="shared" ca="1" si="44"/>
        <v>No</v>
      </c>
      <c r="V217" s="6" t="str">
        <f t="shared" ca="1" si="45"/>
        <v>Antigua</v>
      </c>
      <c r="W217" s="7" t="str">
        <f t="shared" si="46"/>
        <v/>
      </c>
      <c r="X217" s="5" t="str">
        <f t="shared" si="47"/>
        <v>N/A</v>
      </c>
      <c r="Y217" s="16" t="str">
        <f t="shared" si="48"/>
        <v>Alto</v>
      </c>
      <c r="AH217" t="str">
        <f t="shared" si="50"/>
        <v>Activo = Cuenta Corriente</v>
      </c>
    </row>
    <row r="218" spans="1:34">
      <c r="A218">
        <v>1217</v>
      </c>
      <c r="B218" t="s">
        <v>172</v>
      </c>
      <c r="C218" t="s">
        <v>536</v>
      </c>
      <c r="D218" t="s">
        <v>980</v>
      </c>
      <c r="E218" s="1">
        <v>23724</v>
      </c>
      <c r="F218" s="1">
        <v>45295</v>
      </c>
      <c r="G218" t="s">
        <v>969</v>
      </c>
      <c r="H218" s="2">
        <v>152114.01</v>
      </c>
      <c r="I218">
        <v>24</v>
      </c>
      <c r="J218">
        <v>8</v>
      </c>
      <c r="R218">
        <f t="shared" ca="1" si="51"/>
        <v>60</v>
      </c>
      <c r="T218" s="3" t="str">
        <f t="shared" si="49"/>
        <v>No</v>
      </c>
      <c r="U218" s="3" t="str">
        <f t="shared" ca="1" si="44"/>
        <v>No</v>
      </c>
      <c r="V218" s="6" t="str">
        <f t="shared" ca="1" si="45"/>
        <v>Antigua</v>
      </c>
      <c r="W218" s="7">
        <f t="shared" si="46"/>
        <v>6338.0837500000007</v>
      </c>
      <c r="X218" s="5">
        <f t="shared" si="47"/>
        <v>46026</v>
      </c>
      <c r="Y218" s="16" t="str">
        <f t="shared" si="48"/>
        <v>Medio</v>
      </c>
      <c r="AH218" t="str">
        <f t="shared" si="50"/>
        <v>Pasivo = Crédito Hipotecario</v>
      </c>
    </row>
    <row r="219" spans="1:34">
      <c r="A219">
        <v>1218</v>
      </c>
      <c r="B219" t="s">
        <v>131</v>
      </c>
      <c r="C219" t="s">
        <v>537</v>
      </c>
      <c r="D219" t="s">
        <v>980</v>
      </c>
      <c r="E219" s="1">
        <v>29307</v>
      </c>
      <c r="F219" s="1">
        <v>44342</v>
      </c>
      <c r="G219" t="s">
        <v>967</v>
      </c>
      <c r="H219" s="2">
        <v>243026.77</v>
      </c>
      <c r="I219">
        <v>12</v>
      </c>
      <c r="J219">
        <v>5.5</v>
      </c>
      <c r="R219">
        <f t="shared" ca="1" si="51"/>
        <v>45</v>
      </c>
      <c r="T219" s="3" t="str">
        <f t="shared" si="49"/>
        <v>No</v>
      </c>
      <c r="U219" s="3" t="str">
        <f t="shared" ca="1" si="44"/>
        <v>No</v>
      </c>
      <c r="V219" s="6" t="str">
        <f t="shared" ca="1" si="45"/>
        <v>Antigua</v>
      </c>
      <c r="W219" s="7">
        <f t="shared" si="46"/>
        <v>20252.230833333331</v>
      </c>
      <c r="X219" s="5">
        <f t="shared" si="47"/>
        <v>44707</v>
      </c>
      <c r="Y219" s="16" t="str">
        <f t="shared" si="48"/>
        <v>Medio</v>
      </c>
      <c r="AH219" t="str">
        <f t="shared" si="50"/>
        <v>Activo = Inversión</v>
      </c>
    </row>
    <row r="220" spans="1:34">
      <c r="A220">
        <v>1219</v>
      </c>
      <c r="B220" t="s">
        <v>173</v>
      </c>
      <c r="C220" t="s">
        <v>538</v>
      </c>
      <c r="D220" t="s">
        <v>979</v>
      </c>
      <c r="E220" s="1">
        <v>35589</v>
      </c>
      <c r="F220" s="1">
        <v>45352</v>
      </c>
      <c r="G220" t="s">
        <v>966</v>
      </c>
      <c r="H220" s="2">
        <v>119445.34</v>
      </c>
      <c r="I220">
        <v>0</v>
      </c>
      <c r="J220">
        <v>2.1</v>
      </c>
      <c r="R220">
        <f t="shared" ca="1" si="51"/>
        <v>27</v>
      </c>
      <c r="T220" s="3" t="str">
        <f t="shared" si="49"/>
        <v>Sí</v>
      </c>
      <c r="U220" s="3" t="str">
        <f t="shared" ca="1" si="44"/>
        <v>Sí</v>
      </c>
      <c r="V220" s="6" t="str">
        <f t="shared" ca="1" si="45"/>
        <v>Antigua</v>
      </c>
      <c r="W220" s="7" t="str">
        <f t="shared" si="46"/>
        <v/>
      </c>
      <c r="X220" s="5" t="str">
        <f t="shared" si="47"/>
        <v>N/A</v>
      </c>
      <c r="Y220" s="16" t="str">
        <f t="shared" si="48"/>
        <v>Medio</v>
      </c>
      <c r="AH220" t="str">
        <f t="shared" si="50"/>
        <v>Activo = Ahorro</v>
      </c>
    </row>
    <row r="221" spans="1:34">
      <c r="A221">
        <v>1220</v>
      </c>
      <c r="B221" t="s">
        <v>151</v>
      </c>
      <c r="C221" t="s">
        <v>539</v>
      </c>
      <c r="D221" t="s">
        <v>979</v>
      </c>
      <c r="E221" s="1">
        <v>31390</v>
      </c>
      <c r="F221" s="1">
        <v>45434</v>
      </c>
      <c r="G221" t="s">
        <v>966</v>
      </c>
      <c r="H221" s="2">
        <v>267874.74</v>
      </c>
      <c r="I221">
        <v>0</v>
      </c>
      <c r="J221">
        <v>2.1</v>
      </c>
      <c r="R221">
        <f t="shared" ca="1" si="51"/>
        <v>39</v>
      </c>
      <c r="T221" s="3" t="str">
        <f t="shared" si="49"/>
        <v>No</v>
      </c>
      <c r="U221" s="3" t="str">
        <f t="shared" ca="1" si="44"/>
        <v>No</v>
      </c>
      <c r="V221" s="6" t="str">
        <f t="shared" ca="1" si="45"/>
        <v>Antigua</v>
      </c>
      <c r="W221" s="7" t="str">
        <f t="shared" si="46"/>
        <v/>
      </c>
      <c r="X221" s="5" t="str">
        <f t="shared" si="47"/>
        <v>N/A</v>
      </c>
      <c r="Y221" s="16" t="str">
        <f t="shared" si="48"/>
        <v>Medio</v>
      </c>
      <c r="AH221" t="str">
        <f t="shared" si="50"/>
        <v>Activo = Ahorro</v>
      </c>
    </row>
    <row r="222" spans="1:34">
      <c r="A222">
        <v>1221</v>
      </c>
      <c r="B222" t="s">
        <v>12</v>
      </c>
      <c r="C222" t="s">
        <v>540</v>
      </c>
      <c r="D222" t="s">
        <v>980</v>
      </c>
      <c r="E222" s="1">
        <v>30764</v>
      </c>
      <c r="F222" s="1">
        <v>45297</v>
      </c>
      <c r="G222" t="s">
        <v>966</v>
      </c>
      <c r="H222" s="2">
        <v>373124.76</v>
      </c>
      <c r="I222">
        <v>0</v>
      </c>
      <c r="J222">
        <v>2.1</v>
      </c>
      <c r="R222">
        <f t="shared" ca="1" si="51"/>
        <v>41</v>
      </c>
      <c r="T222" s="3" t="str">
        <f t="shared" si="49"/>
        <v>No</v>
      </c>
      <c r="U222" s="3" t="str">
        <f t="shared" ref="U222:U285" ca="1" si="52">IF(MONTH(E222)=MONTH(TODAY()),"Sí","No")</f>
        <v>No</v>
      </c>
      <c r="V222" s="6" t="str">
        <f t="shared" ref="V222:V285" ca="1" si="53">IF(TODAY()-F222&lt;=30,"Reciente","Antigua")</f>
        <v>Antigua</v>
      </c>
      <c r="W222" s="7" t="str">
        <f t="shared" ref="W222:W285" si="54">IF(I222&gt;0,H222/I222,"")</f>
        <v/>
      </c>
      <c r="X222" s="5" t="str">
        <f t="shared" ref="X222:X285" si="55">IF(I222 &gt; 0, EDATE(F222,I222), "N/A")</f>
        <v>N/A</v>
      </c>
      <c r="Y222" s="16" t="str">
        <f t="shared" ref="Y222:Y285" si="56">IF(H222&gt;300000,"Alto",IF(AND(H222&gt;=100000,H222&lt;=300000),"Medio","Bajo"))</f>
        <v>Alto</v>
      </c>
      <c r="AH222" t="str">
        <f t="shared" si="50"/>
        <v>Activo = Ahorro</v>
      </c>
    </row>
    <row r="223" spans="1:34">
      <c r="A223">
        <v>1222</v>
      </c>
      <c r="B223" t="s">
        <v>35</v>
      </c>
      <c r="C223" t="s">
        <v>405</v>
      </c>
      <c r="D223" t="s">
        <v>980</v>
      </c>
      <c r="E223" s="1">
        <v>20940</v>
      </c>
      <c r="F223" s="1">
        <v>44962</v>
      </c>
      <c r="G223" t="s">
        <v>967</v>
      </c>
      <c r="H223" s="2">
        <v>277877.12</v>
      </c>
      <c r="I223">
        <v>12</v>
      </c>
      <c r="J223">
        <v>5.5</v>
      </c>
      <c r="R223">
        <f t="shared" ca="1" si="51"/>
        <v>68</v>
      </c>
      <c r="T223" s="3" t="str">
        <f t="shared" si="49"/>
        <v>No</v>
      </c>
      <c r="U223" s="3" t="str">
        <f t="shared" ca="1" si="52"/>
        <v>No</v>
      </c>
      <c r="V223" s="6" t="str">
        <f t="shared" ca="1" si="53"/>
        <v>Antigua</v>
      </c>
      <c r="W223" s="7">
        <f t="shared" si="54"/>
        <v>23156.426666666666</v>
      </c>
      <c r="X223" s="5">
        <f t="shared" si="55"/>
        <v>45327</v>
      </c>
      <c r="Y223" s="16" t="str">
        <f t="shared" si="56"/>
        <v>Medio</v>
      </c>
      <c r="AH223" t="str">
        <f t="shared" si="50"/>
        <v>Activo = Inversión</v>
      </c>
    </row>
    <row r="224" spans="1:34">
      <c r="A224">
        <v>1223</v>
      </c>
      <c r="B224" t="s">
        <v>125</v>
      </c>
      <c r="C224" t="s">
        <v>406</v>
      </c>
      <c r="D224" t="s">
        <v>980</v>
      </c>
      <c r="E224" s="1">
        <v>22234</v>
      </c>
      <c r="F224" s="1">
        <v>44505</v>
      </c>
      <c r="G224" t="s">
        <v>969</v>
      </c>
      <c r="H224" s="2">
        <v>169533.54</v>
      </c>
      <c r="I224">
        <v>6</v>
      </c>
      <c r="J224">
        <v>8</v>
      </c>
      <c r="R224">
        <f t="shared" ca="1" si="51"/>
        <v>64</v>
      </c>
      <c r="T224" s="3" t="str">
        <f t="shared" si="49"/>
        <v>No</v>
      </c>
      <c r="U224" s="3" t="str">
        <f t="shared" ca="1" si="52"/>
        <v>No</v>
      </c>
      <c r="V224" s="6" t="str">
        <f t="shared" ca="1" si="53"/>
        <v>Antigua</v>
      </c>
      <c r="W224" s="7">
        <f t="shared" si="54"/>
        <v>28255.59</v>
      </c>
      <c r="X224" s="5">
        <f t="shared" si="55"/>
        <v>44686</v>
      </c>
      <c r="Y224" s="16" t="str">
        <f t="shared" si="56"/>
        <v>Medio</v>
      </c>
      <c r="AH224" t="str">
        <f t="shared" si="50"/>
        <v>Pasivo = Crédito Hipotecario</v>
      </c>
    </row>
    <row r="225" spans="1:34">
      <c r="A225">
        <v>1224</v>
      </c>
      <c r="B225" t="s">
        <v>108</v>
      </c>
      <c r="C225" t="s">
        <v>541</v>
      </c>
      <c r="D225" t="s">
        <v>980</v>
      </c>
      <c r="E225" s="1">
        <v>26362</v>
      </c>
      <c r="F225" s="1">
        <v>44728</v>
      </c>
      <c r="G225" t="s">
        <v>966</v>
      </c>
      <c r="H225" s="2">
        <v>256194.44</v>
      </c>
      <c r="I225">
        <v>0</v>
      </c>
      <c r="J225">
        <v>2.1</v>
      </c>
      <c r="R225">
        <f t="shared" ca="1" si="51"/>
        <v>53</v>
      </c>
      <c r="T225" s="3" t="str">
        <f t="shared" si="49"/>
        <v>No</v>
      </c>
      <c r="U225" s="3" t="str">
        <f t="shared" ca="1" si="52"/>
        <v>No</v>
      </c>
      <c r="V225" s="6" t="str">
        <f t="shared" ca="1" si="53"/>
        <v>Antigua</v>
      </c>
      <c r="W225" s="7" t="str">
        <f t="shared" si="54"/>
        <v/>
      </c>
      <c r="X225" s="5" t="str">
        <f t="shared" si="55"/>
        <v>N/A</v>
      </c>
      <c r="Y225" s="16" t="str">
        <f t="shared" si="56"/>
        <v>Medio</v>
      </c>
      <c r="AH225" t="str">
        <f t="shared" si="50"/>
        <v>Activo = Ahorro</v>
      </c>
    </row>
    <row r="226" spans="1:34">
      <c r="A226">
        <v>1225</v>
      </c>
      <c r="B226" t="s">
        <v>174</v>
      </c>
      <c r="C226" t="s">
        <v>542</v>
      </c>
      <c r="D226" t="s">
        <v>979</v>
      </c>
      <c r="E226" s="1">
        <v>35912</v>
      </c>
      <c r="F226" s="1">
        <v>44505</v>
      </c>
      <c r="G226" t="s">
        <v>965</v>
      </c>
      <c r="H226" s="2">
        <v>57186.3</v>
      </c>
      <c r="I226">
        <v>0</v>
      </c>
      <c r="J226">
        <v>0.5</v>
      </c>
      <c r="R226">
        <f t="shared" ca="1" si="51"/>
        <v>27</v>
      </c>
      <c r="T226" s="3" t="str">
        <f t="shared" si="49"/>
        <v>No</v>
      </c>
      <c r="U226" s="3" t="str">
        <f t="shared" ca="1" si="52"/>
        <v>No</v>
      </c>
      <c r="V226" s="6" t="str">
        <f t="shared" ca="1" si="53"/>
        <v>Antigua</v>
      </c>
      <c r="W226" s="7" t="str">
        <f t="shared" si="54"/>
        <v/>
      </c>
      <c r="X226" s="5" t="str">
        <f t="shared" si="55"/>
        <v>N/A</v>
      </c>
      <c r="Y226" s="16" t="str">
        <f t="shared" si="56"/>
        <v>Bajo</v>
      </c>
      <c r="AH226" t="str">
        <f t="shared" si="50"/>
        <v>Activo = Cuenta Corriente</v>
      </c>
    </row>
    <row r="227" spans="1:34">
      <c r="A227">
        <v>1226</v>
      </c>
      <c r="B227" t="s">
        <v>175</v>
      </c>
      <c r="C227" t="s">
        <v>543</v>
      </c>
      <c r="D227" t="s">
        <v>979</v>
      </c>
      <c r="E227" s="1">
        <v>35535</v>
      </c>
      <c r="F227" s="1">
        <v>44649</v>
      </c>
      <c r="G227" t="s">
        <v>966</v>
      </c>
      <c r="H227" s="2">
        <v>181150.07999999999</v>
      </c>
      <c r="I227">
        <v>0</v>
      </c>
      <c r="J227">
        <v>2.1</v>
      </c>
      <c r="R227">
        <f t="shared" ca="1" si="51"/>
        <v>28</v>
      </c>
      <c r="T227" s="3" t="str">
        <f t="shared" si="49"/>
        <v>No</v>
      </c>
      <c r="U227" s="3" t="str">
        <f t="shared" ca="1" si="52"/>
        <v>No</v>
      </c>
      <c r="V227" s="6" t="str">
        <f t="shared" ca="1" si="53"/>
        <v>Antigua</v>
      </c>
      <c r="W227" s="7" t="str">
        <f t="shared" si="54"/>
        <v/>
      </c>
      <c r="X227" s="5" t="str">
        <f t="shared" si="55"/>
        <v>N/A</v>
      </c>
      <c r="Y227" s="16" t="str">
        <f t="shared" si="56"/>
        <v>Medio</v>
      </c>
      <c r="AH227" t="str">
        <f t="shared" si="50"/>
        <v>Activo = Ahorro</v>
      </c>
    </row>
    <row r="228" spans="1:34">
      <c r="A228">
        <v>1227</v>
      </c>
      <c r="B228" t="s">
        <v>176</v>
      </c>
      <c r="C228" t="s">
        <v>544</v>
      </c>
      <c r="D228" t="s">
        <v>979</v>
      </c>
      <c r="E228" s="1">
        <v>31307</v>
      </c>
      <c r="F228" s="1">
        <v>44160</v>
      </c>
      <c r="G228" t="s">
        <v>968</v>
      </c>
      <c r="H228" s="2">
        <v>201399.59</v>
      </c>
      <c r="I228">
        <v>0</v>
      </c>
      <c r="J228">
        <v>35</v>
      </c>
      <c r="R228">
        <f t="shared" ca="1" si="51"/>
        <v>39</v>
      </c>
      <c r="T228" s="3" t="str">
        <f t="shared" si="49"/>
        <v>No</v>
      </c>
      <c r="U228" s="3" t="str">
        <f t="shared" ca="1" si="52"/>
        <v>No</v>
      </c>
      <c r="V228" s="6" t="str">
        <f t="shared" ca="1" si="53"/>
        <v>Antigua</v>
      </c>
      <c r="W228" s="7" t="str">
        <f t="shared" si="54"/>
        <v/>
      </c>
      <c r="X228" s="5" t="str">
        <f t="shared" si="55"/>
        <v>N/A</v>
      </c>
      <c r="Y228" s="16" t="str">
        <f t="shared" si="56"/>
        <v>Medio</v>
      </c>
      <c r="AH228" t="str">
        <f t="shared" si="50"/>
        <v>Pasivo = Tarjeta de Crédito</v>
      </c>
    </row>
    <row r="229" spans="1:34">
      <c r="A229">
        <v>1228</v>
      </c>
      <c r="B229" t="s">
        <v>177</v>
      </c>
      <c r="C229" t="s">
        <v>545</v>
      </c>
      <c r="D229" t="s">
        <v>980</v>
      </c>
      <c r="E229" s="1">
        <v>25619</v>
      </c>
      <c r="F229" s="1">
        <v>45014</v>
      </c>
      <c r="G229" t="s">
        <v>965</v>
      </c>
      <c r="H229" s="2">
        <v>129060</v>
      </c>
      <c r="I229">
        <v>0</v>
      </c>
      <c r="J229">
        <v>0.5</v>
      </c>
      <c r="R229">
        <f t="shared" ca="1" si="51"/>
        <v>55</v>
      </c>
      <c r="T229" s="3" t="str">
        <f t="shared" si="49"/>
        <v>No</v>
      </c>
      <c r="U229" s="3" t="str">
        <f t="shared" ca="1" si="52"/>
        <v>No</v>
      </c>
      <c r="V229" s="6" t="str">
        <f t="shared" ca="1" si="53"/>
        <v>Antigua</v>
      </c>
      <c r="W229" s="7" t="str">
        <f t="shared" si="54"/>
        <v/>
      </c>
      <c r="X229" s="5" t="str">
        <f t="shared" si="55"/>
        <v>N/A</v>
      </c>
      <c r="Y229" s="16" t="str">
        <f t="shared" si="56"/>
        <v>Medio</v>
      </c>
      <c r="AH229" t="str">
        <f t="shared" si="50"/>
        <v>Activo = Cuenta Corriente</v>
      </c>
    </row>
    <row r="230" spans="1:34">
      <c r="A230">
        <v>1229</v>
      </c>
      <c r="B230" t="s">
        <v>178</v>
      </c>
      <c r="C230" t="s">
        <v>519</v>
      </c>
      <c r="D230" t="s">
        <v>980</v>
      </c>
      <c r="E230" s="1">
        <v>36465</v>
      </c>
      <c r="F230" s="1">
        <v>44471</v>
      </c>
      <c r="G230" t="s">
        <v>968</v>
      </c>
      <c r="H230" s="2">
        <v>217062.36</v>
      </c>
      <c r="I230">
        <v>0</v>
      </c>
      <c r="J230">
        <v>35</v>
      </c>
      <c r="R230">
        <f t="shared" ca="1" si="51"/>
        <v>25</v>
      </c>
      <c r="T230" s="3" t="str">
        <f t="shared" si="49"/>
        <v>No</v>
      </c>
      <c r="U230" s="3" t="str">
        <f t="shared" ca="1" si="52"/>
        <v>No</v>
      </c>
      <c r="V230" s="6" t="str">
        <f t="shared" ca="1" si="53"/>
        <v>Antigua</v>
      </c>
      <c r="W230" s="7" t="str">
        <f t="shared" si="54"/>
        <v/>
      </c>
      <c r="X230" s="5" t="str">
        <f t="shared" si="55"/>
        <v>N/A</v>
      </c>
      <c r="Y230" s="16" t="str">
        <f t="shared" si="56"/>
        <v>Medio</v>
      </c>
      <c r="AH230" t="str">
        <f t="shared" si="50"/>
        <v>Pasivo = Tarjeta de Crédito</v>
      </c>
    </row>
    <row r="231" spans="1:34">
      <c r="A231">
        <v>1230</v>
      </c>
      <c r="B231" t="s">
        <v>155</v>
      </c>
      <c r="C231" t="s">
        <v>507</v>
      </c>
      <c r="D231" t="s">
        <v>980</v>
      </c>
      <c r="E231" s="1">
        <v>26939</v>
      </c>
      <c r="F231" s="1">
        <v>44855</v>
      </c>
      <c r="G231" t="s">
        <v>967</v>
      </c>
      <c r="H231" s="2">
        <v>251627.92</v>
      </c>
      <c r="I231">
        <v>12</v>
      </c>
      <c r="J231">
        <v>5.5</v>
      </c>
      <c r="R231">
        <f t="shared" ca="1" si="51"/>
        <v>51</v>
      </c>
      <c r="T231" s="3" t="str">
        <f t="shared" si="49"/>
        <v>No</v>
      </c>
      <c r="U231" s="3" t="str">
        <f t="shared" ca="1" si="52"/>
        <v>No</v>
      </c>
      <c r="V231" s="6" t="str">
        <f t="shared" ca="1" si="53"/>
        <v>Antigua</v>
      </c>
      <c r="W231" s="7">
        <f t="shared" si="54"/>
        <v>20968.993333333336</v>
      </c>
      <c r="X231" s="5">
        <f t="shared" si="55"/>
        <v>45220</v>
      </c>
      <c r="Y231" s="16" t="str">
        <f t="shared" si="56"/>
        <v>Medio</v>
      </c>
      <c r="AH231" t="str">
        <f t="shared" si="50"/>
        <v>Activo = Inversión</v>
      </c>
    </row>
    <row r="232" spans="1:34">
      <c r="A232">
        <v>1231</v>
      </c>
      <c r="B232" t="s">
        <v>179</v>
      </c>
      <c r="C232" t="s">
        <v>546</v>
      </c>
      <c r="D232" t="s">
        <v>980</v>
      </c>
      <c r="E232" s="1">
        <v>24666</v>
      </c>
      <c r="F232" s="1">
        <v>44038</v>
      </c>
      <c r="G232" t="s">
        <v>965</v>
      </c>
      <c r="H232" s="2">
        <v>233718.48</v>
      </c>
      <c r="I232">
        <v>0</v>
      </c>
      <c r="J232">
        <v>0.5</v>
      </c>
      <c r="R232">
        <f t="shared" ca="1" si="51"/>
        <v>57</v>
      </c>
      <c r="T232" s="3" t="str">
        <f t="shared" si="49"/>
        <v>No</v>
      </c>
      <c r="U232" s="3" t="str">
        <f t="shared" ca="1" si="52"/>
        <v>No</v>
      </c>
      <c r="V232" s="6" t="str">
        <f t="shared" ca="1" si="53"/>
        <v>Antigua</v>
      </c>
      <c r="W232" s="7" t="str">
        <f t="shared" si="54"/>
        <v/>
      </c>
      <c r="X232" s="5" t="str">
        <f t="shared" si="55"/>
        <v>N/A</v>
      </c>
      <c r="Y232" s="16" t="str">
        <f t="shared" si="56"/>
        <v>Medio</v>
      </c>
      <c r="AH232" t="str">
        <f t="shared" si="50"/>
        <v>Activo = Cuenta Corriente</v>
      </c>
    </row>
    <row r="233" spans="1:34">
      <c r="A233">
        <v>1232</v>
      </c>
      <c r="B233" t="s">
        <v>151</v>
      </c>
      <c r="C233" t="s">
        <v>547</v>
      </c>
      <c r="D233" t="s">
        <v>980</v>
      </c>
      <c r="E233" s="1">
        <v>34533</v>
      </c>
      <c r="F233" s="1">
        <v>45650</v>
      </c>
      <c r="G233" t="s">
        <v>965</v>
      </c>
      <c r="H233" s="2">
        <v>322429.49</v>
      </c>
      <c r="I233">
        <v>0</v>
      </c>
      <c r="J233">
        <v>0.5</v>
      </c>
      <c r="R233">
        <f t="shared" ca="1" si="51"/>
        <v>30</v>
      </c>
      <c r="T233" s="3" t="str">
        <f t="shared" si="49"/>
        <v>No</v>
      </c>
      <c r="U233" s="3" t="str">
        <f t="shared" ca="1" si="52"/>
        <v>No</v>
      </c>
      <c r="V233" s="6" t="str">
        <f t="shared" ca="1" si="53"/>
        <v>Antigua</v>
      </c>
      <c r="W233" s="7" t="str">
        <f t="shared" si="54"/>
        <v/>
      </c>
      <c r="X233" s="5" t="str">
        <f t="shared" si="55"/>
        <v>N/A</v>
      </c>
      <c r="Y233" s="16" t="str">
        <f t="shared" si="56"/>
        <v>Alto</v>
      </c>
      <c r="AH233" t="str">
        <f t="shared" si="50"/>
        <v>Activo = Cuenta Corriente</v>
      </c>
    </row>
    <row r="234" spans="1:34">
      <c r="A234">
        <v>1233</v>
      </c>
      <c r="B234" t="s">
        <v>180</v>
      </c>
      <c r="C234" t="s">
        <v>548</v>
      </c>
      <c r="D234" t="s">
        <v>979</v>
      </c>
      <c r="E234" s="1">
        <v>25566</v>
      </c>
      <c r="F234" s="1">
        <v>44366</v>
      </c>
      <c r="G234" t="s">
        <v>967</v>
      </c>
      <c r="H234" s="2">
        <v>10184.1</v>
      </c>
      <c r="I234">
        <v>12</v>
      </c>
      <c r="J234">
        <v>5.5</v>
      </c>
      <c r="R234">
        <f t="shared" ca="1" si="51"/>
        <v>55</v>
      </c>
      <c r="T234" s="3" t="str">
        <f t="shared" si="49"/>
        <v>No</v>
      </c>
      <c r="U234" s="3" t="str">
        <f t="shared" ca="1" si="52"/>
        <v>No</v>
      </c>
      <c r="V234" s="6" t="str">
        <f t="shared" ca="1" si="53"/>
        <v>Antigua</v>
      </c>
      <c r="W234" s="7">
        <f t="shared" si="54"/>
        <v>848.67500000000007</v>
      </c>
      <c r="X234" s="5">
        <f t="shared" si="55"/>
        <v>44731</v>
      </c>
      <c r="Y234" s="16" t="str">
        <f t="shared" si="56"/>
        <v>Bajo</v>
      </c>
      <c r="AH234" t="str">
        <f t="shared" si="50"/>
        <v>Activo = Inversión</v>
      </c>
    </row>
    <row r="235" spans="1:34">
      <c r="A235">
        <v>1234</v>
      </c>
      <c r="B235" t="s">
        <v>179</v>
      </c>
      <c r="C235" t="s">
        <v>478</v>
      </c>
      <c r="D235" t="s">
        <v>980</v>
      </c>
      <c r="E235" s="1">
        <v>27596</v>
      </c>
      <c r="F235" s="1">
        <v>44904</v>
      </c>
      <c r="G235" t="s">
        <v>965</v>
      </c>
      <c r="H235" s="2">
        <v>158362.69</v>
      </c>
      <c r="I235">
        <v>0</v>
      </c>
      <c r="J235">
        <v>0.5</v>
      </c>
      <c r="R235">
        <f t="shared" ca="1" si="51"/>
        <v>49</v>
      </c>
      <c r="T235" s="3" t="str">
        <f t="shared" si="49"/>
        <v>No</v>
      </c>
      <c r="U235" s="3" t="str">
        <f t="shared" ca="1" si="52"/>
        <v>No</v>
      </c>
      <c r="V235" s="6" t="str">
        <f t="shared" ca="1" si="53"/>
        <v>Antigua</v>
      </c>
      <c r="W235" s="7" t="str">
        <f t="shared" si="54"/>
        <v/>
      </c>
      <c r="X235" s="5" t="str">
        <f t="shared" si="55"/>
        <v>N/A</v>
      </c>
      <c r="Y235" s="16" t="str">
        <f t="shared" si="56"/>
        <v>Medio</v>
      </c>
      <c r="AH235" t="str">
        <f t="shared" si="50"/>
        <v>Activo = Cuenta Corriente</v>
      </c>
    </row>
    <row r="236" spans="1:34">
      <c r="A236">
        <v>1235</v>
      </c>
      <c r="B236" t="s">
        <v>80</v>
      </c>
      <c r="C236" t="s">
        <v>449</v>
      </c>
      <c r="D236" t="s">
        <v>979</v>
      </c>
      <c r="E236" s="1">
        <v>32539</v>
      </c>
      <c r="F236" s="1">
        <v>45039</v>
      </c>
      <c r="G236" t="s">
        <v>966</v>
      </c>
      <c r="H236" s="2">
        <v>333233.21000000002</v>
      </c>
      <c r="I236">
        <v>0</v>
      </c>
      <c r="J236">
        <v>2.1</v>
      </c>
      <c r="R236">
        <f t="shared" ca="1" si="51"/>
        <v>36</v>
      </c>
      <c r="T236" s="3" t="str">
        <f t="shared" si="49"/>
        <v>No</v>
      </c>
      <c r="U236" s="3" t="str">
        <f t="shared" ca="1" si="52"/>
        <v>No</v>
      </c>
      <c r="V236" s="6" t="str">
        <f t="shared" ca="1" si="53"/>
        <v>Antigua</v>
      </c>
      <c r="W236" s="7" t="str">
        <f t="shared" si="54"/>
        <v/>
      </c>
      <c r="X236" s="5" t="str">
        <f t="shared" si="55"/>
        <v>N/A</v>
      </c>
      <c r="Y236" s="16" t="str">
        <f t="shared" si="56"/>
        <v>Alto</v>
      </c>
      <c r="AH236" t="str">
        <f t="shared" si="50"/>
        <v>Activo = Ahorro</v>
      </c>
    </row>
    <row r="237" spans="1:34">
      <c r="A237">
        <v>1236</v>
      </c>
      <c r="B237" t="s">
        <v>181</v>
      </c>
      <c r="C237" t="s">
        <v>549</v>
      </c>
      <c r="D237" t="s">
        <v>979</v>
      </c>
      <c r="E237" s="1">
        <v>22080</v>
      </c>
      <c r="F237" s="1">
        <v>44178</v>
      </c>
      <c r="G237" t="s">
        <v>965</v>
      </c>
      <c r="H237" s="2">
        <v>62092.93</v>
      </c>
      <c r="I237">
        <v>0</v>
      </c>
      <c r="J237">
        <v>0.5</v>
      </c>
      <c r="R237">
        <f t="shared" ca="1" si="51"/>
        <v>64</v>
      </c>
      <c r="T237" s="3" t="str">
        <f t="shared" si="49"/>
        <v>Sí</v>
      </c>
      <c r="U237" s="3" t="str">
        <f t="shared" ca="1" si="52"/>
        <v>Sí</v>
      </c>
      <c r="V237" s="6" t="str">
        <f t="shared" ca="1" si="53"/>
        <v>Antigua</v>
      </c>
      <c r="W237" s="7" t="str">
        <f t="shared" si="54"/>
        <v/>
      </c>
      <c r="X237" s="5" t="str">
        <f t="shared" si="55"/>
        <v>N/A</v>
      </c>
      <c r="Y237" s="16" t="str">
        <f t="shared" si="56"/>
        <v>Bajo</v>
      </c>
      <c r="AH237" t="str">
        <f t="shared" si="50"/>
        <v>Activo = Cuenta Corriente</v>
      </c>
    </row>
    <row r="238" spans="1:34">
      <c r="A238">
        <v>1237</v>
      </c>
      <c r="B238" t="s">
        <v>182</v>
      </c>
      <c r="C238" t="s">
        <v>550</v>
      </c>
      <c r="D238" t="s">
        <v>979</v>
      </c>
      <c r="E238" s="1">
        <v>38873</v>
      </c>
      <c r="F238" s="1">
        <v>45728</v>
      </c>
      <c r="G238" t="s">
        <v>967</v>
      </c>
      <c r="H238" s="2">
        <v>261732.86</v>
      </c>
      <c r="I238">
        <v>18</v>
      </c>
      <c r="J238">
        <v>5.5</v>
      </c>
      <c r="R238">
        <f t="shared" ca="1" si="51"/>
        <v>18</v>
      </c>
      <c r="T238" s="3" t="str">
        <f t="shared" si="49"/>
        <v>Sí</v>
      </c>
      <c r="U238" s="3" t="str">
        <f t="shared" ca="1" si="52"/>
        <v>Sí</v>
      </c>
      <c r="V238" s="6" t="str">
        <f t="shared" ca="1" si="53"/>
        <v>Antigua</v>
      </c>
      <c r="W238" s="7">
        <f t="shared" si="54"/>
        <v>14540.714444444444</v>
      </c>
      <c r="X238" s="5">
        <f t="shared" si="55"/>
        <v>46277</v>
      </c>
      <c r="Y238" s="16" t="str">
        <f t="shared" si="56"/>
        <v>Medio</v>
      </c>
      <c r="AH238" t="str">
        <f t="shared" si="50"/>
        <v>Activo = Inversión</v>
      </c>
    </row>
    <row r="239" spans="1:34">
      <c r="A239">
        <v>1238</v>
      </c>
      <c r="B239" t="s">
        <v>183</v>
      </c>
      <c r="C239" t="s">
        <v>378</v>
      </c>
      <c r="D239" t="s">
        <v>980</v>
      </c>
      <c r="E239" s="1">
        <v>26671</v>
      </c>
      <c r="F239" s="1">
        <v>44844</v>
      </c>
      <c r="G239" t="s">
        <v>966</v>
      </c>
      <c r="H239" s="2">
        <v>344308.43</v>
      </c>
      <c r="I239">
        <v>0</v>
      </c>
      <c r="J239">
        <v>2.1</v>
      </c>
      <c r="R239">
        <f t="shared" ca="1" si="51"/>
        <v>52</v>
      </c>
      <c r="T239" s="3" t="str">
        <f t="shared" si="49"/>
        <v>No</v>
      </c>
      <c r="U239" s="3" t="str">
        <f t="shared" ca="1" si="52"/>
        <v>No</v>
      </c>
      <c r="V239" s="6" t="str">
        <f t="shared" ca="1" si="53"/>
        <v>Antigua</v>
      </c>
      <c r="W239" s="7" t="str">
        <f t="shared" si="54"/>
        <v/>
      </c>
      <c r="X239" s="5" t="str">
        <f t="shared" si="55"/>
        <v>N/A</v>
      </c>
      <c r="Y239" s="16" t="str">
        <f t="shared" si="56"/>
        <v>Alto</v>
      </c>
      <c r="AH239" t="str">
        <f t="shared" si="50"/>
        <v>Activo = Ahorro</v>
      </c>
    </row>
    <row r="240" spans="1:34">
      <c r="A240">
        <v>1239</v>
      </c>
      <c r="B240" t="s">
        <v>43</v>
      </c>
      <c r="C240" t="s">
        <v>551</v>
      </c>
      <c r="D240" t="s">
        <v>980</v>
      </c>
      <c r="E240" s="1">
        <v>20817</v>
      </c>
      <c r="F240" s="1">
        <v>44051</v>
      </c>
      <c r="G240" t="s">
        <v>967</v>
      </c>
      <c r="H240" s="2">
        <v>482229.33</v>
      </c>
      <c r="I240">
        <v>0</v>
      </c>
      <c r="J240">
        <v>5.5</v>
      </c>
      <c r="R240">
        <f t="shared" ca="1" si="51"/>
        <v>68</v>
      </c>
      <c r="T240" s="3" t="str">
        <f t="shared" si="49"/>
        <v>No</v>
      </c>
      <c r="U240" s="3" t="str">
        <f t="shared" ca="1" si="52"/>
        <v>No</v>
      </c>
      <c r="V240" s="6" t="str">
        <f t="shared" ca="1" si="53"/>
        <v>Antigua</v>
      </c>
      <c r="W240" s="7" t="str">
        <f t="shared" si="54"/>
        <v/>
      </c>
      <c r="X240" s="5" t="str">
        <f t="shared" si="55"/>
        <v>N/A</v>
      </c>
      <c r="Y240" s="16" t="str">
        <f t="shared" si="56"/>
        <v>Alto</v>
      </c>
      <c r="AH240" t="str">
        <f t="shared" si="50"/>
        <v>Activo = Inversión</v>
      </c>
    </row>
    <row r="241" spans="1:34">
      <c r="A241">
        <v>1240</v>
      </c>
      <c r="B241" t="s">
        <v>184</v>
      </c>
      <c r="C241" t="s">
        <v>552</v>
      </c>
      <c r="D241" t="s">
        <v>980</v>
      </c>
      <c r="E241" s="1">
        <v>25286</v>
      </c>
      <c r="F241" s="1">
        <v>45273</v>
      </c>
      <c r="G241" t="s">
        <v>966</v>
      </c>
      <c r="H241" s="2">
        <v>8933.3700000000008</v>
      </c>
      <c r="I241">
        <v>0</v>
      </c>
      <c r="J241">
        <v>2.1</v>
      </c>
      <c r="R241">
        <f t="shared" ca="1" si="51"/>
        <v>56</v>
      </c>
      <c r="T241" s="3" t="str">
        <f t="shared" si="49"/>
        <v>No</v>
      </c>
      <c r="U241" s="3" t="str">
        <f t="shared" ca="1" si="52"/>
        <v>No</v>
      </c>
      <c r="V241" s="6" t="str">
        <f t="shared" ca="1" si="53"/>
        <v>Antigua</v>
      </c>
      <c r="W241" s="7" t="str">
        <f t="shared" si="54"/>
        <v/>
      </c>
      <c r="X241" s="5" t="str">
        <f t="shared" si="55"/>
        <v>N/A</v>
      </c>
      <c r="Y241" s="16" t="str">
        <f t="shared" si="56"/>
        <v>Bajo</v>
      </c>
      <c r="AH241" t="str">
        <f t="shared" si="50"/>
        <v>Activo = Ahorro</v>
      </c>
    </row>
    <row r="242" spans="1:34">
      <c r="A242">
        <v>1241</v>
      </c>
      <c r="B242" t="s">
        <v>185</v>
      </c>
      <c r="C242" t="s">
        <v>553</v>
      </c>
      <c r="D242" t="s">
        <v>980</v>
      </c>
      <c r="E242" s="1">
        <v>22515</v>
      </c>
      <c r="F242" s="1">
        <v>45491</v>
      </c>
      <c r="G242" t="s">
        <v>965</v>
      </c>
      <c r="H242" s="2">
        <v>410055.37</v>
      </c>
      <c r="I242">
        <v>0</v>
      </c>
      <c r="J242">
        <v>0.5</v>
      </c>
      <c r="R242">
        <f t="shared" ca="1" si="51"/>
        <v>63</v>
      </c>
      <c r="T242" s="3" t="str">
        <f t="shared" si="49"/>
        <v>No</v>
      </c>
      <c r="U242" s="3" t="str">
        <f t="shared" ca="1" si="52"/>
        <v>No</v>
      </c>
      <c r="V242" s="6" t="str">
        <f t="shared" ca="1" si="53"/>
        <v>Antigua</v>
      </c>
      <c r="W242" s="7" t="str">
        <f t="shared" si="54"/>
        <v/>
      </c>
      <c r="X242" s="5" t="str">
        <f t="shared" si="55"/>
        <v>N/A</v>
      </c>
      <c r="Y242" s="16" t="str">
        <f t="shared" si="56"/>
        <v>Alto</v>
      </c>
      <c r="AH242" t="str">
        <f t="shared" si="50"/>
        <v>Activo = Cuenta Corriente</v>
      </c>
    </row>
    <row r="243" spans="1:34">
      <c r="A243">
        <v>1242</v>
      </c>
      <c r="B243" t="s">
        <v>186</v>
      </c>
      <c r="C243" t="s">
        <v>554</v>
      </c>
      <c r="D243" t="s">
        <v>980</v>
      </c>
      <c r="E243" s="1">
        <v>22903</v>
      </c>
      <c r="F243" s="1">
        <v>45203</v>
      </c>
      <c r="G243" t="s">
        <v>968</v>
      </c>
      <c r="H243" s="2">
        <v>256093.8</v>
      </c>
      <c r="I243">
        <v>0</v>
      </c>
      <c r="J243">
        <v>35</v>
      </c>
      <c r="R243">
        <f t="shared" ca="1" si="51"/>
        <v>62</v>
      </c>
      <c r="T243" s="3" t="str">
        <f t="shared" si="49"/>
        <v>No</v>
      </c>
      <c r="U243" s="3" t="str">
        <f t="shared" ca="1" si="52"/>
        <v>No</v>
      </c>
      <c r="V243" s="6" t="str">
        <f t="shared" ca="1" si="53"/>
        <v>Antigua</v>
      </c>
      <c r="W243" s="7" t="str">
        <f t="shared" si="54"/>
        <v/>
      </c>
      <c r="X243" s="5" t="str">
        <f t="shared" si="55"/>
        <v>N/A</v>
      </c>
      <c r="Y243" s="16" t="str">
        <f t="shared" si="56"/>
        <v>Medio</v>
      </c>
      <c r="AH243" t="str">
        <f t="shared" si="50"/>
        <v>Pasivo = Tarjeta de Crédito</v>
      </c>
    </row>
    <row r="244" spans="1:34">
      <c r="A244">
        <v>1243</v>
      </c>
      <c r="B244" t="s">
        <v>187</v>
      </c>
      <c r="C244" t="s">
        <v>555</v>
      </c>
      <c r="D244" t="s">
        <v>980</v>
      </c>
      <c r="E244" s="1">
        <v>22940</v>
      </c>
      <c r="F244" s="1">
        <v>44711</v>
      </c>
      <c r="G244" t="s">
        <v>967</v>
      </c>
      <c r="H244" s="2">
        <v>482778.78</v>
      </c>
      <c r="I244">
        <v>6</v>
      </c>
      <c r="J244">
        <v>5.5</v>
      </c>
      <c r="R244">
        <f t="shared" ca="1" si="51"/>
        <v>62</v>
      </c>
      <c r="T244" s="3" t="str">
        <f t="shared" si="49"/>
        <v>No</v>
      </c>
      <c r="U244" s="3" t="str">
        <f t="shared" ca="1" si="52"/>
        <v>No</v>
      </c>
      <c r="V244" s="6" t="str">
        <f t="shared" ca="1" si="53"/>
        <v>Antigua</v>
      </c>
      <c r="W244" s="7">
        <f t="shared" si="54"/>
        <v>80463.13</v>
      </c>
      <c r="X244" s="5">
        <f t="shared" si="55"/>
        <v>44895</v>
      </c>
      <c r="Y244" s="16" t="str">
        <f t="shared" si="56"/>
        <v>Alto</v>
      </c>
      <c r="AH244" t="str">
        <f t="shared" si="50"/>
        <v>Activo = Inversión</v>
      </c>
    </row>
    <row r="245" spans="1:34">
      <c r="A245">
        <v>1244</v>
      </c>
      <c r="B245" t="s">
        <v>165</v>
      </c>
      <c r="C245" t="s">
        <v>556</v>
      </c>
      <c r="D245" t="s">
        <v>980</v>
      </c>
      <c r="E245" s="1">
        <v>21020</v>
      </c>
      <c r="F245" s="1">
        <v>44146</v>
      </c>
      <c r="G245" t="s">
        <v>968</v>
      </c>
      <c r="H245" s="2">
        <v>191110.69</v>
      </c>
      <c r="I245">
        <v>0</v>
      </c>
      <c r="J245">
        <v>35</v>
      </c>
      <c r="R245">
        <f t="shared" ca="1" si="51"/>
        <v>67</v>
      </c>
      <c r="T245" s="3" t="str">
        <f t="shared" si="49"/>
        <v>No</v>
      </c>
      <c r="U245" s="3" t="str">
        <f t="shared" ca="1" si="52"/>
        <v>No</v>
      </c>
      <c r="V245" s="6" t="str">
        <f t="shared" ca="1" si="53"/>
        <v>Antigua</v>
      </c>
      <c r="W245" s="7" t="str">
        <f t="shared" si="54"/>
        <v/>
      </c>
      <c r="X245" s="5" t="str">
        <f t="shared" si="55"/>
        <v>N/A</v>
      </c>
      <c r="Y245" s="16" t="str">
        <f t="shared" si="56"/>
        <v>Medio</v>
      </c>
      <c r="AH245" t="str">
        <f t="shared" si="50"/>
        <v>Pasivo = Tarjeta de Crédito</v>
      </c>
    </row>
    <row r="246" spans="1:34">
      <c r="A246">
        <v>1245</v>
      </c>
      <c r="B246" t="s">
        <v>149</v>
      </c>
      <c r="C246" t="s">
        <v>397</v>
      </c>
      <c r="D246" t="s">
        <v>979</v>
      </c>
      <c r="E246" s="1">
        <v>21425</v>
      </c>
      <c r="F246" s="1">
        <v>44843</v>
      </c>
      <c r="G246" t="s">
        <v>966</v>
      </c>
      <c r="H246" s="2">
        <v>173833.96</v>
      </c>
      <c r="I246">
        <v>0</v>
      </c>
      <c r="J246">
        <v>2.1</v>
      </c>
      <c r="R246">
        <f t="shared" ca="1" si="51"/>
        <v>66</v>
      </c>
      <c r="T246" s="3" t="str">
        <f t="shared" si="49"/>
        <v>No</v>
      </c>
      <c r="U246" s="3" t="str">
        <f t="shared" ca="1" si="52"/>
        <v>No</v>
      </c>
      <c r="V246" s="6" t="str">
        <f t="shared" ca="1" si="53"/>
        <v>Antigua</v>
      </c>
      <c r="W246" s="7" t="str">
        <f t="shared" si="54"/>
        <v/>
      </c>
      <c r="X246" s="5" t="str">
        <f t="shared" si="55"/>
        <v>N/A</v>
      </c>
      <c r="Y246" s="16" t="str">
        <f t="shared" si="56"/>
        <v>Medio</v>
      </c>
      <c r="AH246" t="str">
        <f t="shared" si="50"/>
        <v>Activo = Ahorro</v>
      </c>
    </row>
    <row r="247" spans="1:34">
      <c r="A247">
        <v>1246</v>
      </c>
      <c r="B247" t="s">
        <v>188</v>
      </c>
      <c r="C247" t="s">
        <v>557</v>
      </c>
      <c r="D247" t="s">
        <v>980</v>
      </c>
      <c r="E247" s="1">
        <v>31297</v>
      </c>
      <c r="F247" s="1">
        <v>45726</v>
      </c>
      <c r="G247" t="s">
        <v>967</v>
      </c>
      <c r="H247" s="2">
        <v>6416.3</v>
      </c>
      <c r="I247">
        <v>18</v>
      </c>
      <c r="J247">
        <v>5.5</v>
      </c>
      <c r="R247">
        <f t="shared" ca="1" si="51"/>
        <v>39</v>
      </c>
      <c r="T247" s="3" t="str">
        <f t="shared" si="49"/>
        <v>No</v>
      </c>
      <c r="U247" s="3" t="str">
        <f t="shared" ca="1" si="52"/>
        <v>No</v>
      </c>
      <c r="V247" s="6" t="str">
        <f t="shared" ca="1" si="53"/>
        <v>Antigua</v>
      </c>
      <c r="W247" s="7">
        <f t="shared" si="54"/>
        <v>356.46111111111111</v>
      </c>
      <c r="X247" s="5">
        <f t="shared" si="55"/>
        <v>46275</v>
      </c>
      <c r="Y247" s="16" t="str">
        <f t="shared" si="56"/>
        <v>Bajo</v>
      </c>
      <c r="AH247" t="str">
        <f t="shared" si="50"/>
        <v>Activo = Inversión</v>
      </c>
    </row>
    <row r="248" spans="1:34">
      <c r="A248">
        <v>1247</v>
      </c>
      <c r="B248" t="s">
        <v>50</v>
      </c>
      <c r="C248" t="s">
        <v>558</v>
      </c>
      <c r="D248" t="s">
        <v>979</v>
      </c>
      <c r="E248" s="1">
        <v>28984</v>
      </c>
      <c r="F248" s="1">
        <v>44192</v>
      </c>
      <c r="G248" t="s">
        <v>965</v>
      </c>
      <c r="H248" s="2">
        <v>73344.100000000006</v>
      </c>
      <c r="I248">
        <v>0</v>
      </c>
      <c r="J248">
        <v>0.5</v>
      </c>
      <c r="R248">
        <f t="shared" ca="1" si="51"/>
        <v>46</v>
      </c>
      <c r="T248" s="3" t="str">
        <f t="shared" si="49"/>
        <v>No</v>
      </c>
      <c r="U248" s="3" t="str">
        <f t="shared" ca="1" si="52"/>
        <v>No</v>
      </c>
      <c r="V248" s="6" t="str">
        <f t="shared" ca="1" si="53"/>
        <v>Antigua</v>
      </c>
      <c r="W248" s="7" t="str">
        <f t="shared" si="54"/>
        <v/>
      </c>
      <c r="X248" s="5" t="str">
        <f t="shared" si="55"/>
        <v>N/A</v>
      </c>
      <c r="Y248" s="16" t="str">
        <f t="shared" si="56"/>
        <v>Bajo</v>
      </c>
      <c r="AH248" t="str">
        <f t="shared" si="50"/>
        <v>Activo = Cuenta Corriente</v>
      </c>
    </row>
    <row r="249" spans="1:34">
      <c r="A249">
        <v>1248</v>
      </c>
      <c r="B249" t="s">
        <v>189</v>
      </c>
      <c r="C249" t="s">
        <v>559</v>
      </c>
      <c r="D249" t="s">
        <v>979</v>
      </c>
      <c r="E249" s="1">
        <v>26608</v>
      </c>
      <c r="F249" s="1">
        <v>44840</v>
      </c>
      <c r="G249" t="s">
        <v>967</v>
      </c>
      <c r="H249" s="2">
        <v>189359.15</v>
      </c>
      <c r="I249">
        <v>12</v>
      </c>
      <c r="J249">
        <v>5.5</v>
      </c>
      <c r="R249">
        <f t="shared" ca="1" si="51"/>
        <v>52</v>
      </c>
      <c r="T249" s="3" t="str">
        <f t="shared" si="49"/>
        <v>No</v>
      </c>
      <c r="U249" s="3" t="str">
        <f t="shared" ca="1" si="52"/>
        <v>No</v>
      </c>
      <c r="V249" s="6" t="str">
        <f t="shared" ca="1" si="53"/>
        <v>Antigua</v>
      </c>
      <c r="W249" s="7">
        <f t="shared" si="54"/>
        <v>15779.929166666667</v>
      </c>
      <c r="X249" s="5">
        <f t="shared" si="55"/>
        <v>45205</v>
      </c>
      <c r="Y249" s="16" t="str">
        <f t="shared" si="56"/>
        <v>Medio</v>
      </c>
      <c r="AH249" t="str">
        <f t="shared" si="50"/>
        <v>Activo = Inversión</v>
      </c>
    </row>
    <row r="250" spans="1:34">
      <c r="A250">
        <v>1249</v>
      </c>
      <c r="B250" t="s">
        <v>59</v>
      </c>
      <c r="C250" t="s">
        <v>560</v>
      </c>
      <c r="D250" t="s">
        <v>979</v>
      </c>
      <c r="E250" s="1">
        <v>31203</v>
      </c>
      <c r="F250" s="1">
        <v>45788</v>
      </c>
      <c r="G250" t="s">
        <v>968</v>
      </c>
      <c r="H250" s="2">
        <v>295169.33</v>
      </c>
      <c r="I250">
        <v>0</v>
      </c>
      <c r="J250">
        <v>35</v>
      </c>
      <c r="R250">
        <f t="shared" ca="1" si="51"/>
        <v>39</v>
      </c>
      <c r="T250" s="3" t="str">
        <f t="shared" si="49"/>
        <v>Sí</v>
      </c>
      <c r="U250" s="3" t="str">
        <f t="shared" ca="1" si="52"/>
        <v>Sí</v>
      </c>
      <c r="V250" s="6" t="str">
        <f t="shared" ca="1" si="53"/>
        <v>Reciente</v>
      </c>
      <c r="W250" s="7" t="str">
        <f t="shared" si="54"/>
        <v/>
      </c>
      <c r="X250" s="5" t="str">
        <f t="shared" si="55"/>
        <v>N/A</v>
      </c>
      <c r="Y250" s="16" t="str">
        <f t="shared" si="56"/>
        <v>Medio</v>
      </c>
      <c r="AH250" t="str">
        <f t="shared" si="50"/>
        <v>Pasivo = Tarjeta de Crédito</v>
      </c>
    </row>
    <row r="251" spans="1:34">
      <c r="A251">
        <v>1250</v>
      </c>
      <c r="B251" t="s">
        <v>190</v>
      </c>
      <c r="C251" t="s">
        <v>384</v>
      </c>
      <c r="D251" t="s">
        <v>979</v>
      </c>
      <c r="E251" s="1">
        <v>37942</v>
      </c>
      <c r="F251" s="1">
        <v>44911</v>
      </c>
      <c r="G251" t="s">
        <v>968</v>
      </c>
      <c r="H251" s="2">
        <v>157771.29</v>
      </c>
      <c r="I251">
        <v>0</v>
      </c>
      <c r="J251">
        <v>35</v>
      </c>
      <c r="R251">
        <f t="shared" ca="1" si="51"/>
        <v>21</v>
      </c>
      <c r="T251" s="3" t="str">
        <f t="shared" si="49"/>
        <v>No</v>
      </c>
      <c r="U251" s="3" t="str">
        <f t="shared" ca="1" si="52"/>
        <v>No</v>
      </c>
      <c r="V251" s="6" t="str">
        <f t="shared" ca="1" si="53"/>
        <v>Antigua</v>
      </c>
      <c r="W251" s="7" t="str">
        <f t="shared" si="54"/>
        <v/>
      </c>
      <c r="X251" s="5" t="str">
        <f t="shared" si="55"/>
        <v>N/A</v>
      </c>
      <c r="Y251" s="16" t="str">
        <f t="shared" si="56"/>
        <v>Medio</v>
      </c>
      <c r="AH251" t="str">
        <f t="shared" si="50"/>
        <v>Pasivo = Tarjeta de Crédito</v>
      </c>
    </row>
    <row r="252" spans="1:34">
      <c r="A252">
        <v>1251</v>
      </c>
      <c r="B252" t="s">
        <v>153</v>
      </c>
      <c r="C252" t="s">
        <v>393</v>
      </c>
      <c r="D252" t="s">
        <v>980</v>
      </c>
      <c r="E252" s="1">
        <v>35441</v>
      </c>
      <c r="F252" s="1">
        <v>45655</v>
      </c>
      <c r="G252" t="s">
        <v>968</v>
      </c>
      <c r="H252" s="2">
        <v>242554.3</v>
      </c>
      <c r="I252">
        <v>0</v>
      </c>
      <c r="J252">
        <v>35</v>
      </c>
      <c r="R252">
        <f t="shared" ca="1" si="51"/>
        <v>28</v>
      </c>
      <c r="T252" s="3" t="str">
        <f t="shared" si="49"/>
        <v>No</v>
      </c>
      <c r="U252" s="3" t="str">
        <f t="shared" ca="1" si="52"/>
        <v>No</v>
      </c>
      <c r="V252" s="6" t="str">
        <f t="shared" ca="1" si="53"/>
        <v>Antigua</v>
      </c>
      <c r="W252" s="7" t="str">
        <f t="shared" si="54"/>
        <v/>
      </c>
      <c r="X252" s="5" t="str">
        <f t="shared" si="55"/>
        <v>N/A</v>
      </c>
      <c r="Y252" s="16" t="str">
        <f t="shared" si="56"/>
        <v>Medio</v>
      </c>
      <c r="AH252" t="str">
        <f t="shared" si="50"/>
        <v>Pasivo = Tarjeta de Crédito</v>
      </c>
    </row>
    <row r="253" spans="1:34">
      <c r="A253">
        <v>1252</v>
      </c>
      <c r="B253" t="s">
        <v>191</v>
      </c>
      <c r="C253" t="s">
        <v>561</v>
      </c>
      <c r="D253" t="s">
        <v>980</v>
      </c>
      <c r="E253" s="1">
        <v>28090</v>
      </c>
      <c r="F253" s="1">
        <v>44736</v>
      </c>
      <c r="G253" t="s">
        <v>968</v>
      </c>
      <c r="H253" s="2">
        <v>273733.82</v>
      </c>
      <c r="I253">
        <v>0</v>
      </c>
      <c r="J253">
        <v>35</v>
      </c>
      <c r="R253">
        <f t="shared" ca="1" si="51"/>
        <v>48</v>
      </c>
      <c r="T253" s="3" t="str">
        <f t="shared" si="49"/>
        <v>No</v>
      </c>
      <c r="U253" s="3" t="str">
        <f t="shared" ca="1" si="52"/>
        <v>No</v>
      </c>
      <c r="V253" s="6" t="str">
        <f t="shared" ca="1" si="53"/>
        <v>Antigua</v>
      </c>
      <c r="W253" s="7" t="str">
        <f t="shared" si="54"/>
        <v/>
      </c>
      <c r="X253" s="5" t="str">
        <f t="shared" si="55"/>
        <v>N/A</v>
      </c>
      <c r="Y253" s="16" t="str">
        <f t="shared" si="56"/>
        <v>Medio</v>
      </c>
      <c r="AH253" t="str">
        <f t="shared" si="50"/>
        <v>Pasivo = Tarjeta de Crédito</v>
      </c>
    </row>
    <row r="254" spans="1:34">
      <c r="A254">
        <v>1253</v>
      </c>
      <c r="B254" t="s">
        <v>192</v>
      </c>
      <c r="C254" t="s">
        <v>527</v>
      </c>
      <c r="D254" t="s">
        <v>979</v>
      </c>
      <c r="E254" s="1">
        <v>29790</v>
      </c>
      <c r="F254" s="1">
        <v>44392</v>
      </c>
      <c r="G254" t="s">
        <v>966</v>
      </c>
      <c r="H254" s="2">
        <v>130015.02</v>
      </c>
      <c r="I254">
        <v>0</v>
      </c>
      <c r="J254">
        <v>2.1</v>
      </c>
      <c r="R254">
        <f t="shared" ca="1" si="51"/>
        <v>43</v>
      </c>
      <c r="T254" s="3" t="str">
        <f t="shared" si="49"/>
        <v>No</v>
      </c>
      <c r="U254" s="3" t="str">
        <f t="shared" ca="1" si="52"/>
        <v>No</v>
      </c>
      <c r="V254" s="6" t="str">
        <f t="shared" ca="1" si="53"/>
        <v>Antigua</v>
      </c>
      <c r="W254" s="7" t="str">
        <f t="shared" si="54"/>
        <v/>
      </c>
      <c r="X254" s="5" t="str">
        <f t="shared" si="55"/>
        <v>N/A</v>
      </c>
      <c r="Y254" s="16" t="str">
        <f t="shared" si="56"/>
        <v>Medio</v>
      </c>
      <c r="AH254" t="str">
        <f t="shared" si="50"/>
        <v>Activo = Ahorro</v>
      </c>
    </row>
    <row r="255" spans="1:34">
      <c r="A255">
        <v>1254</v>
      </c>
      <c r="B255" t="s">
        <v>193</v>
      </c>
      <c r="C255" t="s">
        <v>480</v>
      </c>
      <c r="D255" t="s">
        <v>979</v>
      </c>
      <c r="E255" s="1">
        <v>26360</v>
      </c>
      <c r="F255" s="1">
        <v>45371</v>
      </c>
      <c r="G255" t="s">
        <v>968</v>
      </c>
      <c r="H255" s="2">
        <v>146835.1</v>
      </c>
      <c r="I255">
        <v>0</v>
      </c>
      <c r="J255">
        <v>35</v>
      </c>
      <c r="R255">
        <f t="shared" ca="1" si="51"/>
        <v>53</v>
      </c>
      <c r="T255" s="3" t="str">
        <f t="shared" si="49"/>
        <v>No</v>
      </c>
      <c r="U255" s="3" t="str">
        <f t="shared" ca="1" si="52"/>
        <v>No</v>
      </c>
      <c r="V255" s="6" t="str">
        <f t="shared" ca="1" si="53"/>
        <v>Antigua</v>
      </c>
      <c r="W255" s="7" t="str">
        <f t="shared" si="54"/>
        <v/>
      </c>
      <c r="X255" s="5" t="str">
        <f t="shared" si="55"/>
        <v>N/A</v>
      </c>
      <c r="Y255" s="16" t="str">
        <f t="shared" si="56"/>
        <v>Medio</v>
      </c>
      <c r="AH255" t="str">
        <f t="shared" si="50"/>
        <v>Pasivo = Tarjeta de Crédito</v>
      </c>
    </row>
    <row r="256" spans="1:34">
      <c r="A256">
        <v>1255</v>
      </c>
      <c r="B256" t="s">
        <v>194</v>
      </c>
      <c r="C256" t="s">
        <v>562</v>
      </c>
      <c r="D256" t="s">
        <v>980</v>
      </c>
      <c r="E256" s="1">
        <v>38084</v>
      </c>
      <c r="F256" s="1">
        <v>45657</v>
      </c>
      <c r="G256" t="s">
        <v>969</v>
      </c>
      <c r="H256" s="2">
        <v>407915.5</v>
      </c>
      <c r="I256">
        <v>12</v>
      </c>
      <c r="J256">
        <v>8</v>
      </c>
      <c r="R256">
        <f t="shared" ca="1" si="51"/>
        <v>21</v>
      </c>
      <c r="T256" s="3" t="str">
        <f t="shared" si="49"/>
        <v>No</v>
      </c>
      <c r="U256" s="3" t="str">
        <f t="shared" ca="1" si="52"/>
        <v>No</v>
      </c>
      <c r="V256" s="6" t="str">
        <f t="shared" ca="1" si="53"/>
        <v>Antigua</v>
      </c>
      <c r="W256" s="7">
        <f t="shared" si="54"/>
        <v>33992.958333333336</v>
      </c>
      <c r="X256" s="5">
        <f t="shared" si="55"/>
        <v>46022</v>
      </c>
      <c r="Y256" s="16" t="str">
        <f t="shared" si="56"/>
        <v>Alto</v>
      </c>
      <c r="AH256" t="str">
        <f t="shared" si="50"/>
        <v>Pasivo = Crédito Hipotecario</v>
      </c>
    </row>
    <row r="257" spans="1:34">
      <c r="A257">
        <v>1256</v>
      </c>
      <c r="B257" t="s">
        <v>195</v>
      </c>
      <c r="C257" t="s">
        <v>473</v>
      </c>
      <c r="D257" t="s">
        <v>980</v>
      </c>
      <c r="E257" s="1">
        <v>28654</v>
      </c>
      <c r="F257" s="1">
        <v>43988</v>
      </c>
      <c r="G257" t="s">
        <v>965</v>
      </c>
      <c r="H257" s="2">
        <v>23722.67</v>
      </c>
      <c r="I257">
        <v>0</v>
      </c>
      <c r="J257">
        <v>0.5</v>
      </c>
      <c r="R257">
        <f t="shared" ca="1" si="51"/>
        <v>46</v>
      </c>
      <c r="T257" s="3" t="str">
        <f t="shared" si="49"/>
        <v>Sí</v>
      </c>
      <c r="U257" s="3" t="str">
        <f t="shared" ca="1" si="52"/>
        <v>Sí</v>
      </c>
      <c r="V257" s="6" t="str">
        <f t="shared" ca="1" si="53"/>
        <v>Antigua</v>
      </c>
      <c r="W257" s="7" t="str">
        <f t="shared" si="54"/>
        <v/>
      </c>
      <c r="X257" s="5" t="str">
        <f t="shared" si="55"/>
        <v>N/A</v>
      </c>
      <c r="Y257" s="16" t="str">
        <f t="shared" si="56"/>
        <v>Bajo</v>
      </c>
      <c r="AH257" t="str">
        <f t="shared" si="50"/>
        <v>Activo = Cuenta Corriente</v>
      </c>
    </row>
    <row r="258" spans="1:34">
      <c r="A258">
        <v>1257</v>
      </c>
      <c r="B258" t="s">
        <v>108</v>
      </c>
      <c r="C258" t="s">
        <v>535</v>
      </c>
      <c r="D258" t="s">
        <v>980</v>
      </c>
      <c r="E258" s="1">
        <v>31125</v>
      </c>
      <c r="F258" s="1">
        <v>45564</v>
      </c>
      <c r="G258" t="s">
        <v>967</v>
      </c>
      <c r="H258" s="2">
        <v>223806.89</v>
      </c>
      <c r="I258">
        <v>18</v>
      </c>
      <c r="J258">
        <v>5.5</v>
      </c>
      <c r="R258">
        <f t="shared" ca="1" si="51"/>
        <v>40</v>
      </c>
      <c r="T258" s="3" t="str">
        <f t="shared" si="49"/>
        <v>No</v>
      </c>
      <c r="U258" s="3" t="str">
        <f t="shared" ca="1" si="52"/>
        <v>No</v>
      </c>
      <c r="V258" s="6" t="str">
        <f t="shared" ca="1" si="53"/>
        <v>Antigua</v>
      </c>
      <c r="W258" s="7">
        <f t="shared" si="54"/>
        <v>12433.716111111113</v>
      </c>
      <c r="X258" s="5">
        <f t="shared" si="55"/>
        <v>46110</v>
      </c>
      <c r="Y258" s="16" t="str">
        <f t="shared" si="56"/>
        <v>Medio</v>
      </c>
      <c r="AH258" t="str">
        <f t="shared" si="50"/>
        <v>Activo = Inversión</v>
      </c>
    </row>
    <row r="259" spans="1:34">
      <c r="A259">
        <v>1258</v>
      </c>
      <c r="B259" t="s">
        <v>196</v>
      </c>
      <c r="C259" t="s">
        <v>563</v>
      </c>
      <c r="D259" t="s">
        <v>980</v>
      </c>
      <c r="E259" s="1">
        <v>31403</v>
      </c>
      <c r="F259" s="1">
        <v>45563</v>
      </c>
      <c r="G259" t="s">
        <v>965</v>
      </c>
      <c r="H259" s="2">
        <v>456483.98</v>
      </c>
      <c r="I259">
        <v>0</v>
      </c>
      <c r="J259">
        <v>0.5</v>
      </c>
      <c r="R259">
        <f t="shared" ca="1" si="51"/>
        <v>39</v>
      </c>
      <c r="T259" s="3" t="str">
        <f t="shared" ref="T259:T322" si="57">IF(MONTH(E259)=6,"Sí","No")</f>
        <v>No</v>
      </c>
      <c r="U259" s="3" t="str">
        <f t="shared" ca="1" si="52"/>
        <v>No</v>
      </c>
      <c r="V259" s="6" t="str">
        <f t="shared" ca="1" si="53"/>
        <v>Antigua</v>
      </c>
      <c r="W259" s="7" t="str">
        <f t="shared" si="54"/>
        <v/>
      </c>
      <c r="X259" s="5" t="str">
        <f t="shared" si="55"/>
        <v>N/A</v>
      </c>
      <c r="Y259" s="16" t="str">
        <f t="shared" si="56"/>
        <v>Alto</v>
      </c>
      <c r="AH259" t="str">
        <f t="shared" ref="AH259:AH322" si="58">IF(OR(G259="Ahorro",G259="Inversión", G259="Cuenta Corriente"),"Activo = " &amp; G259,"Pasivo = " &amp; G259)</f>
        <v>Activo = Cuenta Corriente</v>
      </c>
    </row>
    <row r="260" spans="1:34">
      <c r="A260">
        <v>1259</v>
      </c>
      <c r="B260" t="s">
        <v>197</v>
      </c>
      <c r="C260" t="s">
        <v>533</v>
      </c>
      <c r="D260" t="s">
        <v>980</v>
      </c>
      <c r="E260" s="1">
        <v>32280</v>
      </c>
      <c r="F260" s="1">
        <v>45248</v>
      </c>
      <c r="G260" t="s">
        <v>965</v>
      </c>
      <c r="H260" s="2">
        <v>401492.5</v>
      </c>
      <c r="I260">
        <v>0</v>
      </c>
      <c r="J260">
        <v>0.5</v>
      </c>
      <c r="R260">
        <f t="shared" ca="1" si="51"/>
        <v>37</v>
      </c>
      <c r="T260" s="3" t="str">
        <f t="shared" si="57"/>
        <v>No</v>
      </c>
      <c r="U260" s="3" t="str">
        <f t="shared" ca="1" si="52"/>
        <v>No</v>
      </c>
      <c r="V260" s="6" t="str">
        <f t="shared" ca="1" si="53"/>
        <v>Antigua</v>
      </c>
      <c r="W260" s="7" t="str">
        <f t="shared" si="54"/>
        <v/>
      </c>
      <c r="X260" s="5" t="str">
        <f t="shared" si="55"/>
        <v>N/A</v>
      </c>
      <c r="Y260" s="16" t="str">
        <f t="shared" si="56"/>
        <v>Alto</v>
      </c>
      <c r="AH260" t="str">
        <f t="shared" si="58"/>
        <v>Activo = Cuenta Corriente</v>
      </c>
    </row>
    <row r="261" spans="1:34">
      <c r="A261">
        <v>1260</v>
      </c>
      <c r="B261" t="s">
        <v>198</v>
      </c>
      <c r="C261" t="s">
        <v>564</v>
      </c>
      <c r="D261" t="s">
        <v>980</v>
      </c>
      <c r="E261" s="1">
        <v>28774</v>
      </c>
      <c r="F261" s="1">
        <v>44257</v>
      </c>
      <c r="G261" t="s">
        <v>965</v>
      </c>
      <c r="H261" s="2">
        <v>209170.58</v>
      </c>
      <c r="I261">
        <v>0</v>
      </c>
      <c r="J261">
        <v>0.5</v>
      </c>
      <c r="R261">
        <f t="shared" ca="1" si="51"/>
        <v>46</v>
      </c>
      <c r="T261" s="3" t="str">
        <f t="shared" si="57"/>
        <v>No</v>
      </c>
      <c r="U261" s="3" t="str">
        <f t="shared" ca="1" si="52"/>
        <v>No</v>
      </c>
      <c r="V261" s="6" t="str">
        <f t="shared" ca="1" si="53"/>
        <v>Antigua</v>
      </c>
      <c r="W261" s="7" t="str">
        <f t="shared" si="54"/>
        <v/>
      </c>
      <c r="X261" s="5" t="str">
        <f t="shared" si="55"/>
        <v>N/A</v>
      </c>
      <c r="Y261" s="16" t="str">
        <f t="shared" si="56"/>
        <v>Medio</v>
      </c>
      <c r="AH261" t="str">
        <f t="shared" si="58"/>
        <v>Activo = Cuenta Corriente</v>
      </c>
    </row>
    <row r="262" spans="1:34">
      <c r="A262">
        <v>1261</v>
      </c>
      <c r="B262" t="s">
        <v>199</v>
      </c>
      <c r="C262" t="s">
        <v>565</v>
      </c>
      <c r="D262" t="s">
        <v>980</v>
      </c>
      <c r="E262" s="1">
        <v>37443</v>
      </c>
      <c r="F262" s="1">
        <v>45087</v>
      </c>
      <c r="G262" t="s">
        <v>966</v>
      </c>
      <c r="H262" s="2">
        <v>463137.02</v>
      </c>
      <c r="I262">
        <v>0</v>
      </c>
      <c r="J262">
        <v>2.1</v>
      </c>
      <c r="R262">
        <f t="shared" ca="1" si="51"/>
        <v>22</v>
      </c>
      <c r="T262" s="3" t="str">
        <f t="shared" si="57"/>
        <v>No</v>
      </c>
      <c r="U262" s="3" t="str">
        <f t="shared" ca="1" si="52"/>
        <v>No</v>
      </c>
      <c r="V262" s="6" t="str">
        <f t="shared" ca="1" si="53"/>
        <v>Antigua</v>
      </c>
      <c r="W262" s="7" t="str">
        <f t="shared" si="54"/>
        <v/>
      </c>
      <c r="X262" s="5" t="str">
        <f t="shared" si="55"/>
        <v>N/A</v>
      </c>
      <c r="Y262" s="16" t="str">
        <f t="shared" si="56"/>
        <v>Alto</v>
      </c>
      <c r="AH262" t="str">
        <f t="shared" si="58"/>
        <v>Activo = Ahorro</v>
      </c>
    </row>
    <row r="263" spans="1:34">
      <c r="A263">
        <v>1262</v>
      </c>
      <c r="B263" t="s">
        <v>55</v>
      </c>
      <c r="C263" t="s">
        <v>566</v>
      </c>
      <c r="D263" t="s">
        <v>980</v>
      </c>
      <c r="E263" s="1">
        <v>26897</v>
      </c>
      <c r="F263" s="1">
        <v>44828</v>
      </c>
      <c r="G263" t="s">
        <v>966</v>
      </c>
      <c r="H263" s="2">
        <v>26005.68</v>
      </c>
      <c r="I263">
        <v>0</v>
      </c>
      <c r="J263">
        <v>2.1</v>
      </c>
      <c r="R263">
        <f t="shared" ca="1" si="51"/>
        <v>51</v>
      </c>
      <c r="T263" s="3" t="str">
        <f t="shared" si="57"/>
        <v>No</v>
      </c>
      <c r="U263" s="3" t="str">
        <f t="shared" ca="1" si="52"/>
        <v>No</v>
      </c>
      <c r="V263" s="6" t="str">
        <f t="shared" ca="1" si="53"/>
        <v>Antigua</v>
      </c>
      <c r="W263" s="7" t="str">
        <f t="shared" si="54"/>
        <v/>
      </c>
      <c r="X263" s="5" t="str">
        <f t="shared" si="55"/>
        <v>N/A</v>
      </c>
      <c r="Y263" s="16" t="str">
        <f t="shared" si="56"/>
        <v>Bajo</v>
      </c>
      <c r="AH263" t="str">
        <f t="shared" si="58"/>
        <v>Activo = Ahorro</v>
      </c>
    </row>
    <row r="264" spans="1:34">
      <c r="A264">
        <v>1263</v>
      </c>
      <c r="B264" t="s">
        <v>180</v>
      </c>
      <c r="C264" t="s">
        <v>504</v>
      </c>
      <c r="D264" t="s">
        <v>980</v>
      </c>
      <c r="E264" s="1">
        <v>24758</v>
      </c>
      <c r="F264" s="1">
        <v>44064</v>
      </c>
      <c r="G264" t="s">
        <v>969</v>
      </c>
      <c r="H264" s="2">
        <v>465181.41</v>
      </c>
      <c r="I264">
        <v>12</v>
      </c>
      <c r="J264">
        <v>8</v>
      </c>
      <c r="R264">
        <f t="shared" ca="1" si="51"/>
        <v>57</v>
      </c>
      <c r="T264" s="3" t="str">
        <f t="shared" si="57"/>
        <v>No</v>
      </c>
      <c r="U264" s="3" t="str">
        <f t="shared" ca="1" si="52"/>
        <v>No</v>
      </c>
      <c r="V264" s="6" t="str">
        <f t="shared" ca="1" si="53"/>
        <v>Antigua</v>
      </c>
      <c r="W264" s="7">
        <f t="shared" si="54"/>
        <v>38765.1175</v>
      </c>
      <c r="X264" s="5">
        <f t="shared" si="55"/>
        <v>44429</v>
      </c>
      <c r="Y264" s="16" t="str">
        <f t="shared" si="56"/>
        <v>Alto</v>
      </c>
      <c r="AH264" t="str">
        <f t="shared" si="58"/>
        <v>Pasivo = Crédito Hipotecario</v>
      </c>
    </row>
    <row r="265" spans="1:34">
      <c r="A265">
        <v>1264</v>
      </c>
      <c r="B265" t="s">
        <v>176</v>
      </c>
      <c r="C265" t="s">
        <v>567</v>
      </c>
      <c r="D265" t="s">
        <v>979</v>
      </c>
      <c r="E265" s="1">
        <v>27619</v>
      </c>
      <c r="F265" s="1">
        <v>44241</v>
      </c>
      <c r="G265" t="s">
        <v>967</v>
      </c>
      <c r="H265" s="2">
        <v>30708.46</v>
      </c>
      <c r="I265">
        <v>24</v>
      </c>
      <c r="J265">
        <v>5.5</v>
      </c>
      <c r="R265">
        <f t="shared" ca="1" si="51"/>
        <v>49</v>
      </c>
      <c r="T265" s="3" t="str">
        <f t="shared" si="57"/>
        <v>No</v>
      </c>
      <c r="U265" s="3" t="str">
        <f t="shared" ca="1" si="52"/>
        <v>No</v>
      </c>
      <c r="V265" s="6" t="str">
        <f t="shared" ca="1" si="53"/>
        <v>Antigua</v>
      </c>
      <c r="W265" s="7">
        <f t="shared" si="54"/>
        <v>1279.5191666666667</v>
      </c>
      <c r="X265" s="5">
        <f t="shared" si="55"/>
        <v>44971</v>
      </c>
      <c r="Y265" s="16" t="str">
        <f t="shared" si="56"/>
        <v>Bajo</v>
      </c>
      <c r="AH265" t="str">
        <f t="shared" si="58"/>
        <v>Activo = Inversión</v>
      </c>
    </row>
    <row r="266" spans="1:34">
      <c r="A266">
        <v>1265</v>
      </c>
      <c r="B266" t="s">
        <v>176</v>
      </c>
      <c r="C266" t="s">
        <v>568</v>
      </c>
      <c r="D266" t="s">
        <v>979</v>
      </c>
      <c r="E266" s="1">
        <v>29490</v>
      </c>
      <c r="F266" s="1">
        <v>45596</v>
      </c>
      <c r="G266" t="s">
        <v>966</v>
      </c>
      <c r="H266" s="2">
        <v>215843.18</v>
      </c>
      <c r="I266">
        <v>0</v>
      </c>
      <c r="J266">
        <v>2.1</v>
      </c>
      <c r="R266">
        <f t="shared" ca="1" si="51"/>
        <v>44</v>
      </c>
      <c r="T266" s="3" t="str">
        <f t="shared" si="57"/>
        <v>No</v>
      </c>
      <c r="U266" s="3" t="str">
        <f t="shared" ca="1" si="52"/>
        <v>No</v>
      </c>
      <c r="V266" s="6" t="str">
        <f t="shared" ca="1" si="53"/>
        <v>Antigua</v>
      </c>
      <c r="W266" s="7" t="str">
        <f t="shared" si="54"/>
        <v/>
      </c>
      <c r="X266" s="5" t="str">
        <f t="shared" si="55"/>
        <v>N/A</v>
      </c>
      <c r="Y266" s="16" t="str">
        <f t="shared" si="56"/>
        <v>Medio</v>
      </c>
      <c r="AH266" t="str">
        <f t="shared" si="58"/>
        <v>Activo = Ahorro</v>
      </c>
    </row>
    <row r="267" spans="1:34">
      <c r="A267">
        <v>1266</v>
      </c>
      <c r="B267" t="s">
        <v>99</v>
      </c>
      <c r="C267" t="s">
        <v>569</v>
      </c>
      <c r="D267" t="s">
        <v>979</v>
      </c>
      <c r="E267" s="1">
        <v>35635</v>
      </c>
      <c r="F267" s="1">
        <v>44871</v>
      </c>
      <c r="G267" t="s">
        <v>965</v>
      </c>
      <c r="H267" s="2">
        <v>325657.59999999998</v>
      </c>
      <c r="I267">
        <v>0</v>
      </c>
      <c r="J267">
        <v>0.5</v>
      </c>
      <c r="R267">
        <f t="shared" ca="1" si="51"/>
        <v>27</v>
      </c>
      <c r="T267" s="3" t="str">
        <f t="shared" si="57"/>
        <v>No</v>
      </c>
      <c r="U267" s="3" t="str">
        <f t="shared" ca="1" si="52"/>
        <v>No</v>
      </c>
      <c r="V267" s="6" t="str">
        <f t="shared" ca="1" si="53"/>
        <v>Antigua</v>
      </c>
      <c r="W267" s="7" t="str">
        <f t="shared" si="54"/>
        <v/>
      </c>
      <c r="X267" s="5" t="str">
        <f t="shared" si="55"/>
        <v>N/A</v>
      </c>
      <c r="Y267" s="16" t="str">
        <f t="shared" si="56"/>
        <v>Alto</v>
      </c>
      <c r="AH267" t="str">
        <f t="shared" si="58"/>
        <v>Activo = Cuenta Corriente</v>
      </c>
    </row>
    <row r="268" spans="1:34">
      <c r="A268">
        <v>1267</v>
      </c>
      <c r="B268" t="s">
        <v>156</v>
      </c>
      <c r="C268" t="s">
        <v>570</v>
      </c>
      <c r="D268" t="s">
        <v>980</v>
      </c>
      <c r="E268" s="1">
        <v>30444</v>
      </c>
      <c r="F268" s="1">
        <v>44541</v>
      </c>
      <c r="G268" t="s">
        <v>969</v>
      </c>
      <c r="H268" s="2">
        <v>365981.57</v>
      </c>
      <c r="I268">
        <v>24</v>
      </c>
      <c r="J268">
        <v>8</v>
      </c>
      <c r="R268">
        <f t="shared" ca="1" si="51"/>
        <v>42</v>
      </c>
      <c r="T268" s="3" t="str">
        <f t="shared" si="57"/>
        <v>No</v>
      </c>
      <c r="U268" s="3" t="str">
        <f t="shared" ca="1" si="52"/>
        <v>No</v>
      </c>
      <c r="V268" s="6" t="str">
        <f t="shared" ca="1" si="53"/>
        <v>Antigua</v>
      </c>
      <c r="W268" s="7">
        <f t="shared" si="54"/>
        <v>15249.232083333334</v>
      </c>
      <c r="X268" s="5">
        <f t="shared" si="55"/>
        <v>45271</v>
      </c>
      <c r="Y268" s="16" t="str">
        <f t="shared" si="56"/>
        <v>Alto</v>
      </c>
      <c r="AH268" t="str">
        <f t="shared" si="58"/>
        <v>Pasivo = Crédito Hipotecario</v>
      </c>
    </row>
    <row r="269" spans="1:34">
      <c r="A269">
        <v>1268</v>
      </c>
      <c r="B269" t="s">
        <v>66</v>
      </c>
      <c r="C269" t="s">
        <v>571</v>
      </c>
      <c r="D269" t="s">
        <v>979</v>
      </c>
      <c r="E269" s="1">
        <v>28696</v>
      </c>
      <c r="F269" s="1">
        <v>44405</v>
      </c>
      <c r="G269" t="s">
        <v>965</v>
      </c>
      <c r="H269" s="2">
        <v>266254.94</v>
      </c>
      <c r="I269">
        <v>0</v>
      </c>
      <c r="J269">
        <v>0.5</v>
      </c>
      <c r="R269">
        <f t="shared" ref="R269:R332" ca="1" si="59">INT((TODAY()-E269)/365.25)</f>
        <v>46</v>
      </c>
      <c r="T269" s="3" t="str">
        <f t="shared" si="57"/>
        <v>No</v>
      </c>
      <c r="U269" s="3" t="str">
        <f t="shared" ca="1" si="52"/>
        <v>No</v>
      </c>
      <c r="V269" s="6" t="str">
        <f t="shared" ca="1" si="53"/>
        <v>Antigua</v>
      </c>
      <c r="W269" s="7" t="str">
        <f t="shared" si="54"/>
        <v/>
      </c>
      <c r="X269" s="5" t="str">
        <f t="shared" si="55"/>
        <v>N/A</v>
      </c>
      <c r="Y269" s="16" t="str">
        <f t="shared" si="56"/>
        <v>Medio</v>
      </c>
      <c r="AH269" t="str">
        <f t="shared" si="58"/>
        <v>Activo = Cuenta Corriente</v>
      </c>
    </row>
    <row r="270" spans="1:34">
      <c r="A270">
        <v>1269</v>
      </c>
      <c r="B270" t="s">
        <v>200</v>
      </c>
      <c r="C270" t="s">
        <v>572</v>
      </c>
      <c r="D270" t="s">
        <v>980</v>
      </c>
      <c r="E270" s="1">
        <v>31830</v>
      </c>
      <c r="F270" s="1">
        <v>44127</v>
      </c>
      <c r="G270" t="s">
        <v>967</v>
      </c>
      <c r="H270" s="2">
        <v>383917.95</v>
      </c>
      <c r="I270">
        <v>36</v>
      </c>
      <c r="J270">
        <v>5.5</v>
      </c>
      <c r="R270">
        <f t="shared" ca="1" si="59"/>
        <v>38</v>
      </c>
      <c r="T270" s="3" t="str">
        <f t="shared" si="57"/>
        <v>No</v>
      </c>
      <c r="U270" s="3" t="str">
        <f t="shared" ca="1" si="52"/>
        <v>No</v>
      </c>
      <c r="V270" s="6" t="str">
        <f t="shared" ca="1" si="53"/>
        <v>Antigua</v>
      </c>
      <c r="W270" s="7">
        <f t="shared" si="54"/>
        <v>10664.387500000001</v>
      </c>
      <c r="X270" s="5">
        <f t="shared" si="55"/>
        <v>45222</v>
      </c>
      <c r="Y270" s="16" t="str">
        <f t="shared" si="56"/>
        <v>Alto</v>
      </c>
      <c r="AH270" t="str">
        <f t="shared" si="58"/>
        <v>Activo = Inversión</v>
      </c>
    </row>
    <row r="271" spans="1:34">
      <c r="A271">
        <v>1270</v>
      </c>
      <c r="B271" t="s">
        <v>84</v>
      </c>
      <c r="C271" t="s">
        <v>480</v>
      </c>
      <c r="D271" t="s">
        <v>979</v>
      </c>
      <c r="E271" s="1">
        <v>35874</v>
      </c>
      <c r="F271" s="1">
        <v>44755</v>
      </c>
      <c r="G271" t="s">
        <v>967</v>
      </c>
      <c r="H271" s="2">
        <v>226918.53</v>
      </c>
      <c r="I271">
        <v>12</v>
      </c>
      <c r="J271">
        <v>5.5</v>
      </c>
      <c r="R271">
        <f t="shared" ca="1" si="59"/>
        <v>27</v>
      </c>
      <c r="T271" s="3" t="str">
        <f t="shared" si="57"/>
        <v>No</v>
      </c>
      <c r="U271" s="3" t="str">
        <f t="shared" ca="1" si="52"/>
        <v>No</v>
      </c>
      <c r="V271" s="6" t="str">
        <f t="shared" ca="1" si="53"/>
        <v>Antigua</v>
      </c>
      <c r="W271" s="7">
        <f t="shared" si="54"/>
        <v>18909.877499999999</v>
      </c>
      <c r="X271" s="5">
        <f t="shared" si="55"/>
        <v>45120</v>
      </c>
      <c r="Y271" s="16" t="str">
        <f t="shared" si="56"/>
        <v>Medio</v>
      </c>
      <c r="AH271" t="str">
        <f t="shared" si="58"/>
        <v>Activo = Inversión</v>
      </c>
    </row>
    <row r="272" spans="1:34">
      <c r="A272">
        <v>1271</v>
      </c>
      <c r="B272" t="s">
        <v>63</v>
      </c>
      <c r="C272" t="s">
        <v>549</v>
      </c>
      <c r="D272" t="s">
        <v>980</v>
      </c>
      <c r="E272" s="1">
        <v>24964</v>
      </c>
      <c r="F272" s="1">
        <v>44480</v>
      </c>
      <c r="G272" t="s">
        <v>965</v>
      </c>
      <c r="H272" s="2">
        <v>202226.72</v>
      </c>
      <c r="I272">
        <v>0</v>
      </c>
      <c r="J272">
        <v>0.5</v>
      </c>
      <c r="R272">
        <f t="shared" ca="1" si="59"/>
        <v>57</v>
      </c>
      <c r="T272" s="3" t="str">
        <f t="shared" si="57"/>
        <v>No</v>
      </c>
      <c r="U272" s="3" t="str">
        <f t="shared" ca="1" si="52"/>
        <v>No</v>
      </c>
      <c r="V272" s="6" t="str">
        <f t="shared" ca="1" si="53"/>
        <v>Antigua</v>
      </c>
      <c r="W272" s="7" t="str">
        <f t="shared" si="54"/>
        <v/>
      </c>
      <c r="X272" s="5" t="str">
        <f t="shared" si="55"/>
        <v>N/A</v>
      </c>
      <c r="Y272" s="16" t="str">
        <f t="shared" si="56"/>
        <v>Medio</v>
      </c>
      <c r="AH272" t="str">
        <f t="shared" si="58"/>
        <v>Activo = Cuenta Corriente</v>
      </c>
    </row>
    <row r="273" spans="1:34">
      <c r="A273">
        <v>1272</v>
      </c>
      <c r="B273" t="s">
        <v>60</v>
      </c>
      <c r="C273" t="s">
        <v>551</v>
      </c>
      <c r="D273" t="s">
        <v>980</v>
      </c>
      <c r="E273" s="1">
        <v>34446</v>
      </c>
      <c r="F273" s="1">
        <v>44398</v>
      </c>
      <c r="G273" t="s">
        <v>966</v>
      </c>
      <c r="H273" s="2">
        <v>218502.88</v>
      </c>
      <c r="I273">
        <v>0</v>
      </c>
      <c r="J273">
        <v>2.1</v>
      </c>
      <c r="R273">
        <f t="shared" ca="1" si="59"/>
        <v>31</v>
      </c>
      <c r="T273" s="3" t="str">
        <f t="shared" si="57"/>
        <v>No</v>
      </c>
      <c r="U273" s="3" t="str">
        <f t="shared" ca="1" si="52"/>
        <v>No</v>
      </c>
      <c r="V273" s="6" t="str">
        <f t="shared" ca="1" si="53"/>
        <v>Antigua</v>
      </c>
      <c r="W273" s="7" t="str">
        <f t="shared" si="54"/>
        <v/>
      </c>
      <c r="X273" s="5" t="str">
        <f t="shared" si="55"/>
        <v>N/A</v>
      </c>
      <c r="Y273" s="16" t="str">
        <f t="shared" si="56"/>
        <v>Medio</v>
      </c>
      <c r="AH273" t="str">
        <f t="shared" si="58"/>
        <v>Activo = Ahorro</v>
      </c>
    </row>
    <row r="274" spans="1:34">
      <c r="A274">
        <v>1273</v>
      </c>
      <c r="B274" t="s">
        <v>201</v>
      </c>
      <c r="C274" t="s">
        <v>573</v>
      </c>
      <c r="D274" t="s">
        <v>979</v>
      </c>
      <c r="E274" s="1">
        <v>27956</v>
      </c>
      <c r="F274" s="1">
        <v>44466</v>
      </c>
      <c r="G274" t="s">
        <v>968</v>
      </c>
      <c r="H274" s="2">
        <v>253467.86</v>
      </c>
      <c r="I274">
        <v>0</v>
      </c>
      <c r="J274">
        <v>35</v>
      </c>
      <c r="R274">
        <f t="shared" ca="1" si="59"/>
        <v>48</v>
      </c>
      <c r="T274" s="3" t="str">
        <f t="shared" si="57"/>
        <v>No</v>
      </c>
      <c r="U274" s="3" t="str">
        <f t="shared" ca="1" si="52"/>
        <v>No</v>
      </c>
      <c r="V274" s="6" t="str">
        <f t="shared" ca="1" si="53"/>
        <v>Antigua</v>
      </c>
      <c r="W274" s="7" t="str">
        <f t="shared" si="54"/>
        <v/>
      </c>
      <c r="X274" s="5" t="str">
        <f t="shared" si="55"/>
        <v>N/A</v>
      </c>
      <c r="Y274" s="16" t="str">
        <f t="shared" si="56"/>
        <v>Medio</v>
      </c>
      <c r="AH274" t="str">
        <f t="shared" si="58"/>
        <v>Pasivo = Tarjeta de Crédito</v>
      </c>
    </row>
    <row r="275" spans="1:34">
      <c r="A275">
        <v>1274</v>
      </c>
      <c r="B275" t="s">
        <v>140</v>
      </c>
      <c r="C275" t="s">
        <v>574</v>
      </c>
      <c r="D275" t="s">
        <v>979</v>
      </c>
      <c r="E275" s="1">
        <v>35085</v>
      </c>
      <c r="F275" s="1">
        <v>45661</v>
      </c>
      <c r="G275" t="s">
        <v>967</v>
      </c>
      <c r="H275" s="2">
        <v>282697.99</v>
      </c>
      <c r="I275">
        <v>12</v>
      </c>
      <c r="J275">
        <v>5.5</v>
      </c>
      <c r="R275">
        <f t="shared" ca="1" si="59"/>
        <v>29</v>
      </c>
      <c r="T275" s="3" t="str">
        <f t="shared" si="57"/>
        <v>No</v>
      </c>
      <c r="U275" s="3" t="str">
        <f t="shared" ca="1" si="52"/>
        <v>No</v>
      </c>
      <c r="V275" s="6" t="str">
        <f t="shared" ca="1" si="53"/>
        <v>Antigua</v>
      </c>
      <c r="W275" s="7">
        <f t="shared" si="54"/>
        <v>23558.165833333333</v>
      </c>
      <c r="X275" s="5">
        <f t="shared" si="55"/>
        <v>46026</v>
      </c>
      <c r="Y275" s="16" t="str">
        <f t="shared" si="56"/>
        <v>Medio</v>
      </c>
      <c r="AH275" t="str">
        <f t="shared" si="58"/>
        <v>Activo = Inversión</v>
      </c>
    </row>
    <row r="276" spans="1:34">
      <c r="A276">
        <v>1275</v>
      </c>
      <c r="B276" t="s">
        <v>202</v>
      </c>
      <c r="C276" t="s">
        <v>575</v>
      </c>
      <c r="D276" t="s">
        <v>980</v>
      </c>
      <c r="E276" s="1">
        <v>22211</v>
      </c>
      <c r="F276" s="1">
        <v>44118</v>
      </c>
      <c r="G276" t="s">
        <v>967</v>
      </c>
      <c r="H276" s="2">
        <v>178678.1</v>
      </c>
      <c r="I276">
        <v>0</v>
      </c>
      <c r="J276">
        <v>5.5</v>
      </c>
      <c r="R276">
        <f t="shared" ca="1" si="59"/>
        <v>64</v>
      </c>
      <c r="T276" s="3" t="str">
        <f t="shared" si="57"/>
        <v>No</v>
      </c>
      <c r="U276" s="3" t="str">
        <f t="shared" ca="1" si="52"/>
        <v>No</v>
      </c>
      <c r="V276" s="6" t="str">
        <f t="shared" ca="1" si="53"/>
        <v>Antigua</v>
      </c>
      <c r="W276" s="7" t="str">
        <f t="shared" si="54"/>
        <v/>
      </c>
      <c r="X276" s="5" t="str">
        <f t="shared" si="55"/>
        <v>N/A</v>
      </c>
      <c r="Y276" s="16" t="str">
        <f t="shared" si="56"/>
        <v>Medio</v>
      </c>
      <c r="AH276" t="str">
        <f t="shared" si="58"/>
        <v>Activo = Inversión</v>
      </c>
    </row>
    <row r="277" spans="1:34">
      <c r="A277">
        <v>1276</v>
      </c>
      <c r="B277" t="s">
        <v>203</v>
      </c>
      <c r="C277" t="s">
        <v>576</v>
      </c>
      <c r="D277" t="s">
        <v>979</v>
      </c>
      <c r="E277" s="1">
        <v>29944</v>
      </c>
      <c r="F277" s="1">
        <v>45570</v>
      </c>
      <c r="G277" t="s">
        <v>967</v>
      </c>
      <c r="H277" s="2">
        <v>493335.69</v>
      </c>
      <c r="I277">
        <v>18</v>
      </c>
      <c r="J277">
        <v>5.5</v>
      </c>
      <c r="R277">
        <f t="shared" ca="1" si="59"/>
        <v>43</v>
      </c>
      <c r="T277" s="3" t="str">
        <f t="shared" si="57"/>
        <v>No</v>
      </c>
      <c r="U277" s="3" t="str">
        <f t="shared" ca="1" si="52"/>
        <v>No</v>
      </c>
      <c r="V277" s="6" t="str">
        <f t="shared" ca="1" si="53"/>
        <v>Antigua</v>
      </c>
      <c r="W277" s="7">
        <f t="shared" si="54"/>
        <v>27407.538333333334</v>
      </c>
      <c r="X277" s="5">
        <f t="shared" si="55"/>
        <v>46117</v>
      </c>
      <c r="Y277" s="16" t="str">
        <f t="shared" si="56"/>
        <v>Alto</v>
      </c>
      <c r="AH277" t="str">
        <f t="shared" si="58"/>
        <v>Activo = Inversión</v>
      </c>
    </row>
    <row r="278" spans="1:34">
      <c r="A278">
        <v>1277</v>
      </c>
      <c r="B278" t="s">
        <v>111</v>
      </c>
      <c r="C278" t="s">
        <v>403</v>
      </c>
      <c r="D278" t="s">
        <v>979</v>
      </c>
      <c r="E278" s="1">
        <v>20780</v>
      </c>
      <c r="F278" s="1">
        <v>44805</v>
      </c>
      <c r="G278" t="s">
        <v>968</v>
      </c>
      <c r="H278" s="2">
        <v>139625.44</v>
      </c>
      <c r="I278">
        <v>0</v>
      </c>
      <c r="J278">
        <v>35</v>
      </c>
      <c r="R278">
        <f t="shared" ca="1" si="59"/>
        <v>68</v>
      </c>
      <c r="T278" s="3" t="str">
        <f t="shared" si="57"/>
        <v>No</v>
      </c>
      <c r="U278" s="3" t="str">
        <f t="shared" ca="1" si="52"/>
        <v>No</v>
      </c>
      <c r="V278" s="6" t="str">
        <f t="shared" ca="1" si="53"/>
        <v>Antigua</v>
      </c>
      <c r="W278" s="7" t="str">
        <f t="shared" si="54"/>
        <v/>
      </c>
      <c r="X278" s="5" t="str">
        <f t="shared" si="55"/>
        <v>N/A</v>
      </c>
      <c r="Y278" s="16" t="str">
        <f t="shared" si="56"/>
        <v>Medio</v>
      </c>
      <c r="AH278" t="str">
        <f t="shared" si="58"/>
        <v>Pasivo = Tarjeta de Crédito</v>
      </c>
    </row>
    <row r="279" spans="1:34">
      <c r="A279">
        <v>1278</v>
      </c>
      <c r="B279" t="s">
        <v>204</v>
      </c>
      <c r="C279" t="s">
        <v>577</v>
      </c>
      <c r="D279" t="s">
        <v>980</v>
      </c>
      <c r="E279" s="1">
        <v>33991</v>
      </c>
      <c r="F279" s="1">
        <v>44700</v>
      </c>
      <c r="G279" t="s">
        <v>969</v>
      </c>
      <c r="H279" s="2">
        <v>215350.24</v>
      </c>
      <c r="I279">
        <v>6</v>
      </c>
      <c r="J279">
        <v>8</v>
      </c>
      <c r="R279">
        <f t="shared" ca="1" si="59"/>
        <v>32</v>
      </c>
      <c r="T279" s="3" t="str">
        <f t="shared" si="57"/>
        <v>No</v>
      </c>
      <c r="U279" s="3" t="str">
        <f t="shared" ca="1" si="52"/>
        <v>No</v>
      </c>
      <c r="V279" s="6" t="str">
        <f t="shared" ca="1" si="53"/>
        <v>Antigua</v>
      </c>
      <c r="W279" s="7">
        <f t="shared" si="54"/>
        <v>35891.706666666665</v>
      </c>
      <c r="X279" s="5">
        <f t="shared" si="55"/>
        <v>44884</v>
      </c>
      <c r="Y279" s="16" t="str">
        <f t="shared" si="56"/>
        <v>Medio</v>
      </c>
      <c r="AH279" t="str">
        <f t="shared" si="58"/>
        <v>Pasivo = Crédito Hipotecario</v>
      </c>
    </row>
    <row r="280" spans="1:34">
      <c r="A280">
        <v>1279</v>
      </c>
      <c r="B280" t="s">
        <v>11</v>
      </c>
      <c r="C280" t="s">
        <v>578</v>
      </c>
      <c r="D280" t="s">
        <v>979</v>
      </c>
      <c r="E280" s="1">
        <v>36201</v>
      </c>
      <c r="F280" s="1">
        <v>44104</v>
      </c>
      <c r="G280" t="s">
        <v>966</v>
      </c>
      <c r="H280" s="2">
        <v>177065.79</v>
      </c>
      <c r="I280">
        <v>0</v>
      </c>
      <c r="J280">
        <v>2.1</v>
      </c>
      <c r="R280">
        <f t="shared" ca="1" si="59"/>
        <v>26</v>
      </c>
      <c r="T280" s="3" t="str">
        <f t="shared" si="57"/>
        <v>No</v>
      </c>
      <c r="U280" s="3" t="str">
        <f t="shared" ca="1" si="52"/>
        <v>No</v>
      </c>
      <c r="V280" s="6" t="str">
        <f t="shared" ca="1" si="53"/>
        <v>Antigua</v>
      </c>
      <c r="W280" s="7" t="str">
        <f t="shared" si="54"/>
        <v/>
      </c>
      <c r="X280" s="5" t="str">
        <f t="shared" si="55"/>
        <v>N/A</v>
      </c>
      <c r="Y280" s="16" t="str">
        <f t="shared" si="56"/>
        <v>Medio</v>
      </c>
      <c r="AH280" t="str">
        <f t="shared" si="58"/>
        <v>Activo = Ahorro</v>
      </c>
    </row>
    <row r="281" spans="1:34">
      <c r="A281">
        <v>1280</v>
      </c>
      <c r="B281" t="s">
        <v>205</v>
      </c>
      <c r="C281" t="s">
        <v>522</v>
      </c>
      <c r="D281" t="s">
        <v>979</v>
      </c>
      <c r="E281" s="1">
        <v>25852</v>
      </c>
      <c r="F281" s="1">
        <v>44245</v>
      </c>
      <c r="G281" t="s">
        <v>968</v>
      </c>
      <c r="H281" s="2">
        <v>42104.46</v>
      </c>
      <c r="I281">
        <v>0</v>
      </c>
      <c r="J281">
        <v>35</v>
      </c>
      <c r="R281">
        <f t="shared" ca="1" si="59"/>
        <v>54</v>
      </c>
      <c r="T281" s="3" t="str">
        <f t="shared" si="57"/>
        <v>No</v>
      </c>
      <c r="U281" s="3" t="str">
        <f t="shared" ca="1" si="52"/>
        <v>No</v>
      </c>
      <c r="V281" s="6" t="str">
        <f t="shared" ca="1" si="53"/>
        <v>Antigua</v>
      </c>
      <c r="W281" s="7" t="str">
        <f t="shared" si="54"/>
        <v/>
      </c>
      <c r="X281" s="5" t="str">
        <f t="shared" si="55"/>
        <v>N/A</v>
      </c>
      <c r="Y281" s="16" t="str">
        <f t="shared" si="56"/>
        <v>Bajo</v>
      </c>
      <c r="AH281" t="str">
        <f t="shared" si="58"/>
        <v>Pasivo = Tarjeta de Crédito</v>
      </c>
    </row>
    <row r="282" spans="1:34">
      <c r="A282">
        <v>1281</v>
      </c>
      <c r="B282" t="s">
        <v>206</v>
      </c>
      <c r="C282" t="s">
        <v>532</v>
      </c>
      <c r="D282" t="s">
        <v>980</v>
      </c>
      <c r="E282" s="1">
        <v>24192</v>
      </c>
      <c r="F282" s="1">
        <v>44943</v>
      </c>
      <c r="G282" t="s">
        <v>965</v>
      </c>
      <c r="H282" s="2">
        <v>103886.89</v>
      </c>
      <c r="I282">
        <v>0</v>
      </c>
      <c r="J282">
        <v>0.5</v>
      </c>
      <c r="R282">
        <f t="shared" ca="1" si="59"/>
        <v>59</v>
      </c>
      <c r="T282" s="3" t="str">
        <f t="shared" si="57"/>
        <v>No</v>
      </c>
      <c r="U282" s="3" t="str">
        <f t="shared" ca="1" si="52"/>
        <v>No</v>
      </c>
      <c r="V282" s="6" t="str">
        <f t="shared" ca="1" si="53"/>
        <v>Antigua</v>
      </c>
      <c r="W282" s="7" t="str">
        <f t="shared" si="54"/>
        <v/>
      </c>
      <c r="X282" s="5" t="str">
        <f t="shared" si="55"/>
        <v>N/A</v>
      </c>
      <c r="Y282" s="16" t="str">
        <f t="shared" si="56"/>
        <v>Medio</v>
      </c>
      <c r="AH282" t="str">
        <f t="shared" si="58"/>
        <v>Activo = Cuenta Corriente</v>
      </c>
    </row>
    <row r="283" spans="1:34">
      <c r="A283">
        <v>1282</v>
      </c>
      <c r="B283" t="s">
        <v>207</v>
      </c>
      <c r="C283" t="s">
        <v>579</v>
      </c>
      <c r="D283" t="s">
        <v>980</v>
      </c>
      <c r="E283" s="1">
        <v>32132</v>
      </c>
      <c r="F283" s="1">
        <v>45389</v>
      </c>
      <c r="G283" t="s">
        <v>967</v>
      </c>
      <c r="H283" s="2">
        <v>39291.339999999997</v>
      </c>
      <c r="I283">
        <v>36</v>
      </c>
      <c r="J283">
        <v>5.5</v>
      </c>
      <c r="R283">
        <f t="shared" ca="1" si="59"/>
        <v>37</v>
      </c>
      <c r="T283" s="3" t="str">
        <f t="shared" si="57"/>
        <v>No</v>
      </c>
      <c r="U283" s="3" t="str">
        <f t="shared" ca="1" si="52"/>
        <v>No</v>
      </c>
      <c r="V283" s="6" t="str">
        <f t="shared" ca="1" si="53"/>
        <v>Antigua</v>
      </c>
      <c r="W283" s="7">
        <f t="shared" si="54"/>
        <v>1091.4261111111109</v>
      </c>
      <c r="X283" s="5">
        <f t="shared" si="55"/>
        <v>46484</v>
      </c>
      <c r="Y283" s="16" t="str">
        <f t="shared" si="56"/>
        <v>Bajo</v>
      </c>
      <c r="AH283" t="str">
        <f t="shared" si="58"/>
        <v>Activo = Inversión</v>
      </c>
    </row>
    <row r="284" spans="1:34">
      <c r="A284">
        <v>1283</v>
      </c>
      <c r="B284" t="s">
        <v>98</v>
      </c>
      <c r="C284" t="s">
        <v>580</v>
      </c>
      <c r="D284" t="s">
        <v>979</v>
      </c>
      <c r="E284" s="1">
        <v>34265</v>
      </c>
      <c r="F284" s="1">
        <v>45665</v>
      </c>
      <c r="G284" t="s">
        <v>968</v>
      </c>
      <c r="H284" s="2">
        <v>95819.07</v>
      </c>
      <c r="I284">
        <v>0</v>
      </c>
      <c r="J284">
        <v>35</v>
      </c>
      <c r="R284">
        <f t="shared" ca="1" si="59"/>
        <v>31</v>
      </c>
      <c r="T284" s="3" t="str">
        <f t="shared" si="57"/>
        <v>No</v>
      </c>
      <c r="U284" s="3" t="str">
        <f t="shared" ca="1" si="52"/>
        <v>No</v>
      </c>
      <c r="V284" s="6" t="str">
        <f t="shared" ca="1" si="53"/>
        <v>Antigua</v>
      </c>
      <c r="W284" s="7" t="str">
        <f t="shared" si="54"/>
        <v/>
      </c>
      <c r="X284" s="5" t="str">
        <f t="shared" si="55"/>
        <v>N/A</v>
      </c>
      <c r="Y284" s="16" t="str">
        <f t="shared" si="56"/>
        <v>Bajo</v>
      </c>
      <c r="AH284" t="str">
        <f t="shared" si="58"/>
        <v>Pasivo = Tarjeta de Crédito</v>
      </c>
    </row>
    <row r="285" spans="1:34">
      <c r="A285">
        <v>1284</v>
      </c>
      <c r="B285" t="s">
        <v>159</v>
      </c>
      <c r="C285" t="s">
        <v>581</v>
      </c>
      <c r="D285" t="s">
        <v>979</v>
      </c>
      <c r="E285" s="1">
        <v>26198</v>
      </c>
      <c r="F285" s="1">
        <v>44034</v>
      </c>
      <c r="G285" t="s">
        <v>965</v>
      </c>
      <c r="H285" s="2">
        <v>184020.09</v>
      </c>
      <c r="I285">
        <v>0</v>
      </c>
      <c r="J285">
        <v>0.5</v>
      </c>
      <c r="R285">
        <f t="shared" ca="1" si="59"/>
        <v>53</v>
      </c>
      <c r="T285" s="3" t="str">
        <f t="shared" si="57"/>
        <v>No</v>
      </c>
      <c r="U285" s="3" t="str">
        <f t="shared" ca="1" si="52"/>
        <v>No</v>
      </c>
      <c r="V285" s="6" t="str">
        <f t="shared" ca="1" si="53"/>
        <v>Antigua</v>
      </c>
      <c r="W285" s="7" t="str">
        <f t="shared" si="54"/>
        <v/>
      </c>
      <c r="X285" s="5" t="str">
        <f t="shared" si="55"/>
        <v>N/A</v>
      </c>
      <c r="Y285" s="16" t="str">
        <f t="shared" si="56"/>
        <v>Medio</v>
      </c>
      <c r="AH285" t="str">
        <f t="shared" si="58"/>
        <v>Activo = Cuenta Corriente</v>
      </c>
    </row>
    <row r="286" spans="1:34">
      <c r="A286">
        <v>1285</v>
      </c>
      <c r="B286" t="s">
        <v>133</v>
      </c>
      <c r="C286" t="s">
        <v>582</v>
      </c>
      <c r="D286" t="s">
        <v>979</v>
      </c>
      <c r="E286" s="1">
        <v>24529</v>
      </c>
      <c r="F286" s="1">
        <v>44996</v>
      </c>
      <c r="G286" t="s">
        <v>965</v>
      </c>
      <c r="H286" s="2">
        <v>278326.5</v>
      </c>
      <c r="I286">
        <v>0</v>
      </c>
      <c r="J286">
        <v>0.5</v>
      </c>
      <c r="R286">
        <f t="shared" ca="1" si="59"/>
        <v>58</v>
      </c>
      <c r="T286" s="3" t="str">
        <f t="shared" si="57"/>
        <v>No</v>
      </c>
      <c r="U286" s="3" t="str">
        <f t="shared" ref="U286:U349" ca="1" si="60">IF(MONTH(E286)=MONTH(TODAY()),"Sí","No")</f>
        <v>No</v>
      </c>
      <c r="V286" s="6" t="str">
        <f t="shared" ref="V286:V349" ca="1" si="61">IF(TODAY()-F286&lt;=30,"Reciente","Antigua")</f>
        <v>Antigua</v>
      </c>
      <c r="W286" s="7" t="str">
        <f t="shared" ref="W286:W349" si="62">IF(I286&gt;0,H286/I286,"")</f>
        <v/>
      </c>
      <c r="X286" s="5" t="str">
        <f t="shared" ref="X286:X349" si="63">IF(I286 &gt; 0, EDATE(F286,I286), "N/A")</f>
        <v>N/A</v>
      </c>
      <c r="Y286" s="16" t="str">
        <f t="shared" ref="Y286:Y349" si="64">IF(H286&gt;300000,"Alto",IF(AND(H286&gt;=100000,H286&lt;=300000),"Medio","Bajo"))</f>
        <v>Medio</v>
      </c>
      <c r="AH286" t="str">
        <f t="shared" si="58"/>
        <v>Activo = Cuenta Corriente</v>
      </c>
    </row>
    <row r="287" spans="1:34">
      <c r="A287">
        <v>1286</v>
      </c>
      <c r="B287" t="s">
        <v>98</v>
      </c>
      <c r="C287" t="s">
        <v>583</v>
      </c>
      <c r="D287" t="s">
        <v>980</v>
      </c>
      <c r="E287" s="1">
        <v>26689</v>
      </c>
      <c r="F287" s="1">
        <v>45612</v>
      </c>
      <c r="G287" t="s">
        <v>965</v>
      </c>
      <c r="H287" s="2">
        <v>302710.03999999998</v>
      </c>
      <c r="I287">
        <v>0</v>
      </c>
      <c r="J287">
        <v>0.5</v>
      </c>
      <c r="R287">
        <f t="shared" ca="1" si="59"/>
        <v>52</v>
      </c>
      <c r="T287" s="3" t="str">
        <f t="shared" si="57"/>
        <v>No</v>
      </c>
      <c r="U287" s="3" t="str">
        <f t="shared" ca="1" si="60"/>
        <v>No</v>
      </c>
      <c r="V287" s="6" t="str">
        <f t="shared" ca="1" si="61"/>
        <v>Antigua</v>
      </c>
      <c r="W287" s="7" t="str">
        <f t="shared" si="62"/>
        <v/>
      </c>
      <c r="X287" s="5" t="str">
        <f t="shared" si="63"/>
        <v>N/A</v>
      </c>
      <c r="Y287" s="16" t="str">
        <f t="shared" si="64"/>
        <v>Alto</v>
      </c>
      <c r="AH287" t="str">
        <f t="shared" si="58"/>
        <v>Activo = Cuenta Corriente</v>
      </c>
    </row>
    <row r="288" spans="1:34">
      <c r="A288">
        <v>1287</v>
      </c>
      <c r="B288" t="s">
        <v>208</v>
      </c>
      <c r="C288" t="s">
        <v>550</v>
      </c>
      <c r="D288" t="s">
        <v>979</v>
      </c>
      <c r="E288" s="1">
        <v>31265</v>
      </c>
      <c r="F288" s="1">
        <v>44048</v>
      </c>
      <c r="G288" t="s">
        <v>966</v>
      </c>
      <c r="H288" s="2">
        <v>359033.45</v>
      </c>
      <c r="I288">
        <v>0</v>
      </c>
      <c r="J288">
        <v>2.1</v>
      </c>
      <c r="R288">
        <f t="shared" ca="1" si="59"/>
        <v>39</v>
      </c>
      <c r="T288" s="3" t="str">
        <f t="shared" si="57"/>
        <v>No</v>
      </c>
      <c r="U288" s="3" t="str">
        <f t="shared" ca="1" si="60"/>
        <v>No</v>
      </c>
      <c r="V288" s="6" t="str">
        <f t="shared" ca="1" si="61"/>
        <v>Antigua</v>
      </c>
      <c r="W288" s="7" t="str">
        <f t="shared" si="62"/>
        <v/>
      </c>
      <c r="X288" s="5" t="str">
        <f t="shared" si="63"/>
        <v>N/A</v>
      </c>
      <c r="Y288" s="16" t="str">
        <f t="shared" si="64"/>
        <v>Alto</v>
      </c>
      <c r="AH288" t="str">
        <f t="shared" si="58"/>
        <v>Activo = Ahorro</v>
      </c>
    </row>
    <row r="289" spans="1:34">
      <c r="A289">
        <v>1288</v>
      </c>
      <c r="B289" t="s">
        <v>27</v>
      </c>
      <c r="C289" t="s">
        <v>450</v>
      </c>
      <c r="D289" t="s">
        <v>979</v>
      </c>
      <c r="E289" s="1">
        <v>29211</v>
      </c>
      <c r="F289" s="1">
        <v>44356</v>
      </c>
      <c r="G289" t="s">
        <v>969</v>
      </c>
      <c r="H289" s="2">
        <v>196464.45</v>
      </c>
      <c r="I289">
        <v>6</v>
      </c>
      <c r="J289">
        <v>8</v>
      </c>
      <c r="R289">
        <f t="shared" ca="1" si="59"/>
        <v>45</v>
      </c>
      <c r="T289" s="3" t="str">
        <f t="shared" si="57"/>
        <v>No</v>
      </c>
      <c r="U289" s="3" t="str">
        <f t="shared" ca="1" si="60"/>
        <v>No</v>
      </c>
      <c r="V289" s="6" t="str">
        <f t="shared" ca="1" si="61"/>
        <v>Antigua</v>
      </c>
      <c r="W289" s="7">
        <f t="shared" si="62"/>
        <v>32744.075000000001</v>
      </c>
      <c r="X289" s="5">
        <f t="shared" si="63"/>
        <v>44539</v>
      </c>
      <c r="Y289" s="16" t="str">
        <f t="shared" si="64"/>
        <v>Medio</v>
      </c>
      <c r="AH289" t="str">
        <f t="shared" si="58"/>
        <v>Pasivo = Crédito Hipotecario</v>
      </c>
    </row>
    <row r="290" spans="1:34">
      <c r="A290">
        <v>1289</v>
      </c>
      <c r="B290" t="s">
        <v>209</v>
      </c>
      <c r="C290" t="s">
        <v>584</v>
      </c>
      <c r="D290" t="s">
        <v>979</v>
      </c>
      <c r="E290" s="1">
        <v>24328</v>
      </c>
      <c r="F290" s="1">
        <v>45056</v>
      </c>
      <c r="G290" t="s">
        <v>966</v>
      </c>
      <c r="H290" s="2">
        <v>214571.09</v>
      </c>
      <c r="I290">
        <v>0</v>
      </c>
      <c r="J290">
        <v>2.1</v>
      </c>
      <c r="R290">
        <f t="shared" ca="1" si="59"/>
        <v>58</v>
      </c>
      <c r="T290" s="3" t="str">
        <f t="shared" si="57"/>
        <v>No</v>
      </c>
      <c r="U290" s="3" t="str">
        <f t="shared" ca="1" si="60"/>
        <v>No</v>
      </c>
      <c r="V290" s="6" t="str">
        <f t="shared" ca="1" si="61"/>
        <v>Antigua</v>
      </c>
      <c r="W290" s="7" t="str">
        <f t="shared" si="62"/>
        <v/>
      </c>
      <c r="X290" s="5" t="str">
        <f t="shared" si="63"/>
        <v>N/A</v>
      </c>
      <c r="Y290" s="16" t="str">
        <f t="shared" si="64"/>
        <v>Medio</v>
      </c>
      <c r="AH290" t="str">
        <f t="shared" si="58"/>
        <v>Activo = Ahorro</v>
      </c>
    </row>
    <row r="291" spans="1:34">
      <c r="A291">
        <v>1290</v>
      </c>
      <c r="B291" t="s">
        <v>210</v>
      </c>
      <c r="C291" t="s">
        <v>585</v>
      </c>
      <c r="D291" t="s">
        <v>979</v>
      </c>
      <c r="E291" s="1">
        <v>26882</v>
      </c>
      <c r="F291" s="1">
        <v>44770</v>
      </c>
      <c r="G291" t="s">
        <v>965</v>
      </c>
      <c r="H291" s="2">
        <v>50767.45</v>
      </c>
      <c r="I291">
        <v>0</v>
      </c>
      <c r="J291">
        <v>0.5</v>
      </c>
      <c r="R291">
        <f t="shared" ca="1" si="59"/>
        <v>51</v>
      </c>
      <c r="T291" s="3" t="str">
        <f t="shared" si="57"/>
        <v>No</v>
      </c>
      <c r="U291" s="3" t="str">
        <f t="shared" ca="1" si="60"/>
        <v>No</v>
      </c>
      <c r="V291" s="6" t="str">
        <f t="shared" ca="1" si="61"/>
        <v>Antigua</v>
      </c>
      <c r="W291" s="7" t="str">
        <f t="shared" si="62"/>
        <v/>
      </c>
      <c r="X291" s="5" t="str">
        <f t="shared" si="63"/>
        <v>N/A</v>
      </c>
      <c r="Y291" s="16" t="str">
        <f t="shared" si="64"/>
        <v>Bajo</v>
      </c>
      <c r="AH291" t="str">
        <f t="shared" si="58"/>
        <v>Activo = Cuenta Corriente</v>
      </c>
    </row>
    <row r="292" spans="1:34">
      <c r="A292">
        <v>1291</v>
      </c>
      <c r="B292" t="s">
        <v>52</v>
      </c>
      <c r="C292" t="s">
        <v>586</v>
      </c>
      <c r="D292" t="s">
        <v>980</v>
      </c>
      <c r="E292" s="1">
        <v>26252</v>
      </c>
      <c r="F292" s="1">
        <v>44055</v>
      </c>
      <c r="G292" t="s">
        <v>965</v>
      </c>
      <c r="H292" s="2">
        <v>136121.89000000001</v>
      </c>
      <c r="I292">
        <v>0</v>
      </c>
      <c r="J292">
        <v>0.5</v>
      </c>
      <c r="R292">
        <f t="shared" ca="1" si="59"/>
        <v>53</v>
      </c>
      <c r="T292" s="3" t="str">
        <f t="shared" si="57"/>
        <v>No</v>
      </c>
      <c r="U292" s="3" t="str">
        <f t="shared" ca="1" si="60"/>
        <v>No</v>
      </c>
      <c r="V292" s="6" t="str">
        <f t="shared" ca="1" si="61"/>
        <v>Antigua</v>
      </c>
      <c r="W292" s="7" t="str">
        <f t="shared" si="62"/>
        <v/>
      </c>
      <c r="X292" s="5" t="str">
        <f t="shared" si="63"/>
        <v>N/A</v>
      </c>
      <c r="Y292" s="16" t="str">
        <f t="shared" si="64"/>
        <v>Medio</v>
      </c>
      <c r="AH292" t="str">
        <f t="shared" si="58"/>
        <v>Activo = Cuenta Corriente</v>
      </c>
    </row>
    <row r="293" spans="1:34">
      <c r="A293">
        <v>1292</v>
      </c>
      <c r="B293" t="s">
        <v>155</v>
      </c>
      <c r="C293" t="s">
        <v>451</v>
      </c>
      <c r="D293" t="s">
        <v>979</v>
      </c>
      <c r="E293" s="1">
        <v>20118</v>
      </c>
      <c r="F293" s="1">
        <v>45730</v>
      </c>
      <c r="G293" t="s">
        <v>966</v>
      </c>
      <c r="H293" s="2">
        <v>360427.38</v>
      </c>
      <c r="I293">
        <v>0</v>
      </c>
      <c r="J293">
        <v>2.1</v>
      </c>
      <c r="R293">
        <f t="shared" ca="1" si="59"/>
        <v>70</v>
      </c>
      <c r="T293" s="3" t="str">
        <f t="shared" si="57"/>
        <v>No</v>
      </c>
      <c r="U293" s="3" t="str">
        <f t="shared" ca="1" si="60"/>
        <v>No</v>
      </c>
      <c r="V293" s="6" t="str">
        <f t="shared" ca="1" si="61"/>
        <v>Antigua</v>
      </c>
      <c r="W293" s="7" t="str">
        <f t="shared" si="62"/>
        <v/>
      </c>
      <c r="X293" s="5" t="str">
        <f t="shared" si="63"/>
        <v>N/A</v>
      </c>
      <c r="Y293" s="16" t="str">
        <f t="shared" si="64"/>
        <v>Alto</v>
      </c>
      <c r="AH293" t="str">
        <f t="shared" si="58"/>
        <v>Activo = Ahorro</v>
      </c>
    </row>
    <row r="294" spans="1:34">
      <c r="A294">
        <v>1293</v>
      </c>
      <c r="B294" t="s">
        <v>202</v>
      </c>
      <c r="C294" t="s">
        <v>587</v>
      </c>
      <c r="D294" t="s">
        <v>980</v>
      </c>
      <c r="E294" s="1">
        <v>21664</v>
      </c>
      <c r="F294" s="1">
        <v>45256</v>
      </c>
      <c r="G294" t="s">
        <v>966</v>
      </c>
      <c r="H294" s="2">
        <v>197213.82</v>
      </c>
      <c r="I294">
        <v>0</v>
      </c>
      <c r="J294">
        <v>2.1</v>
      </c>
      <c r="R294">
        <f t="shared" ca="1" si="59"/>
        <v>66</v>
      </c>
      <c r="T294" s="3" t="str">
        <f t="shared" si="57"/>
        <v>No</v>
      </c>
      <c r="U294" s="3" t="str">
        <f t="shared" ca="1" si="60"/>
        <v>No</v>
      </c>
      <c r="V294" s="6" t="str">
        <f t="shared" ca="1" si="61"/>
        <v>Antigua</v>
      </c>
      <c r="W294" s="7" t="str">
        <f t="shared" si="62"/>
        <v/>
      </c>
      <c r="X294" s="5" t="str">
        <f t="shared" si="63"/>
        <v>N/A</v>
      </c>
      <c r="Y294" s="16" t="str">
        <f t="shared" si="64"/>
        <v>Medio</v>
      </c>
      <c r="AH294" t="str">
        <f t="shared" si="58"/>
        <v>Activo = Ahorro</v>
      </c>
    </row>
    <row r="295" spans="1:34">
      <c r="A295">
        <v>1294</v>
      </c>
      <c r="B295" t="s">
        <v>21</v>
      </c>
      <c r="C295" t="s">
        <v>471</v>
      </c>
      <c r="D295" t="s">
        <v>979</v>
      </c>
      <c r="E295" s="1">
        <v>38069</v>
      </c>
      <c r="F295" s="1">
        <v>44657</v>
      </c>
      <c r="G295" t="s">
        <v>969</v>
      </c>
      <c r="H295" s="2">
        <v>217265.1</v>
      </c>
      <c r="I295">
        <v>6</v>
      </c>
      <c r="J295">
        <v>8</v>
      </c>
      <c r="R295">
        <f t="shared" ca="1" si="59"/>
        <v>21</v>
      </c>
      <c r="T295" s="3" t="str">
        <f t="shared" si="57"/>
        <v>No</v>
      </c>
      <c r="U295" s="3" t="str">
        <f t="shared" ca="1" si="60"/>
        <v>No</v>
      </c>
      <c r="V295" s="6" t="str">
        <f t="shared" ca="1" si="61"/>
        <v>Antigua</v>
      </c>
      <c r="W295" s="7">
        <f t="shared" si="62"/>
        <v>36210.85</v>
      </c>
      <c r="X295" s="5">
        <f t="shared" si="63"/>
        <v>44840</v>
      </c>
      <c r="Y295" s="16" t="str">
        <f t="shared" si="64"/>
        <v>Medio</v>
      </c>
      <c r="AH295" t="str">
        <f t="shared" si="58"/>
        <v>Pasivo = Crédito Hipotecario</v>
      </c>
    </row>
    <row r="296" spans="1:34">
      <c r="A296">
        <v>1295</v>
      </c>
      <c r="B296" t="s">
        <v>169</v>
      </c>
      <c r="C296" t="s">
        <v>588</v>
      </c>
      <c r="D296" t="s">
        <v>979</v>
      </c>
      <c r="E296" s="1">
        <v>25366</v>
      </c>
      <c r="F296" s="1">
        <v>45070</v>
      </c>
      <c r="G296" t="s">
        <v>965</v>
      </c>
      <c r="H296" s="2">
        <v>382298.86</v>
      </c>
      <c r="I296">
        <v>0</v>
      </c>
      <c r="J296">
        <v>0.5</v>
      </c>
      <c r="R296">
        <f t="shared" ca="1" si="59"/>
        <v>55</v>
      </c>
      <c r="T296" s="3" t="str">
        <f t="shared" si="57"/>
        <v>Sí</v>
      </c>
      <c r="U296" s="3" t="str">
        <f t="shared" ca="1" si="60"/>
        <v>Sí</v>
      </c>
      <c r="V296" s="6" t="str">
        <f t="shared" ca="1" si="61"/>
        <v>Antigua</v>
      </c>
      <c r="W296" s="7" t="str">
        <f t="shared" si="62"/>
        <v/>
      </c>
      <c r="X296" s="5" t="str">
        <f t="shared" si="63"/>
        <v>N/A</v>
      </c>
      <c r="Y296" s="16" t="str">
        <f t="shared" si="64"/>
        <v>Alto</v>
      </c>
      <c r="AH296" t="str">
        <f t="shared" si="58"/>
        <v>Activo = Cuenta Corriente</v>
      </c>
    </row>
    <row r="297" spans="1:34">
      <c r="A297">
        <v>1296</v>
      </c>
      <c r="B297" t="s">
        <v>211</v>
      </c>
      <c r="C297" t="s">
        <v>589</v>
      </c>
      <c r="D297" t="s">
        <v>980</v>
      </c>
      <c r="E297" s="1">
        <v>38242</v>
      </c>
      <c r="F297" s="1">
        <v>44817</v>
      </c>
      <c r="G297" t="s">
        <v>969</v>
      </c>
      <c r="H297" s="2">
        <v>36307.449999999997</v>
      </c>
      <c r="I297">
        <v>0</v>
      </c>
      <c r="J297">
        <v>8</v>
      </c>
      <c r="R297">
        <f t="shared" ca="1" si="59"/>
        <v>20</v>
      </c>
      <c r="T297" s="3" t="str">
        <f t="shared" si="57"/>
        <v>No</v>
      </c>
      <c r="U297" s="3" t="str">
        <f t="shared" ca="1" si="60"/>
        <v>No</v>
      </c>
      <c r="V297" s="6" t="str">
        <f t="shared" ca="1" si="61"/>
        <v>Antigua</v>
      </c>
      <c r="W297" s="7" t="str">
        <f t="shared" si="62"/>
        <v/>
      </c>
      <c r="X297" s="5" t="str">
        <f t="shared" si="63"/>
        <v>N/A</v>
      </c>
      <c r="Y297" s="16" t="str">
        <f t="shared" si="64"/>
        <v>Bajo</v>
      </c>
      <c r="AH297" t="str">
        <f t="shared" si="58"/>
        <v>Pasivo = Crédito Hipotecario</v>
      </c>
    </row>
    <row r="298" spans="1:34">
      <c r="A298">
        <v>1297</v>
      </c>
      <c r="B298" t="s">
        <v>212</v>
      </c>
      <c r="C298" t="s">
        <v>590</v>
      </c>
      <c r="D298" t="s">
        <v>979</v>
      </c>
      <c r="E298" s="1">
        <v>28629</v>
      </c>
      <c r="F298" s="1">
        <v>45384</v>
      </c>
      <c r="G298" t="s">
        <v>968</v>
      </c>
      <c r="H298" s="2">
        <v>345306.15</v>
      </c>
      <c r="I298">
        <v>0</v>
      </c>
      <c r="J298">
        <v>35</v>
      </c>
      <c r="R298">
        <f t="shared" ca="1" si="59"/>
        <v>47</v>
      </c>
      <c r="T298" s="3" t="str">
        <f t="shared" si="57"/>
        <v>No</v>
      </c>
      <c r="U298" s="3" t="str">
        <f t="shared" ca="1" si="60"/>
        <v>No</v>
      </c>
      <c r="V298" s="6" t="str">
        <f t="shared" ca="1" si="61"/>
        <v>Antigua</v>
      </c>
      <c r="W298" s="7" t="str">
        <f t="shared" si="62"/>
        <v/>
      </c>
      <c r="X298" s="5" t="str">
        <f t="shared" si="63"/>
        <v>N/A</v>
      </c>
      <c r="Y298" s="16" t="str">
        <f t="shared" si="64"/>
        <v>Alto</v>
      </c>
      <c r="AH298" t="str">
        <f t="shared" si="58"/>
        <v>Pasivo = Tarjeta de Crédito</v>
      </c>
    </row>
    <row r="299" spans="1:34">
      <c r="A299">
        <v>1298</v>
      </c>
      <c r="B299" t="s">
        <v>30</v>
      </c>
      <c r="C299" t="s">
        <v>591</v>
      </c>
      <c r="D299" t="s">
        <v>979</v>
      </c>
      <c r="E299" s="1">
        <v>26644</v>
      </c>
      <c r="F299" s="1">
        <v>44073</v>
      </c>
      <c r="G299" t="s">
        <v>969</v>
      </c>
      <c r="H299" s="2">
        <v>274410.53000000003</v>
      </c>
      <c r="I299">
        <v>36</v>
      </c>
      <c r="J299">
        <v>8</v>
      </c>
      <c r="R299">
        <f t="shared" ca="1" si="59"/>
        <v>52</v>
      </c>
      <c r="T299" s="3" t="str">
        <f t="shared" si="57"/>
        <v>No</v>
      </c>
      <c r="U299" s="3" t="str">
        <f t="shared" ca="1" si="60"/>
        <v>No</v>
      </c>
      <c r="V299" s="6" t="str">
        <f t="shared" ca="1" si="61"/>
        <v>Antigua</v>
      </c>
      <c r="W299" s="7">
        <f t="shared" si="62"/>
        <v>7622.5147222222231</v>
      </c>
      <c r="X299" s="5">
        <f t="shared" si="63"/>
        <v>45168</v>
      </c>
      <c r="Y299" s="16" t="str">
        <f t="shared" si="64"/>
        <v>Medio</v>
      </c>
      <c r="AH299" t="str">
        <f t="shared" si="58"/>
        <v>Pasivo = Crédito Hipotecario</v>
      </c>
    </row>
    <row r="300" spans="1:34">
      <c r="A300">
        <v>1299</v>
      </c>
      <c r="B300" t="s">
        <v>213</v>
      </c>
      <c r="C300" t="s">
        <v>419</v>
      </c>
      <c r="D300" t="s">
        <v>980</v>
      </c>
      <c r="E300" s="1">
        <v>28963</v>
      </c>
      <c r="F300" s="1">
        <v>45166</v>
      </c>
      <c r="G300" t="s">
        <v>967</v>
      </c>
      <c r="H300" s="2">
        <v>142124.32999999999</v>
      </c>
      <c r="I300">
        <v>24</v>
      </c>
      <c r="J300">
        <v>5.5</v>
      </c>
      <c r="R300">
        <f t="shared" ca="1" si="59"/>
        <v>46</v>
      </c>
      <c r="T300" s="3" t="str">
        <f t="shared" si="57"/>
        <v>No</v>
      </c>
      <c r="U300" s="3" t="str">
        <f t="shared" ca="1" si="60"/>
        <v>No</v>
      </c>
      <c r="V300" s="6" t="str">
        <f t="shared" ca="1" si="61"/>
        <v>Antigua</v>
      </c>
      <c r="W300" s="7">
        <f t="shared" si="62"/>
        <v>5921.8470833333331</v>
      </c>
      <c r="X300" s="5">
        <f t="shared" si="63"/>
        <v>45897</v>
      </c>
      <c r="Y300" s="16" t="str">
        <f t="shared" si="64"/>
        <v>Medio</v>
      </c>
      <c r="AH300" t="str">
        <f t="shared" si="58"/>
        <v>Activo = Inversión</v>
      </c>
    </row>
    <row r="301" spans="1:34">
      <c r="A301">
        <v>1300</v>
      </c>
      <c r="B301" t="s">
        <v>81</v>
      </c>
      <c r="C301" t="s">
        <v>592</v>
      </c>
      <c r="D301" t="s">
        <v>980</v>
      </c>
      <c r="E301" s="1">
        <v>29019</v>
      </c>
      <c r="F301" s="1">
        <v>45556</v>
      </c>
      <c r="G301" t="s">
        <v>968</v>
      </c>
      <c r="H301" s="2">
        <v>22614.48</v>
      </c>
      <c r="I301">
        <v>0</v>
      </c>
      <c r="J301">
        <v>35</v>
      </c>
      <c r="R301">
        <f t="shared" ca="1" si="59"/>
        <v>45</v>
      </c>
      <c r="T301" s="3" t="str">
        <f t="shared" si="57"/>
        <v>Sí</v>
      </c>
      <c r="U301" s="3" t="str">
        <f t="shared" ca="1" si="60"/>
        <v>Sí</v>
      </c>
      <c r="V301" s="6" t="str">
        <f t="shared" ca="1" si="61"/>
        <v>Antigua</v>
      </c>
      <c r="W301" s="7" t="str">
        <f t="shared" si="62"/>
        <v/>
      </c>
      <c r="X301" s="5" t="str">
        <f t="shared" si="63"/>
        <v>N/A</v>
      </c>
      <c r="Y301" s="16" t="str">
        <f t="shared" si="64"/>
        <v>Bajo</v>
      </c>
      <c r="AH301" t="str">
        <f t="shared" si="58"/>
        <v>Pasivo = Tarjeta de Crédito</v>
      </c>
    </row>
    <row r="302" spans="1:34">
      <c r="A302">
        <v>1301</v>
      </c>
      <c r="B302" t="s">
        <v>214</v>
      </c>
      <c r="C302" t="s">
        <v>593</v>
      </c>
      <c r="D302" t="s">
        <v>980</v>
      </c>
      <c r="E302" s="1">
        <v>26876</v>
      </c>
      <c r="F302" s="1">
        <v>45361</v>
      </c>
      <c r="G302" t="s">
        <v>968</v>
      </c>
      <c r="H302" s="2">
        <v>174441.83</v>
      </c>
      <c r="I302">
        <v>0</v>
      </c>
      <c r="J302">
        <v>35</v>
      </c>
      <c r="R302">
        <f t="shared" ca="1" si="59"/>
        <v>51</v>
      </c>
      <c r="T302" s="3" t="str">
        <f t="shared" si="57"/>
        <v>No</v>
      </c>
      <c r="U302" s="3" t="str">
        <f t="shared" ca="1" si="60"/>
        <v>No</v>
      </c>
      <c r="V302" s="6" t="str">
        <f t="shared" ca="1" si="61"/>
        <v>Antigua</v>
      </c>
      <c r="W302" s="7" t="str">
        <f t="shared" si="62"/>
        <v/>
      </c>
      <c r="X302" s="5" t="str">
        <f t="shared" si="63"/>
        <v>N/A</v>
      </c>
      <c r="Y302" s="16" t="str">
        <f t="shared" si="64"/>
        <v>Medio</v>
      </c>
      <c r="AH302" t="str">
        <f t="shared" si="58"/>
        <v>Pasivo = Tarjeta de Crédito</v>
      </c>
    </row>
    <row r="303" spans="1:34">
      <c r="A303">
        <v>1302</v>
      </c>
      <c r="B303" t="s">
        <v>168</v>
      </c>
      <c r="C303" t="s">
        <v>393</v>
      </c>
      <c r="D303" t="s">
        <v>979</v>
      </c>
      <c r="E303" s="1">
        <v>37507</v>
      </c>
      <c r="F303" s="1">
        <v>44308</v>
      </c>
      <c r="G303" t="s">
        <v>966</v>
      </c>
      <c r="H303" s="2">
        <v>191724.13</v>
      </c>
      <c r="I303">
        <v>0</v>
      </c>
      <c r="J303">
        <v>2.1</v>
      </c>
      <c r="R303">
        <f t="shared" ca="1" si="59"/>
        <v>22</v>
      </c>
      <c r="T303" s="3" t="str">
        <f t="shared" si="57"/>
        <v>No</v>
      </c>
      <c r="U303" s="3" t="str">
        <f t="shared" ca="1" si="60"/>
        <v>No</v>
      </c>
      <c r="V303" s="6" t="str">
        <f t="shared" ca="1" si="61"/>
        <v>Antigua</v>
      </c>
      <c r="W303" s="7" t="str">
        <f t="shared" si="62"/>
        <v/>
      </c>
      <c r="X303" s="5" t="str">
        <f t="shared" si="63"/>
        <v>N/A</v>
      </c>
      <c r="Y303" s="16" t="str">
        <f t="shared" si="64"/>
        <v>Medio</v>
      </c>
      <c r="AH303" t="str">
        <f t="shared" si="58"/>
        <v>Activo = Ahorro</v>
      </c>
    </row>
    <row r="304" spans="1:34">
      <c r="A304">
        <v>1303</v>
      </c>
      <c r="B304" t="s">
        <v>129</v>
      </c>
      <c r="C304" t="s">
        <v>575</v>
      </c>
      <c r="D304" t="s">
        <v>979</v>
      </c>
      <c r="E304" s="1">
        <v>37046</v>
      </c>
      <c r="F304" s="1">
        <v>44997</v>
      </c>
      <c r="G304" t="s">
        <v>965</v>
      </c>
      <c r="H304" s="2">
        <v>311601.01</v>
      </c>
      <c r="I304">
        <v>0</v>
      </c>
      <c r="J304">
        <v>0.5</v>
      </c>
      <c r="R304">
        <f t="shared" ca="1" si="59"/>
        <v>24</v>
      </c>
      <c r="T304" s="3" t="str">
        <f t="shared" si="57"/>
        <v>Sí</v>
      </c>
      <c r="U304" s="3" t="str">
        <f t="shared" ca="1" si="60"/>
        <v>Sí</v>
      </c>
      <c r="V304" s="6" t="str">
        <f t="shared" ca="1" si="61"/>
        <v>Antigua</v>
      </c>
      <c r="W304" s="7" t="str">
        <f t="shared" si="62"/>
        <v/>
      </c>
      <c r="X304" s="5" t="str">
        <f t="shared" si="63"/>
        <v>N/A</v>
      </c>
      <c r="Y304" s="16" t="str">
        <f t="shared" si="64"/>
        <v>Alto</v>
      </c>
      <c r="AH304" t="str">
        <f t="shared" si="58"/>
        <v>Activo = Cuenta Corriente</v>
      </c>
    </row>
    <row r="305" spans="1:34">
      <c r="A305">
        <v>1304</v>
      </c>
      <c r="B305" t="s">
        <v>215</v>
      </c>
      <c r="C305" t="s">
        <v>594</v>
      </c>
      <c r="D305" t="s">
        <v>979</v>
      </c>
      <c r="E305" s="1">
        <v>34441</v>
      </c>
      <c r="F305" s="1">
        <v>44452</v>
      </c>
      <c r="G305" t="s">
        <v>966</v>
      </c>
      <c r="H305" s="2">
        <v>278843.95</v>
      </c>
      <c r="I305">
        <v>0</v>
      </c>
      <c r="J305">
        <v>2.1</v>
      </c>
      <c r="R305">
        <f t="shared" ca="1" si="59"/>
        <v>31</v>
      </c>
      <c r="T305" s="3" t="str">
        <f t="shared" si="57"/>
        <v>No</v>
      </c>
      <c r="U305" s="3" t="str">
        <f t="shared" ca="1" si="60"/>
        <v>No</v>
      </c>
      <c r="V305" s="6" t="str">
        <f t="shared" ca="1" si="61"/>
        <v>Antigua</v>
      </c>
      <c r="W305" s="7" t="str">
        <f t="shared" si="62"/>
        <v/>
      </c>
      <c r="X305" s="5" t="str">
        <f t="shared" si="63"/>
        <v>N/A</v>
      </c>
      <c r="Y305" s="16" t="str">
        <f t="shared" si="64"/>
        <v>Medio</v>
      </c>
      <c r="AH305" t="str">
        <f t="shared" si="58"/>
        <v>Activo = Ahorro</v>
      </c>
    </row>
    <row r="306" spans="1:34">
      <c r="A306">
        <v>1305</v>
      </c>
      <c r="B306" t="s">
        <v>216</v>
      </c>
      <c r="C306" t="s">
        <v>595</v>
      </c>
      <c r="D306" t="s">
        <v>979</v>
      </c>
      <c r="E306" s="1">
        <v>36072</v>
      </c>
      <c r="F306" s="1">
        <v>44484</v>
      </c>
      <c r="G306" t="s">
        <v>968</v>
      </c>
      <c r="H306" s="2">
        <v>86576.59</v>
      </c>
      <c r="I306">
        <v>0</v>
      </c>
      <c r="J306">
        <v>35</v>
      </c>
      <c r="R306">
        <f t="shared" ca="1" si="59"/>
        <v>26</v>
      </c>
      <c r="T306" s="3" t="str">
        <f t="shared" si="57"/>
        <v>No</v>
      </c>
      <c r="U306" s="3" t="str">
        <f t="shared" ca="1" si="60"/>
        <v>No</v>
      </c>
      <c r="V306" s="6" t="str">
        <f t="shared" ca="1" si="61"/>
        <v>Antigua</v>
      </c>
      <c r="W306" s="7" t="str">
        <f t="shared" si="62"/>
        <v/>
      </c>
      <c r="X306" s="5" t="str">
        <f t="shared" si="63"/>
        <v>N/A</v>
      </c>
      <c r="Y306" s="16" t="str">
        <f t="shared" si="64"/>
        <v>Bajo</v>
      </c>
      <c r="AH306" t="str">
        <f t="shared" si="58"/>
        <v>Pasivo = Tarjeta de Crédito</v>
      </c>
    </row>
    <row r="307" spans="1:34">
      <c r="A307">
        <v>1306</v>
      </c>
      <c r="B307" t="s">
        <v>45</v>
      </c>
      <c r="C307" t="s">
        <v>596</v>
      </c>
      <c r="D307" t="s">
        <v>979</v>
      </c>
      <c r="E307" s="1">
        <v>21919</v>
      </c>
      <c r="F307" s="1">
        <v>44061</v>
      </c>
      <c r="G307" t="s">
        <v>965</v>
      </c>
      <c r="H307" s="2">
        <v>327336.33</v>
      </c>
      <c r="I307">
        <v>0</v>
      </c>
      <c r="J307">
        <v>0.5</v>
      </c>
      <c r="R307">
        <f t="shared" ca="1" si="59"/>
        <v>65</v>
      </c>
      <c r="T307" s="3" t="str">
        <f t="shared" si="57"/>
        <v>No</v>
      </c>
      <c r="U307" s="3" t="str">
        <f t="shared" ca="1" si="60"/>
        <v>No</v>
      </c>
      <c r="V307" s="6" t="str">
        <f t="shared" ca="1" si="61"/>
        <v>Antigua</v>
      </c>
      <c r="W307" s="7" t="str">
        <f t="shared" si="62"/>
        <v/>
      </c>
      <c r="X307" s="5" t="str">
        <f t="shared" si="63"/>
        <v>N/A</v>
      </c>
      <c r="Y307" s="16" t="str">
        <f t="shared" si="64"/>
        <v>Alto</v>
      </c>
      <c r="AH307" t="str">
        <f t="shared" si="58"/>
        <v>Activo = Cuenta Corriente</v>
      </c>
    </row>
    <row r="308" spans="1:34">
      <c r="A308">
        <v>1307</v>
      </c>
      <c r="B308" t="s">
        <v>217</v>
      </c>
      <c r="C308" t="s">
        <v>597</v>
      </c>
      <c r="D308" t="s">
        <v>980</v>
      </c>
      <c r="E308" s="1">
        <v>33666</v>
      </c>
      <c r="F308" s="1">
        <v>45500</v>
      </c>
      <c r="G308" t="s">
        <v>965</v>
      </c>
      <c r="H308" s="2">
        <v>309015.18</v>
      </c>
      <c r="I308">
        <v>0</v>
      </c>
      <c r="J308">
        <v>0.5</v>
      </c>
      <c r="R308">
        <f t="shared" ca="1" si="59"/>
        <v>33</v>
      </c>
      <c r="T308" s="3" t="str">
        <f t="shared" si="57"/>
        <v>No</v>
      </c>
      <c r="U308" s="3" t="str">
        <f t="shared" ca="1" si="60"/>
        <v>No</v>
      </c>
      <c r="V308" s="6" t="str">
        <f t="shared" ca="1" si="61"/>
        <v>Antigua</v>
      </c>
      <c r="W308" s="7" t="str">
        <f t="shared" si="62"/>
        <v/>
      </c>
      <c r="X308" s="5" t="str">
        <f t="shared" si="63"/>
        <v>N/A</v>
      </c>
      <c r="Y308" s="16" t="str">
        <f t="shared" si="64"/>
        <v>Alto</v>
      </c>
      <c r="AH308" t="str">
        <f t="shared" si="58"/>
        <v>Activo = Cuenta Corriente</v>
      </c>
    </row>
    <row r="309" spans="1:34">
      <c r="A309">
        <v>1308</v>
      </c>
      <c r="B309" t="s">
        <v>181</v>
      </c>
      <c r="C309" t="s">
        <v>598</v>
      </c>
      <c r="D309" t="s">
        <v>979</v>
      </c>
      <c r="E309" s="1">
        <v>28332</v>
      </c>
      <c r="F309" s="1">
        <v>44877</v>
      </c>
      <c r="G309" t="s">
        <v>966</v>
      </c>
      <c r="H309" s="2">
        <v>163393.29</v>
      </c>
      <c r="I309">
        <v>0</v>
      </c>
      <c r="J309">
        <v>2.1</v>
      </c>
      <c r="R309">
        <f t="shared" ca="1" si="59"/>
        <v>47</v>
      </c>
      <c r="T309" s="3" t="str">
        <f t="shared" si="57"/>
        <v>No</v>
      </c>
      <c r="U309" s="3" t="str">
        <f t="shared" ca="1" si="60"/>
        <v>No</v>
      </c>
      <c r="V309" s="6" t="str">
        <f t="shared" ca="1" si="61"/>
        <v>Antigua</v>
      </c>
      <c r="W309" s="7" t="str">
        <f t="shared" si="62"/>
        <v/>
      </c>
      <c r="X309" s="5" t="str">
        <f t="shared" si="63"/>
        <v>N/A</v>
      </c>
      <c r="Y309" s="16" t="str">
        <f t="shared" si="64"/>
        <v>Medio</v>
      </c>
      <c r="AH309" t="str">
        <f t="shared" si="58"/>
        <v>Activo = Ahorro</v>
      </c>
    </row>
    <row r="310" spans="1:34">
      <c r="A310">
        <v>1309</v>
      </c>
      <c r="B310" t="s">
        <v>44</v>
      </c>
      <c r="C310" t="s">
        <v>447</v>
      </c>
      <c r="D310" t="s">
        <v>980</v>
      </c>
      <c r="E310" s="1">
        <v>26296</v>
      </c>
      <c r="F310" s="1">
        <v>45730</v>
      </c>
      <c r="G310" t="s">
        <v>965</v>
      </c>
      <c r="H310" s="2">
        <v>250093.76</v>
      </c>
      <c r="I310">
        <v>0</v>
      </c>
      <c r="J310">
        <v>0.5</v>
      </c>
      <c r="R310">
        <f t="shared" ca="1" si="59"/>
        <v>53</v>
      </c>
      <c r="T310" s="3" t="str">
        <f t="shared" si="57"/>
        <v>No</v>
      </c>
      <c r="U310" s="3" t="str">
        <f t="shared" ca="1" si="60"/>
        <v>No</v>
      </c>
      <c r="V310" s="6" t="str">
        <f t="shared" ca="1" si="61"/>
        <v>Antigua</v>
      </c>
      <c r="W310" s="7" t="str">
        <f t="shared" si="62"/>
        <v/>
      </c>
      <c r="X310" s="5" t="str">
        <f t="shared" si="63"/>
        <v>N/A</v>
      </c>
      <c r="Y310" s="16" t="str">
        <f t="shared" si="64"/>
        <v>Medio</v>
      </c>
      <c r="AH310" t="str">
        <f t="shared" si="58"/>
        <v>Activo = Cuenta Corriente</v>
      </c>
    </row>
    <row r="311" spans="1:34">
      <c r="A311">
        <v>1310</v>
      </c>
      <c r="B311" t="s">
        <v>218</v>
      </c>
      <c r="C311" t="s">
        <v>599</v>
      </c>
      <c r="D311" t="s">
        <v>979</v>
      </c>
      <c r="E311" s="1">
        <v>28503</v>
      </c>
      <c r="F311" s="1">
        <v>45667</v>
      </c>
      <c r="G311" t="s">
        <v>965</v>
      </c>
      <c r="H311" s="2">
        <v>395777.53</v>
      </c>
      <c r="I311">
        <v>0</v>
      </c>
      <c r="J311">
        <v>0.5</v>
      </c>
      <c r="R311">
        <f t="shared" ca="1" si="59"/>
        <v>47</v>
      </c>
      <c r="T311" s="3" t="str">
        <f t="shared" si="57"/>
        <v>No</v>
      </c>
      <c r="U311" s="3" t="str">
        <f t="shared" ca="1" si="60"/>
        <v>No</v>
      </c>
      <c r="V311" s="6" t="str">
        <f t="shared" ca="1" si="61"/>
        <v>Antigua</v>
      </c>
      <c r="W311" s="7" t="str">
        <f t="shared" si="62"/>
        <v/>
      </c>
      <c r="X311" s="5" t="str">
        <f t="shared" si="63"/>
        <v>N/A</v>
      </c>
      <c r="Y311" s="16" t="str">
        <f t="shared" si="64"/>
        <v>Alto</v>
      </c>
      <c r="AH311" t="str">
        <f t="shared" si="58"/>
        <v>Activo = Cuenta Corriente</v>
      </c>
    </row>
    <row r="312" spans="1:34">
      <c r="A312">
        <v>1311</v>
      </c>
      <c r="B312" t="s">
        <v>102</v>
      </c>
      <c r="C312" t="s">
        <v>600</v>
      </c>
      <c r="D312" t="s">
        <v>980</v>
      </c>
      <c r="E312" s="1">
        <v>37783</v>
      </c>
      <c r="F312" s="1">
        <v>44305</v>
      </c>
      <c r="G312" t="s">
        <v>965</v>
      </c>
      <c r="H312" s="2">
        <v>202843.26</v>
      </c>
      <c r="I312">
        <v>0</v>
      </c>
      <c r="J312">
        <v>0.5</v>
      </c>
      <c r="R312">
        <f t="shared" ca="1" si="59"/>
        <v>21</v>
      </c>
      <c r="T312" s="3" t="str">
        <f t="shared" si="57"/>
        <v>Sí</v>
      </c>
      <c r="U312" s="3" t="str">
        <f t="shared" ca="1" si="60"/>
        <v>Sí</v>
      </c>
      <c r="V312" s="6" t="str">
        <f t="shared" ca="1" si="61"/>
        <v>Antigua</v>
      </c>
      <c r="W312" s="7" t="str">
        <f t="shared" si="62"/>
        <v/>
      </c>
      <c r="X312" s="5" t="str">
        <f t="shared" si="63"/>
        <v>N/A</v>
      </c>
      <c r="Y312" s="16" t="str">
        <f t="shared" si="64"/>
        <v>Medio</v>
      </c>
      <c r="AH312" t="str">
        <f t="shared" si="58"/>
        <v>Activo = Cuenta Corriente</v>
      </c>
    </row>
    <row r="313" spans="1:34">
      <c r="A313">
        <v>1312</v>
      </c>
      <c r="B313" t="s">
        <v>110</v>
      </c>
      <c r="C313" t="s">
        <v>601</v>
      </c>
      <c r="D313" t="s">
        <v>980</v>
      </c>
      <c r="E313" s="1">
        <v>38506</v>
      </c>
      <c r="F313" s="1">
        <v>44248</v>
      </c>
      <c r="G313" t="s">
        <v>965</v>
      </c>
      <c r="H313" s="2">
        <v>313529.58</v>
      </c>
      <c r="I313">
        <v>0</v>
      </c>
      <c r="J313">
        <v>0.5</v>
      </c>
      <c r="R313">
        <f t="shared" ca="1" si="59"/>
        <v>20</v>
      </c>
      <c r="T313" s="3" t="str">
        <f t="shared" si="57"/>
        <v>Sí</v>
      </c>
      <c r="U313" s="3" t="str">
        <f t="shared" ca="1" si="60"/>
        <v>Sí</v>
      </c>
      <c r="V313" s="6" t="str">
        <f t="shared" ca="1" si="61"/>
        <v>Antigua</v>
      </c>
      <c r="W313" s="7" t="str">
        <f t="shared" si="62"/>
        <v/>
      </c>
      <c r="X313" s="5" t="str">
        <f t="shared" si="63"/>
        <v>N/A</v>
      </c>
      <c r="Y313" s="16" t="str">
        <f t="shared" si="64"/>
        <v>Alto</v>
      </c>
      <c r="AH313" t="str">
        <f t="shared" si="58"/>
        <v>Activo = Cuenta Corriente</v>
      </c>
    </row>
    <row r="314" spans="1:34">
      <c r="A314">
        <v>1313</v>
      </c>
      <c r="B314" t="s">
        <v>219</v>
      </c>
      <c r="C314" t="s">
        <v>602</v>
      </c>
      <c r="D314" t="s">
        <v>980</v>
      </c>
      <c r="E314" s="1">
        <v>32656</v>
      </c>
      <c r="F314" s="1">
        <v>45638</v>
      </c>
      <c r="G314" t="s">
        <v>966</v>
      </c>
      <c r="H314" s="2">
        <v>354214.42</v>
      </c>
      <c r="I314">
        <v>0</v>
      </c>
      <c r="J314">
        <v>2.1</v>
      </c>
      <c r="R314">
        <f t="shared" ca="1" si="59"/>
        <v>36</v>
      </c>
      <c r="T314" s="3" t="str">
        <f t="shared" si="57"/>
        <v>No</v>
      </c>
      <c r="U314" s="3" t="str">
        <f t="shared" ca="1" si="60"/>
        <v>No</v>
      </c>
      <c r="V314" s="6" t="str">
        <f t="shared" ca="1" si="61"/>
        <v>Antigua</v>
      </c>
      <c r="W314" s="7" t="str">
        <f t="shared" si="62"/>
        <v/>
      </c>
      <c r="X314" s="5" t="str">
        <f t="shared" si="63"/>
        <v>N/A</v>
      </c>
      <c r="Y314" s="16" t="str">
        <f t="shared" si="64"/>
        <v>Alto</v>
      </c>
      <c r="AH314" t="str">
        <f t="shared" si="58"/>
        <v>Activo = Ahorro</v>
      </c>
    </row>
    <row r="315" spans="1:34">
      <c r="A315">
        <v>1314</v>
      </c>
      <c r="B315" t="s">
        <v>220</v>
      </c>
      <c r="C315" t="s">
        <v>603</v>
      </c>
      <c r="D315" t="s">
        <v>980</v>
      </c>
      <c r="E315" s="1">
        <v>36124</v>
      </c>
      <c r="F315" s="1">
        <v>45708</v>
      </c>
      <c r="G315" t="s">
        <v>969</v>
      </c>
      <c r="H315" s="2">
        <v>204608.31</v>
      </c>
      <c r="I315">
        <v>18</v>
      </c>
      <c r="J315">
        <v>8</v>
      </c>
      <c r="R315">
        <f t="shared" ca="1" si="59"/>
        <v>26</v>
      </c>
      <c r="T315" s="3" t="str">
        <f t="shared" si="57"/>
        <v>No</v>
      </c>
      <c r="U315" s="3" t="str">
        <f t="shared" ca="1" si="60"/>
        <v>No</v>
      </c>
      <c r="V315" s="6" t="str">
        <f t="shared" ca="1" si="61"/>
        <v>Antigua</v>
      </c>
      <c r="W315" s="7">
        <f t="shared" si="62"/>
        <v>11367.128333333334</v>
      </c>
      <c r="X315" s="5">
        <f t="shared" si="63"/>
        <v>46254</v>
      </c>
      <c r="Y315" s="16" t="str">
        <f t="shared" si="64"/>
        <v>Medio</v>
      </c>
      <c r="AH315" t="str">
        <f t="shared" si="58"/>
        <v>Pasivo = Crédito Hipotecario</v>
      </c>
    </row>
    <row r="316" spans="1:34">
      <c r="A316">
        <v>1315</v>
      </c>
      <c r="B316" t="s">
        <v>221</v>
      </c>
      <c r="C316" t="s">
        <v>604</v>
      </c>
      <c r="D316" t="s">
        <v>980</v>
      </c>
      <c r="E316" s="1">
        <v>27430</v>
      </c>
      <c r="F316" s="1">
        <v>44350</v>
      </c>
      <c r="G316" t="s">
        <v>965</v>
      </c>
      <c r="H316" s="2">
        <v>67466.559999999998</v>
      </c>
      <c r="I316">
        <v>0</v>
      </c>
      <c r="J316">
        <v>0.5</v>
      </c>
      <c r="R316">
        <f t="shared" ca="1" si="59"/>
        <v>50</v>
      </c>
      <c r="T316" s="3" t="str">
        <f t="shared" si="57"/>
        <v>No</v>
      </c>
      <c r="U316" s="3" t="str">
        <f t="shared" ca="1" si="60"/>
        <v>No</v>
      </c>
      <c r="V316" s="6" t="str">
        <f t="shared" ca="1" si="61"/>
        <v>Antigua</v>
      </c>
      <c r="W316" s="7" t="str">
        <f t="shared" si="62"/>
        <v/>
      </c>
      <c r="X316" s="5" t="str">
        <f t="shared" si="63"/>
        <v>N/A</v>
      </c>
      <c r="Y316" s="16" t="str">
        <f t="shared" si="64"/>
        <v>Bajo</v>
      </c>
      <c r="AH316" t="str">
        <f t="shared" si="58"/>
        <v>Activo = Cuenta Corriente</v>
      </c>
    </row>
    <row r="317" spans="1:34">
      <c r="A317">
        <v>1316</v>
      </c>
      <c r="B317" t="s">
        <v>155</v>
      </c>
      <c r="C317" t="s">
        <v>492</v>
      </c>
      <c r="D317" t="s">
        <v>980</v>
      </c>
      <c r="E317" s="1">
        <v>21847</v>
      </c>
      <c r="F317" s="1">
        <v>45462</v>
      </c>
      <c r="G317" t="s">
        <v>968</v>
      </c>
      <c r="H317" s="2">
        <v>465768.84</v>
      </c>
      <c r="I317">
        <v>0</v>
      </c>
      <c r="J317">
        <v>35</v>
      </c>
      <c r="R317">
        <f t="shared" ca="1" si="59"/>
        <v>65</v>
      </c>
      <c r="T317" s="3" t="str">
        <f t="shared" si="57"/>
        <v>No</v>
      </c>
      <c r="U317" s="3" t="str">
        <f t="shared" ca="1" si="60"/>
        <v>No</v>
      </c>
      <c r="V317" s="6" t="str">
        <f t="shared" ca="1" si="61"/>
        <v>Antigua</v>
      </c>
      <c r="W317" s="7" t="str">
        <f t="shared" si="62"/>
        <v/>
      </c>
      <c r="X317" s="5" t="str">
        <f t="shared" si="63"/>
        <v>N/A</v>
      </c>
      <c r="Y317" s="16" t="str">
        <f t="shared" si="64"/>
        <v>Alto</v>
      </c>
      <c r="AH317" t="str">
        <f t="shared" si="58"/>
        <v>Pasivo = Tarjeta de Crédito</v>
      </c>
    </row>
    <row r="318" spans="1:34">
      <c r="A318">
        <v>1317</v>
      </c>
      <c r="B318" t="s">
        <v>116</v>
      </c>
      <c r="C318" t="s">
        <v>605</v>
      </c>
      <c r="D318" t="s">
        <v>979</v>
      </c>
      <c r="E318" s="1">
        <v>35326</v>
      </c>
      <c r="F318" s="1">
        <v>44072</v>
      </c>
      <c r="G318" t="s">
        <v>966</v>
      </c>
      <c r="H318" s="2">
        <v>450050.8</v>
      </c>
      <c r="I318">
        <v>0</v>
      </c>
      <c r="J318">
        <v>2.1</v>
      </c>
      <c r="R318">
        <f t="shared" ca="1" si="59"/>
        <v>28</v>
      </c>
      <c r="T318" s="3" t="str">
        <f t="shared" si="57"/>
        <v>No</v>
      </c>
      <c r="U318" s="3" t="str">
        <f t="shared" ca="1" si="60"/>
        <v>No</v>
      </c>
      <c r="V318" s="6" t="str">
        <f t="shared" ca="1" si="61"/>
        <v>Antigua</v>
      </c>
      <c r="W318" s="7" t="str">
        <f t="shared" si="62"/>
        <v/>
      </c>
      <c r="X318" s="5" t="str">
        <f t="shared" si="63"/>
        <v>N/A</v>
      </c>
      <c r="Y318" s="16" t="str">
        <f t="shared" si="64"/>
        <v>Alto</v>
      </c>
      <c r="AH318" t="str">
        <f t="shared" si="58"/>
        <v>Activo = Ahorro</v>
      </c>
    </row>
    <row r="319" spans="1:34">
      <c r="A319">
        <v>1318</v>
      </c>
      <c r="B319" t="s">
        <v>222</v>
      </c>
      <c r="C319" t="s">
        <v>566</v>
      </c>
      <c r="D319" t="s">
        <v>980</v>
      </c>
      <c r="E319" s="1">
        <v>37556</v>
      </c>
      <c r="F319" s="1">
        <v>45620</v>
      </c>
      <c r="G319" t="s">
        <v>968</v>
      </c>
      <c r="H319" s="2">
        <v>197693.61</v>
      </c>
      <c r="I319">
        <v>0</v>
      </c>
      <c r="J319">
        <v>35</v>
      </c>
      <c r="R319">
        <f t="shared" ca="1" si="59"/>
        <v>22</v>
      </c>
      <c r="T319" s="3" t="str">
        <f t="shared" si="57"/>
        <v>No</v>
      </c>
      <c r="U319" s="3" t="str">
        <f t="shared" ca="1" si="60"/>
        <v>No</v>
      </c>
      <c r="V319" s="6" t="str">
        <f t="shared" ca="1" si="61"/>
        <v>Antigua</v>
      </c>
      <c r="W319" s="7" t="str">
        <f t="shared" si="62"/>
        <v/>
      </c>
      <c r="X319" s="5" t="str">
        <f t="shared" si="63"/>
        <v>N/A</v>
      </c>
      <c r="Y319" s="16" t="str">
        <f t="shared" si="64"/>
        <v>Medio</v>
      </c>
      <c r="AH319" t="str">
        <f t="shared" si="58"/>
        <v>Pasivo = Tarjeta de Crédito</v>
      </c>
    </row>
    <row r="320" spans="1:34">
      <c r="A320">
        <v>1319</v>
      </c>
      <c r="B320" t="s">
        <v>110</v>
      </c>
      <c r="C320" t="s">
        <v>528</v>
      </c>
      <c r="D320" t="s">
        <v>979</v>
      </c>
      <c r="E320" s="1">
        <v>21030</v>
      </c>
      <c r="F320" s="1">
        <v>44352</v>
      </c>
      <c r="G320" t="s">
        <v>968</v>
      </c>
      <c r="H320" s="2">
        <v>444973.11</v>
      </c>
      <c r="I320">
        <v>0</v>
      </c>
      <c r="J320">
        <v>35</v>
      </c>
      <c r="R320">
        <f t="shared" ca="1" si="59"/>
        <v>67</v>
      </c>
      <c r="T320" s="3" t="str">
        <f t="shared" si="57"/>
        <v>No</v>
      </c>
      <c r="U320" s="3" t="str">
        <f t="shared" ca="1" si="60"/>
        <v>No</v>
      </c>
      <c r="V320" s="6" t="str">
        <f t="shared" ca="1" si="61"/>
        <v>Antigua</v>
      </c>
      <c r="W320" s="7" t="str">
        <f t="shared" si="62"/>
        <v/>
      </c>
      <c r="X320" s="5" t="str">
        <f t="shared" si="63"/>
        <v>N/A</v>
      </c>
      <c r="Y320" s="16" t="str">
        <f t="shared" si="64"/>
        <v>Alto</v>
      </c>
      <c r="AH320" t="str">
        <f t="shared" si="58"/>
        <v>Pasivo = Tarjeta de Crédito</v>
      </c>
    </row>
    <row r="321" spans="1:34">
      <c r="A321">
        <v>1320</v>
      </c>
      <c r="B321" t="s">
        <v>9</v>
      </c>
      <c r="C321" t="s">
        <v>418</v>
      </c>
      <c r="D321" t="s">
        <v>980</v>
      </c>
      <c r="E321" s="1">
        <v>20010</v>
      </c>
      <c r="F321" s="1">
        <v>44935</v>
      </c>
      <c r="G321" t="s">
        <v>966</v>
      </c>
      <c r="H321" s="2">
        <v>108770.08</v>
      </c>
      <c r="I321">
        <v>0</v>
      </c>
      <c r="J321">
        <v>2.1</v>
      </c>
      <c r="R321">
        <f t="shared" ca="1" si="59"/>
        <v>70</v>
      </c>
      <c r="T321" s="3" t="str">
        <f t="shared" si="57"/>
        <v>No</v>
      </c>
      <c r="U321" s="3" t="str">
        <f t="shared" ca="1" si="60"/>
        <v>No</v>
      </c>
      <c r="V321" s="6" t="str">
        <f t="shared" ca="1" si="61"/>
        <v>Antigua</v>
      </c>
      <c r="W321" s="7" t="str">
        <f t="shared" si="62"/>
        <v/>
      </c>
      <c r="X321" s="5" t="str">
        <f t="shared" si="63"/>
        <v>N/A</v>
      </c>
      <c r="Y321" s="16" t="str">
        <f t="shared" si="64"/>
        <v>Medio</v>
      </c>
      <c r="AH321" t="str">
        <f t="shared" si="58"/>
        <v>Activo = Ahorro</v>
      </c>
    </row>
    <row r="322" spans="1:34">
      <c r="A322">
        <v>1321</v>
      </c>
      <c r="B322" t="s">
        <v>223</v>
      </c>
      <c r="C322" t="s">
        <v>606</v>
      </c>
      <c r="D322" t="s">
        <v>980</v>
      </c>
      <c r="E322" s="1">
        <v>28765</v>
      </c>
      <c r="F322" s="1">
        <v>45515</v>
      </c>
      <c r="G322" t="s">
        <v>965</v>
      </c>
      <c r="H322" s="2">
        <v>221482.79</v>
      </c>
      <c r="I322">
        <v>0</v>
      </c>
      <c r="J322">
        <v>0.5</v>
      </c>
      <c r="R322">
        <f t="shared" ca="1" si="59"/>
        <v>46</v>
      </c>
      <c r="T322" s="3" t="str">
        <f t="shared" si="57"/>
        <v>No</v>
      </c>
      <c r="U322" s="3" t="str">
        <f t="shared" ca="1" si="60"/>
        <v>No</v>
      </c>
      <c r="V322" s="6" t="str">
        <f t="shared" ca="1" si="61"/>
        <v>Antigua</v>
      </c>
      <c r="W322" s="7" t="str">
        <f t="shared" si="62"/>
        <v/>
      </c>
      <c r="X322" s="5" t="str">
        <f t="shared" si="63"/>
        <v>N/A</v>
      </c>
      <c r="Y322" s="16" t="str">
        <f t="shared" si="64"/>
        <v>Medio</v>
      </c>
      <c r="AH322" t="str">
        <f t="shared" si="58"/>
        <v>Activo = Cuenta Corriente</v>
      </c>
    </row>
    <row r="323" spans="1:34">
      <c r="A323">
        <v>1322</v>
      </c>
      <c r="B323" t="s">
        <v>73</v>
      </c>
      <c r="C323" t="s">
        <v>517</v>
      </c>
      <c r="D323" t="s">
        <v>979</v>
      </c>
      <c r="E323" s="1">
        <v>31534</v>
      </c>
      <c r="F323" s="1">
        <v>45785</v>
      </c>
      <c r="G323" t="s">
        <v>968</v>
      </c>
      <c r="H323" s="2">
        <v>101340.63</v>
      </c>
      <c r="I323">
        <v>0</v>
      </c>
      <c r="J323">
        <v>35</v>
      </c>
      <c r="R323">
        <f t="shared" ca="1" si="59"/>
        <v>39</v>
      </c>
      <c r="T323" s="3" t="str">
        <f t="shared" ref="T323:T386" si="65">IF(MONTH(E323)=6,"Sí","No")</f>
        <v>No</v>
      </c>
      <c r="U323" s="3" t="str">
        <f t="shared" ca="1" si="60"/>
        <v>No</v>
      </c>
      <c r="V323" s="6" t="str">
        <f t="shared" ca="1" si="61"/>
        <v>Reciente</v>
      </c>
      <c r="W323" s="7" t="str">
        <f t="shared" si="62"/>
        <v/>
      </c>
      <c r="X323" s="5" t="str">
        <f t="shared" si="63"/>
        <v>N/A</v>
      </c>
      <c r="Y323" s="16" t="str">
        <f t="shared" si="64"/>
        <v>Medio</v>
      </c>
      <c r="AH323" t="str">
        <f t="shared" ref="AH323:AH386" si="66">IF(OR(G323="Ahorro",G323="Inversión", G323="Cuenta Corriente"),"Activo = " &amp; G323,"Pasivo = " &amp; G323)</f>
        <v>Pasivo = Tarjeta de Crédito</v>
      </c>
    </row>
    <row r="324" spans="1:34">
      <c r="A324">
        <v>1323</v>
      </c>
      <c r="B324" t="s">
        <v>131</v>
      </c>
      <c r="C324" t="s">
        <v>607</v>
      </c>
      <c r="D324" t="s">
        <v>980</v>
      </c>
      <c r="E324" s="1">
        <v>33890</v>
      </c>
      <c r="F324" s="1">
        <v>44295</v>
      </c>
      <c r="G324" t="s">
        <v>965</v>
      </c>
      <c r="H324" s="2">
        <v>323033.57</v>
      </c>
      <c r="I324">
        <v>0</v>
      </c>
      <c r="J324">
        <v>0.5</v>
      </c>
      <c r="R324">
        <f t="shared" ca="1" si="59"/>
        <v>32</v>
      </c>
      <c r="T324" s="3" t="str">
        <f t="shared" si="65"/>
        <v>No</v>
      </c>
      <c r="U324" s="3" t="str">
        <f t="shared" ca="1" si="60"/>
        <v>No</v>
      </c>
      <c r="V324" s="6" t="str">
        <f t="shared" ca="1" si="61"/>
        <v>Antigua</v>
      </c>
      <c r="W324" s="7" t="str">
        <f t="shared" si="62"/>
        <v/>
      </c>
      <c r="X324" s="5" t="str">
        <f t="shared" si="63"/>
        <v>N/A</v>
      </c>
      <c r="Y324" s="16" t="str">
        <f t="shared" si="64"/>
        <v>Alto</v>
      </c>
      <c r="AH324" t="str">
        <f t="shared" si="66"/>
        <v>Activo = Cuenta Corriente</v>
      </c>
    </row>
    <row r="325" spans="1:34">
      <c r="A325">
        <v>1324</v>
      </c>
      <c r="B325" t="s">
        <v>224</v>
      </c>
      <c r="C325" t="s">
        <v>608</v>
      </c>
      <c r="D325" t="s">
        <v>980</v>
      </c>
      <c r="E325" s="1">
        <v>23389</v>
      </c>
      <c r="F325" s="1">
        <v>45476</v>
      </c>
      <c r="G325" t="s">
        <v>968</v>
      </c>
      <c r="H325" s="2">
        <v>148100.75</v>
      </c>
      <c r="I325">
        <v>0</v>
      </c>
      <c r="J325">
        <v>35</v>
      </c>
      <c r="R325">
        <f t="shared" ca="1" si="59"/>
        <v>61</v>
      </c>
      <c r="T325" s="3" t="str">
        <f t="shared" si="65"/>
        <v>No</v>
      </c>
      <c r="U325" s="3" t="str">
        <f t="shared" ca="1" si="60"/>
        <v>No</v>
      </c>
      <c r="V325" s="6" t="str">
        <f t="shared" ca="1" si="61"/>
        <v>Antigua</v>
      </c>
      <c r="W325" s="7" t="str">
        <f t="shared" si="62"/>
        <v/>
      </c>
      <c r="X325" s="5" t="str">
        <f t="shared" si="63"/>
        <v>N/A</v>
      </c>
      <c r="Y325" s="16" t="str">
        <f t="shared" si="64"/>
        <v>Medio</v>
      </c>
      <c r="AH325" t="str">
        <f t="shared" si="66"/>
        <v>Pasivo = Tarjeta de Crédito</v>
      </c>
    </row>
    <row r="326" spans="1:34">
      <c r="A326">
        <v>1325</v>
      </c>
      <c r="B326" t="s">
        <v>142</v>
      </c>
      <c r="C326" t="s">
        <v>609</v>
      </c>
      <c r="D326" t="s">
        <v>980</v>
      </c>
      <c r="E326" s="1">
        <v>33918</v>
      </c>
      <c r="F326" s="1">
        <v>45435</v>
      </c>
      <c r="G326" t="s">
        <v>968</v>
      </c>
      <c r="H326" s="2">
        <v>496198.09</v>
      </c>
      <c r="I326">
        <v>0</v>
      </c>
      <c r="J326">
        <v>35</v>
      </c>
      <c r="R326">
        <f t="shared" ca="1" si="59"/>
        <v>32</v>
      </c>
      <c r="T326" s="3" t="str">
        <f t="shared" si="65"/>
        <v>No</v>
      </c>
      <c r="U326" s="3" t="str">
        <f t="shared" ca="1" si="60"/>
        <v>No</v>
      </c>
      <c r="V326" s="6" t="str">
        <f t="shared" ca="1" si="61"/>
        <v>Antigua</v>
      </c>
      <c r="W326" s="7" t="str">
        <f t="shared" si="62"/>
        <v/>
      </c>
      <c r="X326" s="5" t="str">
        <f t="shared" si="63"/>
        <v>N/A</v>
      </c>
      <c r="Y326" s="16" t="str">
        <f t="shared" si="64"/>
        <v>Alto</v>
      </c>
      <c r="AH326" t="str">
        <f t="shared" si="66"/>
        <v>Pasivo = Tarjeta de Crédito</v>
      </c>
    </row>
    <row r="327" spans="1:34">
      <c r="A327">
        <v>1326</v>
      </c>
      <c r="B327" t="s">
        <v>225</v>
      </c>
      <c r="C327" t="s">
        <v>610</v>
      </c>
      <c r="D327" t="s">
        <v>980</v>
      </c>
      <c r="E327" s="1">
        <v>25995</v>
      </c>
      <c r="F327" s="1">
        <v>44730</v>
      </c>
      <c r="G327" t="s">
        <v>969</v>
      </c>
      <c r="H327" s="2">
        <v>400919.44</v>
      </c>
      <c r="I327">
        <v>36</v>
      </c>
      <c r="J327">
        <v>8</v>
      </c>
      <c r="R327">
        <f t="shared" ca="1" si="59"/>
        <v>54</v>
      </c>
      <c r="T327" s="3" t="str">
        <f t="shared" si="65"/>
        <v>No</v>
      </c>
      <c r="U327" s="3" t="str">
        <f t="shared" ca="1" si="60"/>
        <v>No</v>
      </c>
      <c r="V327" s="6" t="str">
        <f t="shared" ca="1" si="61"/>
        <v>Antigua</v>
      </c>
      <c r="W327" s="7">
        <f t="shared" si="62"/>
        <v>11136.65111111111</v>
      </c>
      <c r="X327" s="5">
        <f t="shared" si="63"/>
        <v>45826</v>
      </c>
      <c r="Y327" s="16" t="str">
        <f t="shared" si="64"/>
        <v>Alto</v>
      </c>
      <c r="AH327" t="str">
        <f t="shared" si="66"/>
        <v>Pasivo = Crédito Hipotecario</v>
      </c>
    </row>
    <row r="328" spans="1:34">
      <c r="A328">
        <v>1327</v>
      </c>
      <c r="B328" t="s">
        <v>226</v>
      </c>
      <c r="C328" t="s">
        <v>611</v>
      </c>
      <c r="D328" t="s">
        <v>980</v>
      </c>
      <c r="E328" s="1">
        <v>29662</v>
      </c>
      <c r="F328" s="1">
        <v>45697</v>
      </c>
      <c r="G328" t="s">
        <v>966</v>
      </c>
      <c r="H328" s="2">
        <v>288266.09000000003</v>
      </c>
      <c r="I328">
        <v>0</v>
      </c>
      <c r="J328">
        <v>2.1</v>
      </c>
      <c r="R328">
        <f t="shared" ca="1" si="59"/>
        <v>44</v>
      </c>
      <c r="T328" s="3" t="str">
        <f t="shared" si="65"/>
        <v>No</v>
      </c>
      <c r="U328" s="3" t="str">
        <f t="shared" ca="1" si="60"/>
        <v>No</v>
      </c>
      <c r="V328" s="6" t="str">
        <f t="shared" ca="1" si="61"/>
        <v>Antigua</v>
      </c>
      <c r="W328" s="7" t="str">
        <f t="shared" si="62"/>
        <v/>
      </c>
      <c r="X328" s="5" t="str">
        <f t="shared" si="63"/>
        <v>N/A</v>
      </c>
      <c r="Y328" s="16" t="str">
        <f t="shared" si="64"/>
        <v>Medio</v>
      </c>
      <c r="AH328" t="str">
        <f t="shared" si="66"/>
        <v>Activo = Ahorro</v>
      </c>
    </row>
    <row r="329" spans="1:34">
      <c r="A329">
        <v>1328</v>
      </c>
      <c r="B329" t="s">
        <v>144</v>
      </c>
      <c r="C329" t="s">
        <v>515</v>
      </c>
      <c r="D329" t="s">
        <v>979</v>
      </c>
      <c r="E329" s="1">
        <v>27630</v>
      </c>
      <c r="F329" s="1">
        <v>45335</v>
      </c>
      <c r="G329" t="s">
        <v>965</v>
      </c>
      <c r="H329" s="2">
        <v>136909.69</v>
      </c>
      <c r="I329">
        <v>0</v>
      </c>
      <c r="J329">
        <v>0.5</v>
      </c>
      <c r="R329">
        <f t="shared" ca="1" si="59"/>
        <v>49</v>
      </c>
      <c r="T329" s="3" t="str">
        <f t="shared" si="65"/>
        <v>No</v>
      </c>
      <c r="U329" s="3" t="str">
        <f t="shared" ca="1" si="60"/>
        <v>No</v>
      </c>
      <c r="V329" s="6" t="str">
        <f t="shared" ca="1" si="61"/>
        <v>Antigua</v>
      </c>
      <c r="W329" s="7" t="str">
        <f t="shared" si="62"/>
        <v/>
      </c>
      <c r="X329" s="5" t="str">
        <f t="shared" si="63"/>
        <v>N/A</v>
      </c>
      <c r="Y329" s="16" t="str">
        <f t="shared" si="64"/>
        <v>Medio</v>
      </c>
      <c r="AH329" t="str">
        <f t="shared" si="66"/>
        <v>Activo = Cuenta Corriente</v>
      </c>
    </row>
    <row r="330" spans="1:34">
      <c r="A330">
        <v>1329</v>
      </c>
      <c r="B330" t="s">
        <v>227</v>
      </c>
      <c r="C330" t="s">
        <v>503</v>
      </c>
      <c r="D330" t="s">
        <v>980</v>
      </c>
      <c r="E330" s="1">
        <v>21642</v>
      </c>
      <c r="F330" s="1">
        <v>44386</v>
      </c>
      <c r="G330" t="s">
        <v>965</v>
      </c>
      <c r="H330" s="2">
        <v>264023.05</v>
      </c>
      <c r="I330">
        <v>0</v>
      </c>
      <c r="J330">
        <v>0.5</v>
      </c>
      <c r="R330">
        <f t="shared" ca="1" si="59"/>
        <v>66</v>
      </c>
      <c r="T330" s="3" t="str">
        <f t="shared" si="65"/>
        <v>No</v>
      </c>
      <c r="U330" s="3" t="str">
        <f t="shared" ca="1" si="60"/>
        <v>No</v>
      </c>
      <c r="V330" s="6" t="str">
        <f t="shared" ca="1" si="61"/>
        <v>Antigua</v>
      </c>
      <c r="W330" s="7" t="str">
        <f t="shared" si="62"/>
        <v/>
      </c>
      <c r="X330" s="5" t="str">
        <f t="shared" si="63"/>
        <v>N/A</v>
      </c>
      <c r="Y330" s="16" t="str">
        <f t="shared" si="64"/>
        <v>Medio</v>
      </c>
      <c r="AH330" t="str">
        <f t="shared" si="66"/>
        <v>Activo = Cuenta Corriente</v>
      </c>
    </row>
    <row r="331" spans="1:34">
      <c r="A331">
        <v>1330</v>
      </c>
      <c r="B331" t="s">
        <v>228</v>
      </c>
      <c r="C331" t="s">
        <v>597</v>
      </c>
      <c r="D331" t="s">
        <v>980</v>
      </c>
      <c r="E331" s="1">
        <v>26073</v>
      </c>
      <c r="F331" s="1">
        <v>45219</v>
      </c>
      <c r="G331" t="s">
        <v>969</v>
      </c>
      <c r="H331" s="2">
        <v>357526.1</v>
      </c>
      <c r="I331">
        <v>36</v>
      </c>
      <c r="J331">
        <v>8</v>
      </c>
      <c r="R331">
        <f t="shared" ca="1" si="59"/>
        <v>54</v>
      </c>
      <c r="T331" s="3" t="str">
        <f t="shared" si="65"/>
        <v>No</v>
      </c>
      <c r="U331" s="3" t="str">
        <f t="shared" ca="1" si="60"/>
        <v>No</v>
      </c>
      <c r="V331" s="6" t="str">
        <f t="shared" ca="1" si="61"/>
        <v>Antigua</v>
      </c>
      <c r="W331" s="7">
        <f t="shared" si="62"/>
        <v>9931.2805555555551</v>
      </c>
      <c r="X331" s="5">
        <f t="shared" si="63"/>
        <v>46315</v>
      </c>
      <c r="Y331" s="16" t="str">
        <f t="shared" si="64"/>
        <v>Alto</v>
      </c>
      <c r="AH331" t="str">
        <f t="shared" si="66"/>
        <v>Pasivo = Crédito Hipotecario</v>
      </c>
    </row>
    <row r="332" spans="1:34">
      <c r="A332">
        <v>1331</v>
      </c>
      <c r="B332" t="s">
        <v>202</v>
      </c>
      <c r="C332" t="s">
        <v>385</v>
      </c>
      <c r="D332" t="s">
        <v>980</v>
      </c>
      <c r="E332" s="1">
        <v>34880</v>
      </c>
      <c r="F332" s="1">
        <v>45714</v>
      </c>
      <c r="G332" t="s">
        <v>968</v>
      </c>
      <c r="H332" s="2">
        <v>284498.51</v>
      </c>
      <c r="I332">
        <v>0</v>
      </c>
      <c r="J332">
        <v>35</v>
      </c>
      <c r="R332">
        <f t="shared" ca="1" si="59"/>
        <v>29</v>
      </c>
      <c r="T332" s="3" t="str">
        <f t="shared" si="65"/>
        <v>Sí</v>
      </c>
      <c r="U332" s="3" t="str">
        <f t="shared" ca="1" si="60"/>
        <v>Sí</v>
      </c>
      <c r="V332" s="6" t="str">
        <f t="shared" ca="1" si="61"/>
        <v>Antigua</v>
      </c>
      <c r="W332" s="7" t="str">
        <f t="shared" si="62"/>
        <v/>
      </c>
      <c r="X332" s="5" t="str">
        <f t="shared" si="63"/>
        <v>N/A</v>
      </c>
      <c r="Y332" s="16" t="str">
        <f t="shared" si="64"/>
        <v>Medio</v>
      </c>
      <c r="AH332" t="str">
        <f t="shared" si="66"/>
        <v>Pasivo = Tarjeta de Crédito</v>
      </c>
    </row>
    <row r="333" spans="1:34">
      <c r="A333">
        <v>1332</v>
      </c>
      <c r="B333" t="s">
        <v>229</v>
      </c>
      <c r="C333" t="s">
        <v>612</v>
      </c>
      <c r="D333" t="s">
        <v>980</v>
      </c>
      <c r="E333" s="1">
        <v>21870</v>
      </c>
      <c r="F333" s="1">
        <v>45094</v>
      </c>
      <c r="G333" t="s">
        <v>966</v>
      </c>
      <c r="H333" s="2">
        <v>444248.08</v>
      </c>
      <c r="I333">
        <v>0</v>
      </c>
      <c r="J333">
        <v>2.1</v>
      </c>
      <c r="R333">
        <f t="shared" ref="R333:R396" ca="1" si="67">INT((TODAY()-E333)/365.25)</f>
        <v>65</v>
      </c>
      <c r="T333" s="3" t="str">
        <f t="shared" si="65"/>
        <v>No</v>
      </c>
      <c r="U333" s="3" t="str">
        <f t="shared" ca="1" si="60"/>
        <v>No</v>
      </c>
      <c r="V333" s="6" t="str">
        <f t="shared" ca="1" si="61"/>
        <v>Antigua</v>
      </c>
      <c r="W333" s="7" t="str">
        <f t="shared" si="62"/>
        <v/>
      </c>
      <c r="X333" s="5" t="str">
        <f t="shared" si="63"/>
        <v>N/A</v>
      </c>
      <c r="Y333" s="16" t="str">
        <f t="shared" si="64"/>
        <v>Alto</v>
      </c>
      <c r="AH333" t="str">
        <f t="shared" si="66"/>
        <v>Activo = Ahorro</v>
      </c>
    </row>
    <row r="334" spans="1:34">
      <c r="A334">
        <v>1333</v>
      </c>
      <c r="B334" t="s">
        <v>107</v>
      </c>
      <c r="C334" t="s">
        <v>613</v>
      </c>
      <c r="D334" t="s">
        <v>980</v>
      </c>
      <c r="E334" s="1">
        <v>25591</v>
      </c>
      <c r="F334" s="1">
        <v>44342</v>
      </c>
      <c r="G334" t="s">
        <v>965</v>
      </c>
      <c r="H334" s="2">
        <v>284804.26</v>
      </c>
      <c r="I334">
        <v>0</v>
      </c>
      <c r="J334">
        <v>0.5</v>
      </c>
      <c r="R334">
        <f t="shared" ca="1" si="67"/>
        <v>55</v>
      </c>
      <c r="T334" s="3" t="str">
        <f t="shared" si="65"/>
        <v>No</v>
      </c>
      <c r="U334" s="3" t="str">
        <f t="shared" ca="1" si="60"/>
        <v>No</v>
      </c>
      <c r="V334" s="6" t="str">
        <f t="shared" ca="1" si="61"/>
        <v>Antigua</v>
      </c>
      <c r="W334" s="7" t="str">
        <f t="shared" si="62"/>
        <v/>
      </c>
      <c r="X334" s="5" t="str">
        <f t="shared" si="63"/>
        <v>N/A</v>
      </c>
      <c r="Y334" s="16" t="str">
        <f t="shared" si="64"/>
        <v>Medio</v>
      </c>
      <c r="AH334" t="str">
        <f t="shared" si="66"/>
        <v>Activo = Cuenta Corriente</v>
      </c>
    </row>
    <row r="335" spans="1:34">
      <c r="A335">
        <v>1334</v>
      </c>
      <c r="B335" t="s">
        <v>221</v>
      </c>
      <c r="C335" t="s">
        <v>614</v>
      </c>
      <c r="D335" t="s">
        <v>979</v>
      </c>
      <c r="E335" s="1">
        <v>20338</v>
      </c>
      <c r="F335" s="1">
        <v>45215</v>
      </c>
      <c r="G335" t="s">
        <v>965</v>
      </c>
      <c r="H335" s="2">
        <v>304429.09000000003</v>
      </c>
      <c r="I335">
        <v>0</v>
      </c>
      <c r="J335">
        <v>0.5</v>
      </c>
      <c r="R335">
        <f t="shared" ca="1" si="67"/>
        <v>69</v>
      </c>
      <c r="T335" s="3" t="str">
        <f t="shared" si="65"/>
        <v>No</v>
      </c>
      <c r="U335" s="3" t="str">
        <f t="shared" ca="1" si="60"/>
        <v>No</v>
      </c>
      <c r="V335" s="6" t="str">
        <f t="shared" ca="1" si="61"/>
        <v>Antigua</v>
      </c>
      <c r="W335" s="7" t="str">
        <f t="shared" si="62"/>
        <v/>
      </c>
      <c r="X335" s="5" t="str">
        <f t="shared" si="63"/>
        <v>N/A</v>
      </c>
      <c r="Y335" s="16" t="str">
        <f t="shared" si="64"/>
        <v>Alto</v>
      </c>
      <c r="AH335" t="str">
        <f t="shared" si="66"/>
        <v>Activo = Cuenta Corriente</v>
      </c>
    </row>
    <row r="336" spans="1:34">
      <c r="A336">
        <v>1335</v>
      </c>
      <c r="B336" t="s">
        <v>230</v>
      </c>
      <c r="C336" t="s">
        <v>460</v>
      </c>
      <c r="D336" t="s">
        <v>980</v>
      </c>
      <c r="E336" s="1">
        <v>36224</v>
      </c>
      <c r="F336" s="1">
        <v>45721</v>
      </c>
      <c r="G336" t="s">
        <v>966</v>
      </c>
      <c r="H336" s="2">
        <v>281879.90000000002</v>
      </c>
      <c r="I336">
        <v>0</v>
      </c>
      <c r="J336">
        <v>2.1</v>
      </c>
      <c r="R336">
        <f t="shared" ca="1" si="67"/>
        <v>26</v>
      </c>
      <c r="T336" s="3" t="str">
        <f t="shared" si="65"/>
        <v>No</v>
      </c>
      <c r="U336" s="3" t="str">
        <f t="shared" ca="1" si="60"/>
        <v>No</v>
      </c>
      <c r="V336" s="6" t="str">
        <f t="shared" ca="1" si="61"/>
        <v>Antigua</v>
      </c>
      <c r="W336" s="7" t="str">
        <f t="shared" si="62"/>
        <v/>
      </c>
      <c r="X336" s="5" t="str">
        <f t="shared" si="63"/>
        <v>N/A</v>
      </c>
      <c r="Y336" s="16" t="str">
        <f t="shared" si="64"/>
        <v>Medio</v>
      </c>
      <c r="AH336" t="str">
        <f t="shared" si="66"/>
        <v>Activo = Ahorro</v>
      </c>
    </row>
    <row r="337" spans="1:34">
      <c r="A337">
        <v>1336</v>
      </c>
      <c r="B337" t="s">
        <v>49</v>
      </c>
      <c r="C337" t="s">
        <v>615</v>
      </c>
      <c r="D337" t="s">
        <v>980</v>
      </c>
      <c r="E337" s="1">
        <v>21811</v>
      </c>
      <c r="F337" s="1">
        <v>44004</v>
      </c>
      <c r="G337" t="s">
        <v>965</v>
      </c>
      <c r="H337" s="2">
        <v>324902.40999999997</v>
      </c>
      <c r="I337">
        <v>0</v>
      </c>
      <c r="J337">
        <v>0.5</v>
      </c>
      <c r="R337">
        <f t="shared" ca="1" si="67"/>
        <v>65</v>
      </c>
      <c r="T337" s="3" t="str">
        <f t="shared" si="65"/>
        <v>No</v>
      </c>
      <c r="U337" s="3" t="str">
        <f t="shared" ca="1" si="60"/>
        <v>No</v>
      </c>
      <c r="V337" s="6" t="str">
        <f t="shared" ca="1" si="61"/>
        <v>Antigua</v>
      </c>
      <c r="W337" s="7" t="str">
        <f t="shared" si="62"/>
        <v/>
      </c>
      <c r="X337" s="5" t="str">
        <f t="shared" si="63"/>
        <v>N/A</v>
      </c>
      <c r="Y337" s="16" t="str">
        <f t="shared" si="64"/>
        <v>Alto</v>
      </c>
      <c r="AH337" t="str">
        <f t="shared" si="66"/>
        <v>Activo = Cuenta Corriente</v>
      </c>
    </row>
    <row r="338" spans="1:34">
      <c r="A338">
        <v>1337</v>
      </c>
      <c r="B338" t="s">
        <v>132</v>
      </c>
      <c r="C338" t="s">
        <v>616</v>
      </c>
      <c r="D338" t="s">
        <v>980</v>
      </c>
      <c r="E338" s="1">
        <v>26055</v>
      </c>
      <c r="F338" s="1">
        <v>45031</v>
      </c>
      <c r="G338" t="s">
        <v>969</v>
      </c>
      <c r="H338" s="2">
        <v>331426.17</v>
      </c>
      <c r="I338">
        <v>24</v>
      </c>
      <c r="J338">
        <v>8</v>
      </c>
      <c r="R338">
        <f t="shared" ca="1" si="67"/>
        <v>54</v>
      </c>
      <c r="T338" s="3" t="str">
        <f t="shared" si="65"/>
        <v>No</v>
      </c>
      <c r="U338" s="3" t="str">
        <f t="shared" ca="1" si="60"/>
        <v>No</v>
      </c>
      <c r="V338" s="6" t="str">
        <f t="shared" ca="1" si="61"/>
        <v>Antigua</v>
      </c>
      <c r="W338" s="7">
        <f t="shared" si="62"/>
        <v>13809.42375</v>
      </c>
      <c r="X338" s="5">
        <f t="shared" si="63"/>
        <v>45762</v>
      </c>
      <c r="Y338" s="16" t="str">
        <f t="shared" si="64"/>
        <v>Alto</v>
      </c>
      <c r="AH338" t="str">
        <f t="shared" si="66"/>
        <v>Pasivo = Crédito Hipotecario</v>
      </c>
    </row>
    <row r="339" spans="1:34">
      <c r="A339">
        <v>1338</v>
      </c>
      <c r="B339" t="s">
        <v>58</v>
      </c>
      <c r="C339" t="s">
        <v>617</v>
      </c>
      <c r="D339" t="s">
        <v>980</v>
      </c>
      <c r="E339" s="1">
        <v>33486</v>
      </c>
      <c r="F339" s="1">
        <v>45612</v>
      </c>
      <c r="G339" t="s">
        <v>965</v>
      </c>
      <c r="H339" s="2">
        <v>380565.07</v>
      </c>
      <c r="I339">
        <v>0</v>
      </c>
      <c r="J339">
        <v>0.5</v>
      </c>
      <c r="R339">
        <f t="shared" ca="1" si="67"/>
        <v>33</v>
      </c>
      <c r="T339" s="3" t="str">
        <f t="shared" si="65"/>
        <v>No</v>
      </c>
      <c r="U339" s="3" t="str">
        <f t="shared" ca="1" si="60"/>
        <v>No</v>
      </c>
      <c r="V339" s="6" t="str">
        <f t="shared" ca="1" si="61"/>
        <v>Antigua</v>
      </c>
      <c r="W339" s="7" t="str">
        <f t="shared" si="62"/>
        <v/>
      </c>
      <c r="X339" s="5" t="str">
        <f t="shared" si="63"/>
        <v>N/A</v>
      </c>
      <c r="Y339" s="16" t="str">
        <f t="shared" si="64"/>
        <v>Alto</v>
      </c>
      <c r="AH339" t="str">
        <f t="shared" si="66"/>
        <v>Activo = Cuenta Corriente</v>
      </c>
    </row>
    <row r="340" spans="1:34">
      <c r="A340">
        <v>1339</v>
      </c>
      <c r="B340" t="s">
        <v>201</v>
      </c>
      <c r="C340" t="s">
        <v>104</v>
      </c>
      <c r="D340" t="s">
        <v>980</v>
      </c>
      <c r="E340" s="1">
        <v>33064</v>
      </c>
      <c r="F340" s="1">
        <v>44213</v>
      </c>
      <c r="G340" t="s">
        <v>966</v>
      </c>
      <c r="H340" s="2">
        <v>32273.29</v>
      </c>
      <c r="I340">
        <v>0</v>
      </c>
      <c r="J340">
        <v>2.1</v>
      </c>
      <c r="R340">
        <f t="shared" ca="1" si="67"/>
        <v>34</v>
      </c>
      <c r="T340" s="3" t="str">
        <f t="shared" si="65"/>
        <v>No</v>
      </c>
      <c r="U340" s="3" t="str">
        <f t="shared" ca="1" si="60"/>
        <v>No</v>
      </c>
      <c r="V340" s="6" t="str">
        <f t="shared" ca="1" si="61"/>
        <v>Antigua</v>
      </c>
      <c r="W340" s="7" t="str">
        <f t="shared" si="62"/>
        <v/>
      </c>
      <c r="X340" s="5" t="str">
        <f t="shared" si="63"/>
        <v>N/A</v>
      </c>
      <c r="Y340" s="16" t="str">
        <f t="shared" si="64"/>
        <v>Bajo</v>
      </c>
      <c r="AH340" t="str">
        <f t="shared" si="66"/>
        <v>Activo = Ahorro</v>
      </c>
    </row>
    <row r="341" spans="1:34">
      <c r="A341">
        <v>1340</v>
      </c>
      <c r="B341" t="s">
        <v>221</v>
      </c>
      <c r="C341" t="s">
        <v>618</v>
      </c>
      <c r="D341" t="s">
        <v>980</v>
      </c>
      <c r="E341" s="1">
        <v>24676</v>
      </c>
      <c r="F341" s="1">
        <v>44234</v>
      </c>
      <c r="G341" t="s">
        <v>965</v>
      </c>
      <c r="H341" s="2">
        <v>466504.26</v>
      </c>
      <c r="I341">
        <v>0</v>
      </c>
      <c r="J341">
        <v>0.5</v>
      </c>
      <c r="R341">
        <f t="shared" ca="1" si="67"/>
        <v>57</v>
      </c>
      <c r="T341" s="3" t="str">
        <f t="shared" si="65"/>
        <v>No</v>
      </c>
      <c r="U341" s="3" t="str">
        <f t="shared" ca="1" si="60"/>
        <v>No</v>
      </c>
      <c r="V341" s="6" t="str">
        <f t="shared" ca="1" si="61"/>
        <v>Antigua</v>
      </c>
      <c r="W341" s="7" t="str">
        <f t="shared" si="62"/>
        <v/>
      </c>
      <c r="X341" s="5" t="str">
        <f t="shared" si="63"/>
        <v>N/A</v>
      </c>
      <c r="Y341" s="16" t="str">
        <f t="shared" si="64"/>
        <v>Alto</v>
      </c>
      <c r="AH341" t="str">
        <f t="shared" si="66"/>
        <v>Activo = Cuenta Corriente</v>
      </c>
    </row>
    <row r="342" spans="1:34">
      <c r="A342">
        <v>1341</v>
      </c>
      <c r="B342" t="s">
        <v>200</v>
      </c>
      <c r="C342" t="s">
        <v>584</v>
      </c>
      <c r="D342" t="s">
        <v>980</v>
      </c>
      <c r="E342" s="1">
        <v>25151</v>
      </c>
      <c r="F342" s="1">
        <v>45654</v>
      </c>
      <c r="G342" t="s">
        <v>966</v>
      </c>
      <c r="H342" s="2">
        <v>37309.08</v>
      </c>
      <c r="I342">
        <v>0</v>
      </c>
      <c r="J342">
        <v>2.1</v>
      </c>
      <c r="R342">
        <f t="shared" ca="1" si="67"/>
        <v>56</v>
      </c>
      <c r="T342" s="3" t="str">
        <f t="shared" si="65"/>
        <v>No</v>
      </c>
      <c r="U342" s="3" t="str">
        <f t="shared" ca="1" si="60"/>
        <v>No</v>
      </c>
      <c r="V342" s="6" t="str">
        <f t="shared" ca="1" si="61"/>
        <v>Antigua</v>
      </c>
      <c r="W342" s="7" t="str">
        <f t="shared" si="62"/>
        <v/>
      </c>
      <c r="X342" s="5" t="str">
        <f t="shared" si="63"/>
        <v>N/A</v>
      </c>
      <c r="Y342" s="16" t="str">
        <f t="shared" si="64"/>
        <v>Bajo</v>
      </c>
      <c r="AH342" t="str">
        <f t="shared" si="66"/>
        <v>Activo = Ahorro</v>
      </c>
    </row>
    <row r="343" spans="1:34">
      <c r="A343">
        <v>1342</v>
      </c>
      <c r="B343" t="s">
        <v>231</v>
      </c>
      <c r="C343" t="s">
        <v>420</v>
      </c>
      <c r="D343" t="s">
        <v>979</v>
      </c>
      <c r="E343" s="1">
        <v>25398</v>
      </c>
      <c r="F343" s="1">
        <v>45534</v>
      </c>
      <c r="G343" t="s">
        <v>968</v>
      </c>
      <c r="H343" s="2">
        <v>481005.28</v>
      </c>
      <c r="I343">
        <v>0</v>
      </c>
      <c r="J343">
        <v>35</v>
      </c>
      <c r="R343">
        <f t="shared" ca="1" si="67"/>
        <v>55</v>
      </c>
      <c r="T343" s="3" t="str">
        <f t="shared" si="65"/>
        <v>No</v>
      </c>
      <c r="U343" s="3" t="str">
        <f t="shared" ca="1" si="60"/>
        <v>No</v>
      </c>
      <c r="V343" s="6" t="str">
        <f t="shared" ca="1" si="61"/>
        <v>Antigua</v>
      </c>
      <c r="W343" s="7" t="str">
        <f t="shared" si="62"/>
        <v/>
      </c>
      <c r="X343" s="5" t="str">
        <f t="shared" si="63"/>
        <v>N/A</v>
      </c>
      <c r="Y343" s="16" t="str">
        <f t="shared" si="64"/>
        <v>Alto</v>
      </c>
      <c r="AH343" t="str">
        <f t="shared" si="66"/>
        <v>Pasivo = Tarjeta de Crédito</v>
      </c>
    </row>
    <row r="344" spans="1:34">
      <c r="A344">
        <v>1343</v>
      </c>
      <c r="B344" t="s">
        <v>217</v>
      </c>
      <c r="C344" t="s">
        <v>355</v>
      </c>
      <c r="D344" t="s">
        <v>980</v>
      </c>
      <c r="E344" s="1">
        <v>27731</v>
      </c>
      <c r="F344" s="1">
        <v>45740</v>
      </c>
      <c r="G344" t="s">
        <v>968</v>
      </c>
      <c r="H344" s="2">
        <v>471365.11</v>
      </c>
      <c r="I344">
        <v>0</v>
      </c>
      <c r="J344">
        <v>35</v>
      </c>
      <c r="R344">
        <f t="shared" ca="1" si="67"/>
        <v>49</v>
      </c>
      <c r="T344" s="3" t="str">
        <f t="shared" si="65"/>
        <v>No</v>
      </c>
      <c r="U344" s="3" t="str">
        <f t="shared" ca="1" si="60"/>
        <v>No</v>
      </c>
      <c r="V344" s="6" t="str">
        <f t="shared" ca="1" si="61"/>
        <v>Antigua</v>
      </c>
      <c r="W344" s="7" t="str">
        <f t="shared" si="62"/>
        <v/>
      </c>
      <c r="X344" s="5" t="str">
        <f t="shared" si="63"/>
        <v>N/A</v>
      </c>
      <c r="Y344" s="16" t="str">
        <f t="shared" si="64"/>
        <v>Alto</v>
      </c>
      <c r="AH344" t="str">
        <f t="shared" si="66"/>
        <v>Pasivo = Tarjeta de Crédito</v>
      </c>
    </row>
    <row r="345" spans="1:34">
      <c r="A345">
        <v>1344</v>
      </c>
      <c r="B345" t="s">
        <v>35</v>
      </c>
      <c r="C345" t="s">
        <v>619</v>
      </c>
      <c r="D345" t="s">
        <v>979</v>
      </c>
      <c r="E345" s="1">
        <v>27129</v>
      </c>
      <c r="F345" s="1">
        <v>44443</v>
      </c>
      <c r="G345" t="s">
        <v>965</v>
      </c>
      <c r="H345" s="2">
        <v>288374.87</v>
      </c>
      <c r="I345">
        <v>0</v>
      </c>
      <c r="J345">
        <v>0.5</v>
      </c>
      <c r="R345">
        <f t="shared" ca="1" si="67"/>
        <v>51</v>
      </c>
      <c r="T345" s="3" t="str">
        <f t="shared" si="65"/>
        <v>No</v>
      </c>
      <c r="U345" s="3" t="str">
        <f t="shared" ca="1" si="60"/>
        <v>No</v>
      </c>
      <c r="V345" s="6" t="str">
        <f t="shared" ca="1" si="61"/>
        <v>Antigua</v>
      </c>
      <c r="W345" s="7" t="str">
        <f t="shared" si="62"/>
        <v/>
      </c>
      <c r="X345" s="5" t="str">
        <f t="shared" si="63"/>
        <v>N/A</v>
      </c>
      <c r="Y345" s="16" t="str">
        <f t="shared" si="64"/>
        <v>Medio</v>
      </c>
      <c r="AH345" t="str">
        <f t="shared" si="66"/>
        <v>Activo = Cuenta Corriente</v>
      </c>
    </row>
    <row r="346" spans="1:34">
      <c r="A346">
        <v>1345</v>
      </c>
      <c r="B346" t="s">
        <v>106</v>
      </c>
      <c r="C346" t="s">
        <v>620</v>
      </c>
      <c r="D346" t="s">
        <v>979</v>
      </c>
      <c r="E346" s="1">
        <v>32674</v>
      </c>
      <c r="F346" s="1">
        <v>44805</v>
      </c>
      <c r="G346" t="s">
        <v>967</v>
      </c>
      <c r="H346" s="2">
        <v>361746.87</v>
      </c>
      <c r="I346">
        <v>36</v>
      </c>
      <c r="J346">
        <v>5.5</v>
      </c>
      <c r="R346">
        <f t="shared" ca="1" si="67"/>
        <v>35</v>
      </c>
      <c r="T346" s="3" t="str">
        <f t="shared" si="65"/>
        <v>Sí</v>
      </c>
      <c r="U346" s="3" t="str">
        <f t="shared" ca="1" si="60"/>
        <v>Sí</v>
      </c>
      <c r="V346" s="6" t="str">
        <f t="shared" ca="1" si="61"/>
        <v>Antigua</v>
      </c>
      <c r="W346" s="7">
        <f t="shared" si="62"/>
        <v>10048.524166666666</v>
      </c>
      <c r="X346" s="5">
        <f t="shared" si="63"/>
        <v>45901</v>
      </c>
      <c r="Y346" s="16" t="str">
        <f t="shared" si="64"/>
        <v>Alto</v>
      </c>
      <c r="AH346" t="str">
        <f t="shared" si="66"/>
        <v>Activo = Inversión</v>
      </c>
    </row>
    <row r="347" spans="1:34">
      <c r="A347">
        <v>1346</v>
      </c>
      <c r="B347" t="s">
        <v>232</v>
      </c>
      <c r="C347" t="s">
        <v>621</v>
      </c>
      <c r="D347" t="s">
        <v>979</v>
      </c>
      <c r="E347" s="1">
        <v>25138</v>
      </c>
      <c r="F347" s="1">
        <v>45345</v>
      </c>
      <c r="G347" t="s">
        <v>967</v>
      </c>
      <c r="H347" s="2">
        <v>369821.63</v>
      </c>
      <c r="I347">
        <v>12</v>
      </c>
      <c r="J347">
        <v>5.5</v>
      </c>
      <c r="R347">
        <f t="shared" ca="1" si="67"/>
        <v>56</v>
      </c>
      <c r="T347" s="3" t="str">
        <f t="shared" si="65"/>
        <v>No</v>
      </c>
      <c r="U347" s="3" t="str">
        <f t="shared" ca="1" si="60"/>
        <v>No</v>
      </c>
      <c r="V347" s="6" t="str">
        <f t="shared" ca="1" si="61"/>
        <v>Antigua</v>
      </c>
      <c r="W347" s="7">
        <f t="shared" si="62"/>
        <v>30818.469166666666</v>
      </c>
      <c r="X347" s="5">
        <f t="shared" si="63"/>
        <v>45711</v>
      </c>
      <c r="Y347" s="16" t="str">
        <f t="shared" si="64"/>
        <v>Alto</v>
      </c>
      <c r="AH347" t="str">
        <f t="shared" si="66"/>
        <v>Activo = Inversión</v>
      </c>
    </row>
    <row r="348" spans="1:34">
      <c r="A348">
        <v>1347</v>
      </c>
      <c r="B348" t="s">
        <v>233</v>
      </c>
      <c r="C348" t="s">
        <v>622</v>
      </c>
      <c r="D348" t="s">
        <v>980</v>
      </c>
      <c r="E348" s="1">
        <v>37963</v>
      </c>
      <c r="F348" s="1">
        <v>45331</v>
      </c>
      <c r="G348" t="s">
        <v>967</v>
      </c>
      <c r="H348" s="2">
        <v>462971.06</v>
      </c>
      <c r="I348">
        <v>6</v>
      </c>
      <c r="J348">
        <v>5.5</v>
      </c>
      <c r="R348">
        <f t="shared" ca="1" si="67"/>
        <v>21</v>
      </c>
      <c r="T348" s="3" t="str">
        <f t="shared" si="65"/>
        <v>No</v>
      </c>
      <c r="U348" s="3" t="str">
        <f t="shared" ca="1" si="60"/>
        <v>No</v>
      </c>
      <c r="V348" s="6" t="str">
        <f t="shared" ca="1" si="61"/>
        <v>Antigua</v>
      </c>
      <c r="W348" s="7">
        <f t="shared" si="62"/>
        <v>77161.843333333338</v>
      </c>
      <c r="X348" s="5">
        <f t="shared" si="63"/>
        <v>45513</v>
      </c>
      <c r="Y348" s="16" t="str">
        <f t="shared" si="64"/>
        <v>Alto</v>
      </c>
      <c r="AH348" t="str">
        <f t="shared" si="66"/>
        <v>Activo = Inversión</v>
      </c>
    </row>
    <row r="349" spans="1:34">
      <c r="A349">
        <v>1348</v>
      </c>
      <c r="B349" t="s">
        <v>159</v>
      </c>
      <c r="C349" t="s">
        <v>623</v>
      </c>
      <c r="D349" t="s">
        <v>980</v>
      </c>
      <c r="E349" s="1">
        <v>35297</v>
      </c>
      <c r="F349" s="1">
        <v>45177</v>
      </c>
      <c r="G349" t="s">
        <v>969</v>
      </c>
      <c r="H349" s="2">
        <v>158687.92000000001</v>
      </c>
      <c r="I349">
        <v>6</v>
      </c>
      <c r="J349">
        <v>8</v>
      </c>
      <c r="R349">
        <f t="shared" ca="1" si="67"/>
        <v>28</v>
      </c>
      <c r="T349" s="3" t="str">
        <f t="shared" si="65"/>
        <v>No</v>
      </c>
      <c r="U349" s="3" t="str">
        <f t="shared" ca="1" si="60"/>
        <v>No</v>
      </c>
      <c r="V349" s="6" t="str">
        <f t="shared" ca="1" si="61"/>
        <v>Antigua</v>
      </c>
      <c r="W349" s="7">
        <f t="shared" si="62"/>
        <v>26447.986666666668</v>
      </c>
      <c r="X349" s="5">
        <f t="shared" si="63"/>
        <v>45359</v>
      </c>
      <c r="Y349" s="16" t="str">
        <f t="shared" si="64"/>
        <v>Medio</v>
      </c>
      <c r="AH349" t="str">
        <f t="shared" si="66"/>
        <v>Pasivo = Crédito Hipotecario</v>
      </c>
    </row>
    <row r="350" spans="1:34">
      <c r="A350">
        <v>1349</v>
      </c>
      <c r="B350" t="s">
        <v>200</v>
      </c>
      <c r="C350" t="s">
        <v>444</v>
      </c>
      <c r="D350" t="s">
        <v>980</v>
      </c>
      <c r="E350" s="1">
        <v>27433</v>
      </c>
      <c r="F350" s="1">
        <v>45111</v>
      </c>
      <c r="G350" t="s">
        <v>969</v>
      </c>
      <c r="H350" s="2">
        <v>494941.46</v>
      </c>
      <c r="I350">
        <v>18</v>
      </c>
      <c r="J350">
        <v>8</v>
      </c>
      <c r="R350">
        <f t="shared" ca="1" si="67"/>
        <v>50</v>
      </c>
      <c r="T350" s="3" t="str">
        <f t="shared" si="65"/>
        <v>No</v>
      </c>
      <c r="U350" s="3" t="str">
        <f t="shared" ref="U350:U413" ca="1" si="68">IF(MONTH(E350)=MONTH(TODAY()),"Sí","No")</f>
        <v>No</v>
      </c>
      <c r="V350" s="6" t="str">
        <f t="shared" ref="V350:V413" ca="1" si="69">IF(TODAY()-F350&lt;=30,"Reciente","Antigua")</f>
        <v>Antigua</v>
      </c>
      <c r="W350" s="7">
        <f t="shared" ref="W350:W413" si="70">IF(I350&gt;0,H350/I350,"")</f>
        <v>27496.747777777779</v>
      </c>
      <c r="X350" s="5">
        <f t="shared" ref="X350:X413" si="71">IF(I350 &gt; 0, EDATE(F350,I350), "N/A")</f>
        <v>45661</v>
      </c>
      <c r="Y350" s="16" t="str">
        <f t="shared" ref="Y350:Y413" si="72">IF(H350&gt;300000,"Alto",IF(AND(H350&gt;=100000,H350&lt;=300000),"Medio","Bajo"))</f>
        <v>Alto</v>
      </c>
      <c r="AH350" t="str">
        <f t="shared" si="66"/>
        <v>Pasivo = Crédito Hipotecario</v>
      </c>
    </row>
    <row r="351" spans="1:34">
      <c r="A351">
        <v>1350</v>
      </c>
      <c r="B351" t="s">
        <v>32</v>
      </c>
      <c r="C351" t="s">
        <v>624</v>
      </c>
      <c r="D351" t="s">
        <v>979</v>
      </c>
      <c r="E351" s="1">
        <v>22506</v>
      </c>
      <c r="F351" s="1">
        <v>43991</v>
      </c>
      <c r="G351" t="s">
        <v>968</v>
      </c>
      <c r="H351" s="2">
        <v>118686.2</v>
      </c>
      <c r="I351">
        <v>0</v>
      </c>
      <c r="J351">
        <v>35</v>
      </c>
      <c r="R351">
        <f t="shared" ca="1" si="67"/>
        <v>63</v>
      </c>
      <c r="T351" s="3" t="str">
        <f t="shared" si="65"/>
        <v>No</v>
      </c>
      <c r="U351" s="3" t="str">
        <f t="shared" ca="1" si="68"/>
        <v>No</v>
      </c>
      <c r="V351" s="6" t="str">
        <f t="shared" ca="1" si="69"/>
        <v>Antigua</v>
      </c>
      <c r="W351" s="7" t="str">
        <f t="shared" si="70"/>
        <v/>
      </c>
      <c r="X351" s="5" t="str">
        <f t="shared" si="71"/>
        <v>N/A</v>
      </c>
      <c r="Y351" s="16" t="str">
        <f t="shared" si="72"/>
        <v>Medio</v>
      </c>
      <c r="AH351" t="str">
        <f t="shared" si="66"/>
        <v>Pasivo = Tarjeta de Crédito</v>
      </c>
    </row>
    <row r="352" spans="1:34">
      <c r="A352">
        <v>1351</v>
      </c>
      <c r="B352" t="s">
        <v>86</v>
      </c>
      <c r="C352" t="s">
        <v>625</v>
      </c>
      <c r="D352" t="s">
        <v>980</v>
      </c>
      <c r="E352" s="1">
        <v>26759</v>
      </c>
      <c r="F352" s="1">
        <v>45171</v>
      </c>
      <c r="G352" t="s">
        <v>969</v>
      </c>
      <c r="H352" s="2">
        <v>454243.4</v>
      </c>
      <c r="I352">
        <v>6</v>
      </c>
      <c r="J352">
        <v>8</v>
      </c>
      <c r="R352">
        <f t="shared" ca="1" si="67"/>
        <v>52</v>
      </c>
      <c r="T352" s="3" t="str">
        <f t="shared" si="65"/>
        <v>No</v>
      </c>
      <c r="U352" s="3" t="str">
        <f t="shared" ca="1" si="68"/>
        <v>No</v>
      </c>
      <c r="V352" s="6" t="str">
        <f t="shared" ca="1" si="69"/>
        <v>Antigua</v>
      </c>
      <c r="W352" s="7">
        <f t="shared" si="70"/>
        <v>75707.233333333337</v>
      </c>
      <c r="X352" s="5">
        <f t="shared" si="71"/>
        <v>45353</v>
      </c>
      <c r="Y352" s="16" t="str">
        <f t="shared" si="72"/>
        <v>Alto</v>
      </c>
      <c r="AH352" t="str">
        <f t="shared" si="66"/>
        <v>Pasivo = Crédito Hipotecario</v>
      </c>
    </row>
    <row r="353" spans="1:34">
      <c r="A353">
        <v>1352</v>
      </c>
      <c r="B353" t="s">
        <v>234</v>
      </c>
      <c r="C353" t="s">
        <v>626</v>
      </c>
      <c r="D353" t="s">
        <v>979</v>
      </c>
      <c r="E353" s="1">
        <v>29550</v>
      </c>
      <c r="F353" s="1">
        <v>45567</v>
      </c>
      <c r="G353" t="s">
        <v>968</v>
      </c>
      <c r="H353" s="2">
        <v>489356.24</v>
      </c>
      <c r="I353">
        <v>0</v>
      </c>
      <c r="J353">
        <v>35</v>
      </c>
      <c r="R353">
        <f t="shared" ca="1" si="67"/>
        <v>44</v>
      </c>
      <c r="T353" s="3" t="str">
        <f t="shared" si="65"/>
        <v>No</v>
      </c>
      <c r="U353" s="3" t="str">
        <f t="shared" ca="1" si="68"/>
        <v>No</v>
      </c>
      <c r="V353" s="6" t="str">
        <f t="shared" ca="1" si="69"/>
        <v>Antigua</v>
      </c>
      <c r="W353" s="7" t="str">
        <f t="shared" si="70"/>
        <v/>
      </c>
      <c r="X353" s="5" t="str">
        <f t="shared" si="71"/>
        <v>N/A</v>
      </c>
      <c r="Y353" s="16" t="str">
        <f t="shared" si="72"/>
        <v>Alto</v>
      </c>
      <c r="AH353" t="str">
        <f t="shared" si="66"/>
        <v>Pasivo = Tarjeta de Crédito</v>
      </c>
    </row>
    <row r="354" spans="1:34">
      <c r="A354">
        <v>1353</v>
      </c>
      <c r="B354" t="s">
        <v>85</v>
      </c>
      <c r="C354" t="s">
        <v>525</v>
      </c>
      <c r="D354" t="s">
        <v>979</v>
      </c>
      <c r="E354" s="1">
        <v>32780</v>
      </c>
      <c r="F354" s="1">
        <v>44505</v>
      </c>
      <c r="G354" t="s">
        <v>966</v>
      </c>
      <c r="H354" s="2">
        <v>362221</v>
      </c>
      <c r="I354">
        <v>0</v>
      </c>
      <c r="J354">
        <v>2.1</v>
      </c>
      <c r="R354">
        <f t="shared" ca="1" si="67"/>
        <v>35</v>
      </c>
      <c r="T354" s="3" t="str">
        <f t="shared" si="65"/>
        <v>No</v>
      </c>
      <c r="U354" s="3" t="str">
        <f t="shared" ca="1" si="68"/>
        <v>No</v>
      </c>
      <c r="V354" s="6" t="str">
        <f t="shared" ca="1" si="69"/>
        <v>Antigua</v>
      </c>
      <c r="W354" s="7" t="str">
        <f t="shared" si="70"/>
        <v/>
      </c>
      <c r="X354" s="5" t="str">
        <f t="shared" si="71"/>
        <v>N/A</v>
      </c>
      <c r="Y354" s="16" t="str">
        <f t="shared" si="72"/>
        <v>Alto</v>
      </c>
      <c r="AH354" t="str">
        <f t="shared" si="66"/>
        <v>Activo = Ahorro</v>
      </c>
    </row>
    <row r="355" spans="1:34">
      <c r="A355">
        <v>1354</v>
      </c>
      <c r="B355" t="s">
        <v>13</v>
      </c>
      <c r="C355" t="s">
        <v>499</v>
      </c>
      <c r="D355" t="s">
        <v>979</v>
      </c>
      <c r="E355" s="1">
        <v>37563</v>
      </c>
      <c r="F355" s="1">
        <v>44004</v>
      </c>
      <c r="G355" t="s">
        <v>969</v>
      </c>
      <c r="H355" s="2">
        <v>480399.14</v>
      </c>
      <c r="I355">
        <v>0</v>
      </c>
      <c r="J355">
        <v>8</v>
      </c>
      <c r="R355">
        <f t="shared" ca="1" si="67"/>
        <v>22</v>
      </c>
      <c r="T355" s="3" t="str">
        <f t="shared" si="65"/>
        <v>No</v>
      </c>
      <c r="U355" s="3" t="str">
        <f t="shared" ca="1" si="68"/>
        <v>No</v>
      </c>
      <c r="V355" s="6" t="str">
        <f t="shared" ca="1" si="69"/>
        <v>Antigua</v>
      </c>
      <c r="W355" s="7" t="str">
        <f t="shared" si="70"/>
        <v/>
      </c>
      <c r="X355" s="5" t="str">
        <f t="shared" si="71"/>
        <v>N/A</v>
      </c>
      <c r="Y355" s="16" t="str">
        <f t="shared" si="72"/>
        <v>Alto</v>
      </c>
      <c r="AH355" t="str">
        <f t="shared" si="66"/>
        <v>Pasivo = Crédito Hipotecario</v>
      </c>
    </row>
    <row r="356" spans="1:34">
      <c r="A356">
        <v>1355</v>
      </c>
      <c r="B356" t="s">
        <v>106</v>
      </c>
      <c r="C356" t="s">
        <v>627</v>
      </c>
      <c r="D356" t="s">
        <v>980</v>
      </c>
      <c r="E356" s="1">
        <v>27726</v>
      </c>
      <c r="F356" s="1">
        <v>43979</v>
      </c>
      <c r="G356" t="s">
        <v>967</v>
      </c>
      <c r="H356" s="2">
        <v>30671.95</v>
      </c>
      <c r="I356">
        <v>0</v>
      </c>
      <c r="J356">
        <v>5.5</v>
      </c>
      <c r="R356">
        <f t="shared" ca="1" si="67"/>
        <v>49</v>
      </c>
      <c r="T356" s="3" t="str">
        <f t="shared" si="65"/>
        <v>No</v>
      </c>
      <c r="U356" s="3" t="str">
        <f t="shared" ca="1" si="68"/>
        <v>No</v>
      </c>
      <c r="V356" s="6" t="str">
        <f t="shared" ca="1" si="69"/>
        <v>Antigua</v>
      </c>
      <c r="W356" s="7" t="str">
        <f t="shared" si="70"/>
        <v/>
      </c>
      <c r="X356" s="5" t="str">
        <f t="shared" si="71"/>
        <v>N/A</v>
      </c>
      <c r="Y356" s="16" t="str">
        <f t="shared" si="72"/>
        <v>Bajo</v>
      </c>
      <c r="AH356" t="str">
        <f t="shared" si="66"/>
        <v>Activo = Inversión</v>
      </c>
    </row>
    <row r="357" spans="1:34">
      <c r="A357">
        <v>1356</v>
      </c>
      <c r="B357" t="s">
        <v>88</v>
      </c>
      <c r="C357" t="s">
        <v>518</v>
      </c>
      <c r="D357" t="s">
        <v>980</v>
      </c>
      <c r="E357" s="1">
        <v>38885</v>
      </c>
      <c r="F357" s="1">
        <v>45418</v>
      </c>
      <c r="G357" t="s">
        <v>965</v>
      </c>
      <c r="H357" s="2">
        <v>231365.14</v>
      </c>
      <c r="I357">
        <v>0</v>
      </c>
      <c r="J357">
        <v>0.5</v>
      </c>
      <c r="R357">
        <f t="shared" ca="1" si="67"/>
        <v>18</v>
      </c>
      <c r="T357" s="3" t="str">
        <f t="shared" si="65"/>
        <v>Sí</v>
      </c>
      <c r="U357" s="3" t="str">
        <f t="shared" ca="1" si="68"/>
        <v>Sí</v>
      </c>
      <c r="V357" s="6" t="str">
        <f t="shared" ca="1" si="69"/>
        <v>Antigua</v>
      </c>
      <c r="W357" s="7" t="str">
        <f t="shared" si="70"/>
        <v/>
      </c>
      <c r="X357" s="5" t="str">
        <f t="shared" si="71"/>
        <v>N/A</v>
      </c>
      <c r="Y357" s="16" t="str">
        <f t="shared" si="72"/>
        <v>Medio</v>
      </c>
      <c r="AH357" t="str">
        <f t="shared" si="66"/>
        <v>Activo = Cuenta Corriente</v>
      </c>
    </row>
    <row r="358" spans="1:34">
      <c r="A358">
        <v>1357</v>
      </c>
      <c r="B358" t="s">
        <v>235</v>
      </c>
      <c r="C358" t="s">
        <v>628</v>
      </c>
      <c r="D358" t="s">
        <v>979</v>
      </c>
      <c r="E358" s="1">
        <v>32875</v>
      </c>
      <c r="F358" s="1">
        <v>45300</v>
      </c>
      <c r="G358" t="s">
        <v>965</v>
      </c>
      <c r="H358" s="2">
        <v>243484.86</v>
      </c>
      <c r="I358">
        <v>0</v>
      </c>
      <c r="J358">
        <v>0.5</v>
      </c>
      <c r="R358">
        <f t="shared" ca="1" si="67"/>
        <v>35</v>
      </c>
      <c r="T358" s="3" t="str">
        <f t="shared" si="65"/>
        <v>No</v>
      </c>
      <c r="U358" s="3" t="str">
        <f t="shared" ca="1" si="68"/>
        <v>No</v>
      </c>
      <c r="V358" s="6" t="str">
        <f t="shared" ca="1" si="69"/>
        <v>Antigua</v>
      </c>
      <c r="W358" s="7" t="str">
        <f t="shared" si="70"/>
        <v/>
      </c>
      <c r="X358" s="5" t="str">
        <f t="shared" si="71"/>
        <v>N/A</v>
      </c>
      <c r="Y358" s="16" t="str">
        <f t="shared" si="72"/>
        <v>Medio</v>
      </c>
      <c r="AH358" t="str">
        <f t="shared" si="66"/>
        <v>Activo = Cuenta Corriente</v>
      </c>
    </row>
    <row r="359" spans="1:34">
      <c r="A359">
        <v>1358</v>
      </c>
      <c r="B359" t="s">
        <v>74</v>
      </c>
      <c r="C359" t="s">
        <v>260</v>
      </c>
      <c r="D359" t="s">
        <v>980</v>
      </c>
      <c r="E359" s="1">
        <v>38392</v>
      </c>
      <c r="F359" s="1">
        <v>44331</v>
      </c>
      <c r="G359" t="s">
        <v>969</v>
      </c>
      <c r="H359" s="2">
        <v>316779.75</v>
      </c>
      <c r="I359">
        <v>6</v>
      </c>
      <c r="J359">
        <v>8</v>
      </c>
      <c r="R359">
        <f t="shared" ca="1" si="67"/>
        <v>20</v>
      </c>
      <c r="T359" s="3" t="str">
        <f t="shared" si="65"/>
        <v>No</v>
      </c>
      <c r="U359" s="3" t="str">
        <f t="shared" ca="1" si="68"/>
        <v>No</v>
      </c>
      <c r="V359" s="6" t="str">
        <f t="shared" ca="1" si="69"/>
        <v>Antigua</v>
      </c>
      <c r="W359" s="7">
        <f t="shared" si="70"/>
        <v>52796.625</v>
      </c>
      <c r="X359" s="5">
        <f t="shared" si="71"/>
        <v>44515</v>
      </c>
      <c r="Y359" s="16" t="str">
        <f t="shared" si="72"/>
        <v>Alto</v>
      </c>
      <c r="AH359" t="str">
        <f t="shared" si="66"/>
        <v>Pasivo = Crédito Hipotecario</v>
      </c>
    </row>
    <row r="360" spans="1:34">
      <c r="A360">
        <v>1359</v>
      </c>
      <c r="B360" t="s">
        <v>93</v>
      </c>
      <c r="C360" t="s">
        <v>601</v>
      </c>
      <c r="D360" t="s">
        <v>979</v>
      </c>
      <c r="E360" s="1">
        <v>27924</v>
      </c>
      <c r="F360" s="1">
        <v>45332</v>
      </c>
      <c r="G360" t="s">
        <v>965</v>
      </c>
      <c r="H360" s="2">
        <v>93784.81</v>
      </c>
      <c r="I360">
        <v>0</v>
      </c>
      <c r="J360">
        <v>0.5</v>
      </c>
      <c r="R360">
        <f t="shared" ca="1" si="67"/>
        <v>48</v>
      </c>
      <c r="T360" s="3" t="str">
        <f t="shared" si="65"/>
        <v>Sí</v>
      </c>
      <c r="U360" s="3" t="str">
        <f t="shared" ca="1" si="68"/>
        <v>Sí</v>
      </c>
      <c r="V360" s="6" t="str">
        <f t="shared" ca="1" si="69"/>
        <v>Antigua</v>
      </c>
      <c r="W360" s="7" t="str">
        <f t="shared" si="70"/>
        <v/>
      </c>
      <c r="X360" s="5" t="str">
        <f t="shared" si="71"/>
        <v>N/A</v>
      </c>
      <c r="Y360" s="16" t="str">
        <f t="shared" si="72"/>
        <v>Bajo</v>
      </c>
      <c r="AH360" t="str">
        <f t="shared" si="66"/>
        <v>Activo = Cuenta Corriente</v>
      </c>
    </row>
    <row r="361" spans="1:34">
      <c r="A361">
        <v>1360</v>
      </c>
      <c r="B361" t="s">
        <v>92</v>
      </c>
      <c r="C361" t="s">
        <v>629</v>
      </c>
      <c r="D361" t="s">
        <v>980</v>
      </c>
      <c r="E361" s="1">
        <v>38050</v>
      </c>
      <c r="F361" s="1">
        <v>44022</v>
      </c>
      <c r="G361" t="s">
        <v>966</v>
      </c>
      <c r="H361" s="2">
        <v>29096.75</v>
      </c>
      <c r="I361">
        <v>0</v>
      </c>
      <c r="J361">
        <v>2.1</v>
      </c>
      <c r="R361">
        <f t="shared" ca="1" si="67"/>
        <v>21</v>
      </c>
      <c r="T361" s="3" t="str">
        <f t="shared" si="65"/>
        <v>No</v>
      </c>
      <c r="U361" s="3" t="str">
        <f t="shared" ca="1" si="68"/>
        <v>No</v>
      </c>
      <c r="V361" s="6" t="str">
        <f t="shared" ca="1" si="69"/>
        <v>Antigua</v>
      </c>
      <c r="W361" s="7" t="str">
        <f t="shared" si="70"/>
        <v/>
      </c>
      <c r="X361" s="5" t="str">
        <f t="shared" si="71"/>
        <v>N/A</v>
      </c>
      <c r="Y361" s="16" t="str">
        <f t="shared" si="72"/>
        <v>Bajo</v>
      </c>
      <c r="AH361" t="str">
        <f t="shared" si="66"/>
        <v>Activo = Ahorro</v>
      </c>
    </row>
    <row r="362" spans="1:34">
      <c r="A362">
        <v>1361</v>
      </c>
      <c r="B362" t="s">
        <v>126</v>
      </c>
      <c r="C362" t="s">
        <v>630</v>
      </c>
      <c r="D362" t="s">
        <v>979</v>
      </c>
      <c r="E362" s="1">
        <v>36640</v>
      </c>
      <c r="F362" s="1">
        <v>45202</v>
      </c>
      <c r="G362" t="s">
        <v>967</v>
      </c>
      <c r="H362" s="2">
        <v>14851.96</v>
      </c>
      <c r="I362">
        <v>36</v>
      </c>
      <c r="J362">
        <v>5.5</v>
      </c>
      <c r="R362">
        <f t="shared" ca="1" si="67"/>
        <v>25</v>
      </c>
      <c r="T362" s="3" t="str">
        <f t="shared" si="65"/>
        <v>No</v>
      </c>
      <c r="U362" s="3" t="str">
        <f t="shared" ca="1" si="68"/>
        <v>No</v>
      </c>
      <c r="V362" s="6" t="str">
        <f t="shared" ca="1" si="69"/>
        <v>Antigua</v>
      </c>
      <c r="W362" s="7">
        <f t="shared" si="70"/>
        <v>412.55444444444441</v>
      </c>
      <c r="X362" s="5">
        <f t="shared" si="71"/>
        <v>46298</v>
      </c>
      <c r="Y362" s="16" t="str">
        <f t="shared" si="72"/>
        <v>Bajo</v>
      </c>
      <c r="AH362" t="str">
        <f t="shared" si="66"/>
        <v>Activo = Inversión</v>
      </c>
    </row>
    <row r="363" spans="1:34">
      <c r="A363">
        <v>1362</v>
      </c>
      <c r="B363" t="s">
        <v>54</v>
      </c>
      <c r="C363" t="s">
        <v>456</v>
      </c>
      <c r="D363" t="s">
        <v>979</v>
      </c>
      <c r="E363" s="1">
        <v>23051</v>
      </c>
      <c r="F363" s="1">
        <v>44658</v>
      </c>
      <c r="G363" t="s">
        <v>968</v>
      </c>
      <c r="H363" s="2">
        <v>107769.13</v>
      </c>
      <c r="I363">
        <v>0</v>
      </c>
      <c r="J363">
        <v>35</v>
      </c>
      <c r="R363">
        <f t="shared" ca="1" si="67"/>
        <v>62</v>
      </c>
      <c r="T363" s="3" t="str">
        <f t="shared" si="65"/>
        <v>No</v>
      </c>
      <c r="U363" s="3" t="str">
        <f t="shared" ca="1" si="68"/>
        <v>No</v>
      </c>
      <c r="V363" s="6" t="str">
        <f t="shared" ca="1" si="69"/>
        <v>Antigua</v>
      </c>
      <c r="W363" s="7" t="str">
        <f t="shared" si="70"/>
        <v/>
      </c>
      <c r="X363" s="5" t="str">
        <f t="shared" si="71"/>
        <v>N/A</v>
      </c>
      <c r="Y363" s="16" t="str">
        <f t="shared" si="72"/>
        <v>Medio</v>
      </c>
      <c r="AH363" t="str">
        <f t="shared" si="66"/>
        <v>Pasivo = Tarjeta de Crédito</v>
      </c>
    </row>
    <row r="364" spans="1:34">
      <c r="A364">
        <v>1363</v>
      </c>
      <c r="B364" t="s">
        <v>100</v>
      </c>
      <c r="C364" t="s">
        <v>380</v>
      </c>
      <c r="D364" t="s">
        <v>980</v>
      </c>
      <c r="E364" s="1">
        <v>27293</v>
      </c>
      <c r="F364" s="1">
        <v>44004</v>
      </c>
      <c r="G364" t="s">
        <v>966</v>
      </c>
      <c r="H364" s="2">
        <v>299210.90000000002</v>
      </c>
      <c r="I364">
        <v>0</v>
      </c>
      <c r="J364">
        <v>2.1</v>
      </c>
      <c r="R364">
        <f t="shared" ca="1" si="67"/>
        <v>50</v>
      </c>
      <c r="T364" s="3" t="str">
        <f t="shared" si="65"/>
        <v>No</v>
      </c>
      <c r="U364" s="3" t="str">
        <f t="shared" ca="1" si="68"/>
        <v>No</v>
      </c>
      <c r="V364" s="6" t="str">
        <f t="shared" ca="1" si="69"/>
        <v>Antigua</v>
      </c>
      <c r="W364" s="7" t="str">
        <f t="shared" si="70"/>
        <v/>
      </c>
      <c r="X364" s="5" t="str">
        <f t="shared" si="71"/>
        <v>N/A</v>
      </c>
      <c r="Y364" s="16" t="str">
        <f t="shared" si="72"/>
        <v>Medio</v>
      </c>
      <c r="AH364" t="str">
        <f t="shared" si="66"/>
        <v>Activo = Ahorro</v>
      </c>
    </row>
    <row r="365" spans="1:34">
      <c r="A365">
        <v>1364</v>
      </c>
      <c r="B365" t="s">
        <v>236</v>
      </c>
      <c r="C365" t="s">
        <v>631</v>
      </c>
      <c r="D365" t="s">
        <v>979</v>
      </c>
      <c r="E365" s="1">
        <v>34427</v>
      </c>
      <c r="F365" s="1">
        <v>44756</v>
      </c>
      <c r="G365" t="s">
        <v>968</v>
      </c>
      <c r="H365" s="2">
        <v>150295.82999999999</v>
      </c>
      <c r="I365">
        <v>0</v>
      </c>
      <c r="J365">
        <v>35</v>
      </c>
      <c r="R365">
        <f t="shared" ca="1" si="67"/>
        <v>31</v>
      </c>
      <c r="T365" s="3" t="str">
        <f t="shared" si="65"/>
        <v>No</v>
      </c>
      <c r="U365" s="3" t="str">
        <f t="shared" ca="1" si="68"/>
        <v>No</v>
      </c>
      <c r="V365" s="6" t="str">
        <f t="shared" ca="1" si="69"/>
        <v>Antigua</v>
      </c>
      <c r="W365" s="7" t="str">
        <f t="shared" si="70"/>
        <v/>
      </c>
      <c r="X365" s="5" t="str">
        <f t="shared" si="71"/>
        <v>N/A</v>
      </c>
      <c r="Y365" s="16" t="str">
        <f t="shared" si="72"/>
        <v>Medio</v>
      </c>
      <c r="AH365" t="str">
        <f t="shared" si="66"/>
        <v>Pasivo = Tarjeta de Crédito</v>
      </c>
    </row>
    <row r="366" spans="1:34">
      <c r="A366">
        <v>1365</v>
      </c>
      <c r="B366" t="s">
        <v>109</v>
      </c>
      <c r="C366" t="s">
        <v>632</v>
      </c>
      <c r="D366" t="s">
        <v>979</v>
      </c>
      <c r="E366" s="1">
        <v>35350</v>
      </c>
      <c r="F366" s="1">
        <v>44946</v>
      </c>
      <c r="G366" t="s">
        <v>965</v>
      </c>
      <c r="H366" s="2">
        <v>341335.42</v>
      </c>
      <c r="I366">
        <v>0</v>
      </c>
      <c r="J366">
        <v>0.5</v>
      </c>
      <c r="R366">
        <f t="shared" ca="1" si="67"/>
        <v>28</v>
      </c>
      <c r="T366" s="3" t="str">
        <f t="shared" si="65"/>
        <v>No</v>
      </c>
      <c r="U366" s="3" t="str">
        <f t="shared" ca="1" si="68"/>
        <v>No</v>
      </c>
      <c r="V366" s="6" t="str">
        <f t="shared" ca="1" si="69"/>
        <v>Antigua</v>
      </c>
      <c r="W366" s="7" t="str">
        <f t="shared" si="70"/>
        <v/>
      </c>
      <c r="X366" s="5" t="str">
        <f t="shared" si="71"/>
        <v>N/A</v>
      </c>
      <c r="Y366" s="16" t="str">
        <f t="shared" si="72"/>
        <v>Alto</v>
      </c>
      <c r="AH366" t="str">
        <f t="shared" si="66"/>
        <v>Activo = Cuenta Corriente</v>
      </c>
    </row>
    <row r="367" spans="1:34">
      <c r="A367">
        <v>1366</v>
      </c>
      <c r="B367" t="s">
        <v>99</v>
      </c>
      <c r="C367" t="s">
        <v>559</v>
      </c>
      <c r="D367" t="s">
        <v>980</v>
      </c>
      <c r="E367" s="1">
        <v>29147</v>
      </c>
      <c r="F367" s="1">
        <v>44192</v>
      </c>
      <c r="G367" t="s">
        <v>968</v>
      </c>
      <c r="H367" s="2">
        <v>54312.26</v>
      </c>
      <c r="I367">
        <v>0</v>
      </c>
      <c r="J367">
        <v>35</v>
      </c>
      <c r="R367">
        <f t="shared" ca="1" si="67"/>
        <v>45</v>
      </c>
      <c r="T367" s="3" t="str">
        <f t="shared" si="65"/>
        <v>No</v>
      </c>
      <c r="U367" s="3" t="str">
        <f t="shared" ca="1" si="68"/>
        <v>No</v>
      </c>
      <c r="V367" s="6" t="str">
        <f t="shared" ca="1" si="69"/>
        <v>Antigua</v>
      </c>
      <c r="W367" s="7" t="str">
        <f t="shared" si="70"/>
        <v/>
      </c>
      <c r="X367" s="5" t="str">
        <f t="shared" si="71"/>
        <v>N/A</v>
      </c>
      <c r="Y367" s="16" t="str">
        <f t="shared" si="72"/>
        <v>Bajo</v>
      </c>
      <c r="AH367" t="str">
        <f t="shared" si="66"/>
        <v>Pasivo = Tarjeta de Crédito</v>
      </c>
    </row>
    <row r="368" spans="1:34">
      <c r="A368">
        <v>1367</v>
      </c>
      <c r="B368" t="s">
        <v>237</v>
      </c>
      <c r="C368" t="s">
        <v>618</v>
      </c>
      <c r="D368" t="s">
        <v>979</v>
      </c>
      <c r="E368" s="1">
        <v>22477</v>
      </c>
      <c r="F368" s="1">
        <v>45097</v>
      </c>
      <c r="G368" t="s">
        <v>969</v>
      </c>
      <c r="H368" s="2">
        <v>426351.54</v>
      </c>
      <c r="I368">
        <v>36</v>
      </c>
      <c r="J368">
        <v>8</v>
      </c>
      <c r="R368">
        <f t="shared" ca="1" si="67"/>
        <v>63</v>
      </c>
      <c r="T368" s="3" t="str">
        <f t="shared" si="65"/>
        <v>No</v>
      </c>
      <c r="U368" s="3" t="str">
        <f t="shared" ca="1" si="68"/>
        <v>No</v>
      </c>
      <c r="V368" s="6" t="str">
        <f t="shared" ca="1" si="69"/>
        <v>Antigua</v>
      </c>
      <c r="W368" s="7">
        <f t="shared" si="70"/>
        <v>11843.098333333333</v>
      </c>
      <c r="X368" s="5">
        <f t="shared" si="71"/>
        <v>46193</v>
      </c>
      <c r="Y368" s="16" t="str">
        <f t="shared" si="72"/>
        <v>Alto</v>
      </c>
      <c r="AH368" t="str">
        <f t="shared" si="66"/>
        <v>Pasivo = Crédito Hipotecario</v>
      </c>
    </row>
    <row r="369" spans="1:34">
      <c r="A369">
        <v>1368</v>
      </c>
      <c r="B369" t="s">
        <v>87</v>
      </c>
      <c r="C369" t="s">
        <v>498</v>
      </c>
      <c r="D369" t="s">
        <v>980</v>
      </c>
      <c r="E369" s="1">
        <v>26789</v>
      </c>
      <c r="F369" s="1">
        <v>45455</v>
      </c>
      <c r="G369" t="s">
        <v>967</v>
      </c>
      <c r="H369" s="2">
        <v>397670.34</v>
      </c>
      <c r="I369">
        <v>24</v>
      </c>
      <c r="J369">
        <v>5.5</v>
      </c>
      <c r="R369">
        <f t="shared" ca="1" si="67"/>
        <v>52</v>
      </c>
      <c r="T369" s="3" t="str">
        <f t="shared" si="65"/>
        <v>No</v>
      </c>
      <c r="U369" s="3" t="str">
        <f t="shared" ca="1" si="68"/>
        <v>No</v>
      </c>
      <c r="V369" s="6" t="str">
        <f t="shared" ca="1" si="69"/>
        <v>Antigua</v>
      </c>
      <c r="W369" s="7">
        <f t="shared" si="70"/>
        <v>16569.5975</v>
      </c>
      <c r="X369" s="5">
        <f t="shared" si="71"/>
        <v>46185</v>
      </c>
      <c r="Y369" s="16" t="str">
        <f t="shared" si="72"/>
        <v>Alto</v>
      </c>
      <c r="AH369" t="str">
        <f t="shared" si="66"/>
        <v>Activo = Inversión</v>
      </c>
    </row>
    <row r="370" spans="1:34">
      <c r="A370">
        <v>1369</v>
      </c>
      <c r="B370" t="s">
        <v>238</v>
      </c>
      <c r="C370" t="s">
        <v>495</v>
      </c>
      <c r="D370" t="s">
        <v>979</v>
      </c>
      <c r="E370" s="1">
        <v>30190</v>
      </c>
      <c r="F370" s="1">
        <v>45112</v>
      </c>
      <c r="G370" t="s">
        <v>966</v>
      </c>
      <c r="H370" s="2">
        <v>379327.25</v>
      </c>
      <c r="I370">
        <v>0</v>
      </c>
      <c r="J370">
        <v>2.1</v>
      </c>
      <c r="R370">
        <f t="shared" ca="1" si="67"/>
        <v>42</v>
      </c>
      <c r="T370" s="3" t="str">
        <f t="shared" si="65"/>
        <v>No</v>
      </c>
      <c r="U370" s="3" t="str">
        <f t="shared" ca="1" si="68"/>
        <v>No</v>
      </c>
      <c r="V370" s="6" t="str">
        <f t="shared" ca="1" si="69"/>
        <v>Antigua</v>
      </c>
      <c r="W370" s="7" t="str">
        <f t="shared" si="70"/>
        <v/>
      </c>
      <c r="X370" s="5" t="str">
        <f t="shared" si="71"/>
        <v>N/A</v>
      </c>
      <c r="Y370" s="16" t="str">
        <f t="shared" si="72"/>
        <v>Alto</v>
      </c>
      <c r="AH370" t="str">
        <f t="shared" si="66"/>
        <v>Activo = Ahorro</v>
      </c>
    </row>
    <row r="371" spans="1:34">
      <c r="A371">
        <v>1370</v>
      </c>
      <c r="B371" t="s">
        <v>166</v>
      </c>
      <c r="C371" t="s">
        <v>633</v>
      </c>
      <c r="D371" t="s">
        <v>980</v>
      </c>
      <c r="E371" s="1">
        <v>36558</v>
      </c>
      <c r="F371" s="1">
        <v>45511</v>
      </c>
      <c r="G371" t="s">
        <v>968</v>
      </c>
      <c r="H371" s="2">
        <v>493604.81</v>
      </c>
      <c r="I371">
        <v>0</v>
      </c>
      <c r="J371">
        <v>35</v>
      </c>
      <c r="R371">
        <f t="shared" ca="1" si="67"/>
        <v>25</v>
      </c>
      <c r="T371" s="3" t="str">
        <f t="shared" si="65"/>
        <v>No</v>
      </c>
      <c r="U371" s="3" t="str">
        <f t="shared" ca="1" si="68"/>
        <v>No</v>
      </c>
      <c r="V371" s="6" t="str">
        <f t="shared" ca="1" si="69"/>
        <v>Antigua</v>
      </c>
      <c r="W371" s="7" t="str">
        <f t="shared" si="70"/>
        <v/>
      </c>
      <c r="X371" s="5" t="str">
        <f t="shared" si="71"/>
        <v>N/A</v>
      </c>
      <c r="Y371" s="16" t="str">
        <f t="shared" si="72"/>
        <v>Alto</v>
      </c>
      <c r="AH371" t="str">
        <f t="shared" si="66"/>
        <v>Pasivo = Tarjeta de Crédito</v>
      </c>
    </row>
    <row r="372" spans="1:34">
      <c r="A372">
        <v>1371</v>
      </c>
      <c r="B372" t="s">
        <v>173</v>
      </c>
      <c r="C372" t="s">
        <v>634</v>
      </c>
      <c r="D372" t="s">
        <v>980</v>
      </c>
      <c r="E372" s="1">
        <v>22278</v>
      </c>
      <c r="F372" s="1">
        <v>44012</v>
      </c>
      <c r="G372" t="s">
        <v>969</v>
      </c>
      <c r="H372" s="2">
        <v>147944.63</v>
      </c>
      <c r="I372">
        <v>12</v>
      </c>
      <c r="J372">
        <v>8</v>
      </c>
      <c r="R372">
        <f t="shared" ca="1" si="67"/>
        <v>64</v>
      </c>
      <c r="T372" s="3" t="str">
        <f t="shared" si="65"/>
        <v>No</v>
      </c>
      <c r="U372" s="3" t="str">
        <f t="shared" ca="1" si="68"/>
        <v>No</v>
      </c>
      <c r="V372" s="6" t="str">
        <f t="shared" ca="1" si="69"/>
        <v>Antigua</v>
      </c>
      <c r="W372" s="7">
        <f t="shared" si="70"/>
        <v>12328.719166666668</v>
      </c>
      <c r="X372" s="5">
        <f t="shared" si="71"/>
        <v>44377</v>
      </c>
      <c r="Y372" s="16" t="str">
        <f t="shared" si="72"/>
        <v>Medio</v>
      </c>
      <c r="AH372" t="str">
        <f t="shared" si="66"/>
        <v>Pasivo = Crédito Hipotecario</v>
      </c>
    </row>
    <row r="373" spans="1:34">
      <c r="A373">
        <v>1372</v>
      </c>
      <c r="B373" t="s">
        <v>102</v>
      </c>
      <c r="C373" t="s">
        <v>635</v>
      </c>
      <c r="D373" t="s">
        <v>979</v>
      </c>
      <c r="E373" s="1">
        <v>31829</v>
      </c>
      <c r="F373" s="1">
        <v>45278</v>
      </c>
      <c r="G373" t="s">
        <v>966</v>
      </c>
      <c r="H373" s="2">
        <v>275545.13</v>
      </c>
      <c r="I373">
        <v>0</v>
      </c>
      <c r="J373">
        <v>2.1</v>
      </c>
      <c r="R373">
        <f t="shared" ca="1" si="67"/>
        <v>38</v>
      </c>
      <c r="T373" s="3" t="str">
        <f t="shared" si="65"/>
        <v>No</v>
      </c>
      <c r="U373" s="3" t="str">
        <f t="shared" ca="1" si="68"/>
        <v>No</v>
      </c>
      <c r="V373" s="6" t="str">
        <f t="shared" ca="1" si="69"/>
        <v>Antigua</v>
      </c>
      <c r="W373" s="7" t="str">
        <f t="shared" si="70"/>
        <v/>
      </c>
      <c r="X373" s="5" t="str">
        <f t="shared" si="71"/>
        <v>N/A</v>
      </c>
      <c r="Y373" s="16" t="str">
        <f t="shared" si="72"/>
        <v>Medio</v>
      </c>
      <c r="AH373" t="str">
        <f t="shared" si="66"/>
        <v>Activo = Ahorro</v>
      </c>
    </row>
    <row r="374" spans="1:34">
      <c r="A374">
        <v>1373</v>
      </c>
      <c r="B374" t="s">
        <v>110</v>
      </c>
      <c r="C374" t="s">
        <v>636</v>
      </c>
      <c r="D374" t="s">
        <v>980</v>
      </c>
      <c r="E374" s="1">
        <v>26826</v>
      </c>
      <c r="F374" s="1">
        <v>43991</v>
      </c>
      <c r="G374" t="s">
        <v>969</v>
      </c>
      <c r="H374" s="2">
        <v>311169.57</v>
      </c>
      <c r="I374">
        <v>6</v>
      </c>
      <c r="J374">
        <v>8</v>
      </c>
      <c r="R374">
        <f t="shared" ca="1" si="67"/>
        <v>51</v>
      </c>
      <c r="T374" s="3" t="str">
        <f t="shared" si="65"/>
        <v>Sí</v>
      </c>
      <c r="U374" s="3" t="str">
        <f t="shared" ca="1" si="68"/>
        <v>Sí</v>
      </c>
      <c r="V374" s="6" t="str">
        <f t="shared" ca="1" si="69"/>
        <v>Antigua</v>
      </c>
      <c r="W374" s="7">
        <f t="shared" si="70"/>
        <v>51861.595000000001</v>
      </c>
      <c r="X374" s="5">
        <f t="shared" si="71"/>
        <v>44174</v>
      </c>
      <c r="Y374" s="16" t="str">
        <f t="shared" si="72"/>
        <v>Alto</v>
      </c>
      <c r="AH374" t="str">
        <f t="shared" si="66"/>
        <v>Pasivo = Crédito Hipotecario</v>
      </c>
    </row>
    <row r="375" spans="1:34">
      <c r="A375">
        <v>1374</v>
      </c>
      <c r="B375" t="s">
        <v>239</v>
      </c>
      <c r="C375" t="s">
        <v>637</v>
      </c>
      <c r="D375" t="s">
        <v>979</v>
      </c>
      <c r="E375" s="1">
        <v>36602</v>
      </c>
      <c r="F375" s="1">
        <v>44394</v>
      </c>
      <c r="G375" t="s">
        <v>966</v>
      </c>
      <c r="H375" s="2">
        <v>285291.53000000003</v>
      </c>
      <c r="I375">
        <v>0</v>
      </c>
      <c r="J375">
        <v>2.1</v>
      </c>
      <c r="R375">
        <f t="shared" ca="1" si="67"/>
        <v>25</v>
      </c>
      <c r="T375" s="3" t="str">
        <f t="shared" si="65"/>
        <v>No</v>
      </c>
      <c r="U375" s="3" t="str">
        <f t="shared" ca="1" si="68"/>
        <v>No</v>
      </c>
      <c r="V375" s="6" t="str">
        <f t="shared" ca="1" si="69"/>
        <v>Antigua</v>
      </c>
      <c r="W375" s="7" t="str">
        <f t="shared" si="70"/>
        <v/>
      </c>
      <c r="X375" s="5" t="str">
        <f t="shared" si="71"/>
        <v>N/A</v>
      </c>
      <c r="Y375" s="16" t="str">
        <f t="shared" si="72"/>
        <v>Medio</v>
      </c>
      <c r="AH375" t="str">
        <f t="shared" si="66"/>
        <v>Activo = Ahorro</v>
      </c>
    </row>
    <row r="376" spans="1:34">
      <c r="A376">
        <v>1375</v>
      </c>
      <c r="B376" t="s">
        <v>29</v>
      </c>
      <c r="C376" t="s">
        <v>405</v>
      </c>
      <c r="D376" t="s">
        <v>980</v>
      </c>
      <c r="E376" s="1">
        <v>32513</v>
      </c>
      <c r="F376" s="1">
        <v>44819</v>
      </c>
      <c r="G376" t="s">
        <v>965</v>
      </c>
      <c r="H376" s="2">
        <v>308050.7</v>
      </c>
      <c r="I376">
        <v>0</v>
      </c>
      <c r="J376">
        <v>0.5</v>
      </c>
      <c r="R376">
        <f t="shared" ca="1" si="67"/>
        <v>36</v>
      </c>
      <c r="T376" s="3" t="str">
        <f t="shared" si="65"/>
        <v>No</v>
      </c>
      <c r="U376" s="3" t="str">
        <f t="shared" ca="1" si="68"/>
        <v>No</v>
      </c>
      <c r="V376" s="6" t="str">
        <f t="shared" ca="1" si="69"/>
        <v>Antigua</v>
      </c>
      <c r="W376" s="7" t="str">
        <f t="shared" si="70"/>
        <v/>
      </c>
      <c r="X376" s="5" t="str">
        <f t="shared" si="71"/>
        <v>N/A</v>
      </c>
      <c r="Y376" s="16" t="str">
        <f t="shared" si="72"/>
        <v>Alto</v>
      </c>
      <c r="AH376" t="str">
        <f t="shared" si="66"/>
        <v>Activo = Cuenta Corriente</v>
      </c>
    </row>
    <row r="377" spans="1:34">
      <c r="A377">
        <v>1376</v>
      </c>
      <c r="B377" t="s">
        <v>210</v>
      </c>
      <c r="C377" t="s">
        <v>485</v>
      </c>
      <c r="D377" t="s">
        <v>980</v>
      </c>
      <c r="E377" s="1">
        <v>24272</v>
      </c>
      <c r="F377" s="1">
        <v>45191</v>
      </c>
      <c r="G377" t="s">
        <v>968</v>
      </c>
      <c r="H377" s="2">
        <v>446571.76</v>
      </c>
      <c r="I377">
        <v>0</v>
      </c>
      <c r="J377">
        <v>35</v>
      </c>
      <c r="R377">
        <f t="shared" ca="1" si="67"/>
        <v>58</v>
      </c>
      <c r="T377" s="3" t="str">
        <f t="shared" si="65"/>
        <v>Sí</v>
      </c>
      <c r="U377" s="3" t="str">
        <f t="shared" ca="1" si="68"/>
        <v>Sí</v>
      </c>
      <c r="V377" s="6" t="str">
        <f t="shared" ca="1" si="69"/>
        <v>Antigua</v>
      </c>
      <c r="W377" s="7" t="str">
        <f t="shared" si="70"/>
        <v/>
      </c>
      <c r="X377" s="5" t="str">
        <f t="shared" si="71"/>
        <v>N/A</v>
      </c>
      <c r="Y377" s="16" t="str">
        <f t="shared" si="72"/>
        <v>Alto</v>
      </c>
      <c r="AH377" t="str">
        <f t="shared" si="66"/>
        <v>Pasivo = Tarjeta de Crédito</v>
      </c>
    </row>
    <row r="378" spans="1:34">
      <c r="A378">
        <v>1377</v>
      </c>
      <c r="B378" t="s">
        <v>240</v>
      </c>
      <c r="C378" t="s">
        <v>473</v>
      </c>
      <c r="D378" t="s">
        <v>979</v>
      </c>
      <c r="E378" s="1">
        <v>23486</v>
      </c>
      <c r="F378" s="1">
        <v>45698</v>
      </c>
      <c r="G378" t="s">
        <v>967</v>
      </c>
      <c r="H378" s="2">
        <v>370824.39</v>
      </c>
      <c r="I378">
        <v>24</v>
      </c>
      <c r="J378">
        <v>5.5</v>
      </c>
      <c r="R378">
        <f t="shared" ca="1" si="67"/>
        <v>61</v>
      </c>
      <c r="T378" s="3" t="str">
        <f t="shared" si="65"/>
        <v>No</v>
      </c>
      <c r="U378" s="3" t="str">
        <f t="shared" ca="1" si="68"/>
        <v>No</v>
      </c>
      <c r="V378" s="6" t="str">
        <f t="shared" ca="1" si="69"/>
        <v>Antigua</v>
      </c>
      <c r="W378" s="7">
        <f t="shared" si="70"/>
        <v>15451.016250000001</v>
      </c>
      <c r="X378" s="5">
        <f t="shared" si="71"/>
        <v>46428</v>
      </c>
      <c r="Y378" s="16" t="str">
        <f t="shared" si="72"/>
        <v>Alto</v>
      </c>
      <c r="AH378" t="str">
        <f t="shared" si="66"/>
        <v>Activo = Inversión</v>
      </c>
    </row>
    <row r="379" spans="1:34">
      <c r="A379">
        <v>1378</v>
      </c>
      <c r="B379" t="s">
        <v>241</v>
      </c>
      <c r="C379" t="s">
        <v>638</v>
      </c>
      <c r="D379" t="s">
        <v>979</v>
      </c>
      <c r="E379" s="1">
        <v>20383</v>
      </c>
      <c r="F379" s="1">
        <v>44296</v>
      </c>
      <c r="G379" t="s">
        <v>965</v>
      </c>
      <c r="H379" s="2">
        <v>88103.19</v>
      </c>
      <c r="I379">
        <v>0</v>
      </c>
      <c r="J379">
        <v>0.5</v>
      </c>
      <c r="R379">
        <f t="shared" ca="1" si="67"/>
        <v>69</v>
      </c>
      <c r="T379" s="3" t="str">
        <f t="shared" si="65"/>
        <v>No</v>
      </c>
      <c r="U379" s="3" t="str">
        <f t="shared" ca="1" si="68"/>
        <v>No</v>
      </c>
      <c r="V379" s="6" t="str">
        <f t="shared" ca="1" si="69"/>
        <v>Antigua</v>
      </c>
      <c r="W379" s="7" t="str">
        <f t="shared" si="70"/>
        <v/>
      </c>
      <c r="X379" s="5" t="str">
        <f t="shared" si="71"/>
        <v>N/A</v>
      </c>
      <c r="Y379" s="16" t="str">
        <f t="shared" si="72"/>
        <v>Bajo</v>
      </c>
      <c r="AH379" t="str">
        <f t="shared" si="66"/>
        <v>Activo = Cuenta Corriente</v>
      </c>
    </row>
    <row r="380" spans="1:34">
      <c r="A380">
        <v>1379</v>
      </c>
      <c r="B380" t="s">
        <v>198</v>
      </c>
      <c r="C380" t="s">
        <v>639</v>
      </c>
      <c r="D380" t="s">
        <v>979</v>
      </c>
      <c r="E380" s="1">
        <v>24705</v>
      </c>
      <c r="F380" s="1">
        <v>44131</v>
      </c>
      <c r="G380" t="s">
        <v>968</v>
      </c>
      <c r="H380" s="2">
        <v>367106.23</v>
      </c>
      <c r="I380">
        <v>0</v>
      </c>
      <c r="J380">
        <v>35</v>
      </c>
      <c r="R380">
        <f t="shared" ca="1" si="67"/>
        <v>57</v>
      </c>
      <c r="T380" s="3" t="str">
        <f t="shared" si="65"/>
        <v>No</v>
      </c>
      <c r="U380" s="3" t="str">
        <f t="shared" ca="1" si="68"/>
        <v>No</v>
      </c>
      <c r="V380" s="6" t="str">
        <f t="shared" ca="1" si="69"/>
        <v>Antigua</v>
      </c>
      <c r="W380" s="7" t="str">
        <f t="shared" si="70"/>
        <v/>
      </c>
      <c r="X380" s="5" t="str">
        <f t="shared" si="71"/>
        <v>N/A</v>
      </c>
      <c r="Y380" s="16" t="str">
        <f t="shared" si="72"/>
        <v>Alto</v>
      </c>
      <c r="AH380" t="str">
        <f t="shared" si="66"/>
        <v>Pasivo = Tarjeta de Crédito</v>
      </c>
    </row>
    <row r="381" spans="1:34">
      <c r="A381">
        <v>1380</v>
      </c>
      <c r="B381" t="s">
        <v>22</v>
      </c>
      <c r="C381" t="s">
        <v>640</v>
      </c>
      <c r="D381" t="s">
        <v>980</v>
      </c>
      <c r="E381" s="1">
        <v>30295</v>
      </c>
      <c r="F381" s="1">
        <v>44379</v>
      </c>
      <c r="G381" t="s">
        <v>969</v>
      </c>
      <c r="H381" s="2">
        <v>349361.52</v>
      </c>
      <c r="I381">
        <v>24</v>
      </c>
      <c r="J381">
        <v>8</v>
      </c>
      <c r="R381">
        <f t="shared" ca="1" si="67"/>
        <v>42</v>
      </c>
      <c r="T381" s="3" t="str">
        <f t="shared" si="65"/>
        <v>No</v>
      </c>
      <c r="U381" s="3" t="str">
        <f t="shared" ca="1" si="68"/>
        <v>No</v>
      </c>
      <c r="V381" s="6" t="str">
        <f t="shared" ca="1" si="69"/>
        <v>Antigua</v>
      </c>
      <c r="W381" s="7">
        <f t="shared" si="70"/>
        <v>14556.730000000001</v>
      </c>
      <c r="X381" s="5">
        <f t="shared" si="71"/>
        <v>45109</v>
      </c>
      <c r="Y381" s="16" t="str">
        <f t="shared" si="72"/>
        <v>Alto</v>
      </c>
      <c r="AH381" t="str">
        <f t="shared" si="66"/>
        <v>Pasivo = Crédito Hipotecario</v>
      </c>
    </row>
    <row r="382" spans="1:34">
      <c r="A382">
        <v>1381</v>
      </c>
      <c r="B382" t="s">
        <v>242</v>
      </c>
      <c r="C382" t="s">
        <v>582</v>
      </c>
      <c r="D382" t="s">
        <v>979</v>
      </c>
      <c r="E382" s="1">
        <v>38389</v>
      </c>
      <c r="F382" s="1">
        <v>44384</v>
      </c>
      <c r="G382" t="s">
        <v>967</v>
      </c>
      <c r="H382" s="2">
        <v>287195.25</v>
      </c>
      <c r="I382">
        <v>12</v>
      </c>
      <c r="J382">
        <v>5.5</v>
      </c>
      <c r="R382">
        <f t="shared" ca="1" si="67"/>
        <v>20</v>
      </c>
      <c r="T382" s="3" t="str">
        <f t="shared" si="65"/>
        <v>No</v>
      </c>
      <c r="U382" s="3" t="str">
        <f t="shared" ca="1" si="68"/>
        <v>No</v>
      </c>
      <c r="V382" s="6" t="str">
        <f t="shared" ca="1" si="69"/>
        <v>Antigua</v>
      </c>
      <c r="W382" s="7">
        <f t="shared" si="70"/>
        <v>23932.9375</v>
      </c>
      <c r="X382" s="5">
        <f t="shared" si="71"/>
        <v>44749</v>
      </c>
      <c r="Y382" s="16" t="str">
        <f t="shared" si="72"/>
        <v>Medio</v>
      </c>
      <c r="AH382" t="str">
        <f t="shared" si="66"/>
        <v>Activo = Inversión</v>
      </c>
    </row>
    <row r="383" spans="1:34">
      <c r="A383">
        <v>1382</v>
      </c>
      <c r="B383" t="s">
        <v>218</v>
      </c>
      <c r="C383" t="s">
        <v>558</v>
      </c>
      <c r="D383" t="s">
        <v>979</v>
      </c>
      <c r="E383" s="1">
        <v>30418</v>
      </c>
      <c r="F383" s="1">
        <v>44606</v>
      </c>
      <c r="G383" t="s">
        <v>966</v>
      </c>
      <c r="H383" s="2">
        <v>429726.32</v>
      </c>
      <c r="I383">
        <v>0</v>
      </c>
      <c r="J383">
        <v>2.1</v>
      </c>
      <c r="R383">
        <f t="shared" ca="1" si="67"/>
        <v>42</v>
      </c>
      <c r="T383" s="3" t="str">
        <f t="shared" si="65"/>
        <v>No</v>
      </c>
      <c r="U383" s="3" t="str">
        <f t="shared" ca="1" si="68"/>
        <v>No</v>
      </c>
      <c r="V383" s="6" t="str">
        <f t="shared" ca="1" si="69"/>
        <v>Antigua</v>
      </c>
      <c r="W383" s="7" t="str">
        <f t="shared" si="70"/>
        <v/>
      </c>
      <c r="X383" s="5" t="str">
        <f t="shared" si="71"/>
        <v>N/A</v>
      </c>
      <c r="Y383" s="16" t="str">
        <f t="shared" si="72"/>
        <v>Alto</v>
      </c>
      <c r="AH383" t="str">
        <f t="shared" si="66"/>
        <v>Activo = Ahorro</v>
      </c>
    </row>
    <row r="384" spans="1:34">
      <c r="A384">
        <v>1383</v>
      </c>
      <c r="B384" t="s">
        <v>62</v>
      </c>
      <c r="C384" t="s">
        <v>147</v>
      </c>
      <c r="D384" t="s">
        <v>980</v>
      </c>
      <c r="E384" s="1">
        <v>21458</v>
      </c>
      <c r="F384" s="1">
        <v>44859</v>
      </c>
      <c r="G384" t="s">
        <v>965</v>
      </c>
      <c r="H384" s="2">
        <v>75248.850000000006</v>
      </c>
      <c r="I384">
        <v>0</v>
      </c>
      <c r="J384">
        <v>0.5</v>
      </c>
      <c r="R384">
        <f t="shared" ca="1" si="67"/>
        <v>66</v>
      </c>
      <c r="T384" s="3" t="str">
        <f t="shared" si="65"/>
        <v>No</v>
      </c>
      <c r="U384" s="3" t="str">
        <f t="shared" ca="1" si="68"/>
        <v>No</v>
      </c>
      <c r="V384" s="6" t="str">
        <f t="shared" ca="1" si="69"/>
        <v>Antigua</v>
      </c>
      <c r="W384" s="7" t="str">
        <f t="shared" si="70"/>
        <v/>
      </c>
      <c r="X384" s="5" t="str">
        <f t="shared" si="71"/>
        <v>N/A</v>
      </c>
      <c r="Y384" s="16" t="str">
        <f t="shared" si="72"/>
        <v>Bajo</v>
      </c>
      <c r="AH384" t="str">
        <f t="shared" si="66"/>
        <v>Activo = Cuenta Corriente</v>
      </c>
    </row>
    <row r="385" spans="1:34">
      <c r="A385">
        <v>1384</v>
      </c>
      <c r="B385" t="s">
        <v>243</v>
      </c>
      <c r="C385" t="s">
        <v>381</v>
      </c>
      <c r="D385" t="s">
        <v>979</v>
      </c>
      <c r="E385" s="1">
        <v>26738</v>
      </c>
      <c r="F385" s="1">
        <v>45159</v>
      </c>
      <c r="G385" t="s">
        <v>967</v>
      </c>
      <c r="H385" s="2">
        <v>496027.32</v>
      </c>
      <c r="I385">
        <v>36</v>
      </c>
      <c r="J385">
        <v>5.5</v>
      </c>
      <c r="R385">
        <f t="shared" ca="1" si="67"/>
        <v>52</v>
      </c>
      <c r="T385" s="3" t="str">
        <f t="shared" si="65"/>
        <v>No</v>
      </c>
      <c r="U385" s="3" t="str">
        <f t="shared" ca="1" si="68"/>
        <v>No</v>
      </c>
      <c r="V385" s="6" t="str">
        <f t="shared" ca="1" si="69"/>
        <v>Antigua</v>
      </c>
      <c r="W385" s="7">
        <f t="shared" si="70"/>
        <v>13778.536666666667</v>
      </c>
      <c r="X385" s="5">
        <f t="shared" si="71"/>
        <v>46255</v>
      </c>
      <c r="Y385" s="16" t="str">
        <f t="shared" si="72"/>
        <v>Alto</v>
      </c>
      <c r="AH385" t="str">
        <f t="shared" si="66"/>
        <v>Activo = Inversión</v>
      </c>
    </row>
    <row r="386" spans="1:34">
      <c r="A386">
        <v>1385</v>
      </c>
      <c r="B386" t="s">
        <v>244</v>
      </c>
      <c r="C386" t="s">
        <v>414</v>
      </c>
      <c r="D386" t="s">
        <v>980</v>
      </c>
      <c r="E386" s="1">
        <v>33014</v>
      </c>
      <c r="F386" s="1">
        <v>44723</v>
      </c>
      <c r="G386" t="s">
        <v>968</v>
      </c>
      <c r="H386" s="2">
        <v>447482.87</v>
      </c>
      <c r="I386">
        <v>0</v>
      </c>
      <c r="J386">
        <v>35</v>
      </c>
      <c r="R386">
        <f t="shared" ca="1" si="67"/>
        <v>35</v>
      </c>
      <c r="T386" s="3" t="str">
        <f t="shared" si="65"/>
        <v>No</v>
      </c>
      <c r="U386" s="3" t="str">
        <f t="shared" ca="1" si="68"/>
        <v>No</v>
      </c>
      <c r="V386" s="6" t="str">
        <f t="shared" ca="1" si="69"/>
        <v>Antigua</v>
      </c>
      <c r="W386" s="7" t="str">
        <f t="shared" si="70"/>
        <v/>
      </c>
      <c r="X386" s="5" t="str">
        <f t="shared" si="71"/>
        <v>N/A</v>
      </c>
      <c r="Y386" s="16" t="str">
        <f t="shared" si="72"/>
        <v>Alto</v>
      </c>
      <c r="AH386" t="str">
        <f t="shared" si="66"/>
        <v>Pasivo = Tarjeta de Crédito</v>
      </c>
    </row>
    <row r="387" spans="1:34">
      <c r="A387">
        <v>1386</v>
      </c>
      <c r="B387" t="s">
        <v>178</v>
      </c>
      <c r="C387" t="s">
        <v>542</v>
      </c>
      <c r="D387" t="s">
        <v>979</v>
      </c>
      <c r="E387" s="1">
        <v>20457</v>
      </c>
      <c r="F387" s="1">
        <v>44891</v>
      </c>
      <c r="G387" t="s">
        <v>968</v>
      </c>
      <c r="H387" s="2">
        <v>447653.98</v>
      </c>
      <c r="I387">
        <v>0</v>
      </c>
      <c r="J387">
        <v>35</v>
      </c>
      <c r="R387">
        <f t="shared" ca="1" si="67"/>
        <v>69</v>
      </c>
      <c r="T387" s="3" t="str">
        <f t="shared" ref="T387:T450" si="73">IF(MONTH(E387)=6,"Sí","No")</f>
        <v>No</v>
      </c>
      <c r="U387" s="3" t="str">
        <f t="shared" ca="1" si="68"/>
        <v>No</v>
      </c>
      <c r="V387" s="6" t="str">
        <f t="shared" ca="1" si="69"/>
        <v>Antigua</v>
      </c>
      <c r="W387" s="7" t="str">
        <f t="shared" si="70"/>
        <v/>
      </c>
      <c r="X387" s="5" t="str">
        <f t="shared" si="71"/>
        <v>N/A</v>
      </c>
      <c r="Y387" s="16" t="str">
        <f t="shared" si="72"/>
        <v>Alto</v>
      </c>
      <c r="AH387" t="str">
        <f t="shared" ref="AH387:AH450" si="74">IF(OR(G387="Ahorro",G387="Inversión", G387="Cuenta Corriente"),"Activo = " &amp; G387,"Pasivo = " &amp; G387)</f>
        <v>Pasivo = Tarjeta de Crédito</v>
      </c>
    </row>
    <row r="388" spans="1:34">
      <c r="A388">
        <v>1387</v>
      </c>
      <c r="B388" t="s">
        <v>152</v>
      </c>
      <c r="C388" t="s">
        <v>641</v>
      </c>
      <c r="D388" t="s">
        <v>980</v>
      </c>
      <c r="E388" s="1">
        <v>20244</v>
      </c>
      <c r="F388" s="1">
        <v>44295</v>
      </c>
      <c r="G388" t="s">
        <v>969</v>
      </c>
      <c r="H388" s="2">
        <v>214214.8</v>
      </c>
      <c r="I388">
        <v>0</v>
      </c>
      <c r="J388">
        <v>8</v>
      </c>
      <c r="R388">
        <f t="shared" ca="1" si="67"/>
        <v>70</v>
      </c>
      <c r="T388" s="3" t="str">
        <f t="shared" si="73"/>
        <v>Sí</v>
      </c>
      <c r="U388" s="3" t="str">
        <f t="shared" ca="1" si="68"/>
        <v>Sí</v>
      </c>
      <c r="V388" s="6" t="str">
        <f t="shared" ca="1" si="69"/>
        <v>Antigua</v>
      </c>
      <c r="W388" s="7" t="str">
        <f t="shared" si="70"/>
        <v/>
      </c>
      <c r="X388" s="5" t="str">
        <f t="shared" si="71"/>
        <v>N/A</v>
      </c>
      <c r="Y388" s="16" t="str">
        <f t="shared" si="72"/>
        <v>Medio</v>
      </c>
      <c r="AH388" t="str">
        <f t="shared" si="74"/>
        <v>Pasivo = Crédito Hipotecario</v>
      </c>
    </row>
    <row r="389" spans="1:34">
      <c r="A389">
        <v>1388</v>
      </c>
      <c r="B389" t="s">
        <v>83</v>
      </c>
      <c r="C389" t="s">
        <v>384</v>
      </c>
      <c r="D389" t="s">
        <v>980</v>
      </c>
      <c r="E389" s="1">
        <v>32976</v>
      </c>
      <c r="F389" s="1">
        <v>44681</v>
      </c>
      <c r="G389" t="s">
        <v>966</v>
      </c>
      <c r="H389" s="2">
        <v>356353.58</v>
      </c>
      <c r="I389">
        <v>0</v>
      </c>
      <c r="J389">
        <v>2.1</v>
      </c>
      <c r="R389">
        <f t="shared" ca="1" si="67"/>
        <v>35</v>
      </c>
      <c r="T389" s="3" t="str">
        <f t="shared" si="73"/>
        <v>No</v>
      </c>
      <c r="U389" s="3" t="str">
        <f t="shared" ca="1" si="68"/>
        <v>No</v>
      </c>
      <c r="V389" s="6" t="str">
        <f t="shared" ca="1" si="69"/>
        <v>Antigua</v>
      </c>
      <c r="W389" s="7" t="str">
        <f t="shared" si="70"/>
        <v/>
      </c>
      <c r="X389" s="5" t="str">
        <f t="shared" si="71"/>
        <v>N/A</v>
      </c>
      <c r="Y389" s="16" t="str">
        <f t="shared" si="72"/>
        <v>Alto</v>
      </c>
      <c r="AH389" t="str">
        <f t="shared" si="74"/>
        <v>Activo = Ahorro</v>
      </c>
    </row>
    <row r="390" spans="1:34">
      <c r="A390">
        <v>1389</v>
      </c>
      <c r="B390" t="s">
        <v>173</v>
      </c>
      <c r="C390" t="s">
        <v>367</v>
      </c>
      <c r="D390" t="s">
        <v>980</v>
      </c>
      <c r="E390" s="1">
        <v>21879</v>
      </c>
      <c r="F390" s="1">
        <v>44003</v>
      </c>
      <c r="G390" t="s">
        <v>969</v>
      </c>
      <c r="H390" s="2">
        <v>67756.33</v>
      </c>
      <c r="I390">
        <v>36</v>
      </c>
      <c r="J390">
        <v>8</v>
      </c>
      <c r="R390">
        <f t="shared" ca="1" si="67"/>
        <v>65</v>
      </c>
      <c r="T390" s="3" t="str">
        <f t="shared" si="73"/>
        <v>No</v>
      </c>
      <c r="U390" s="3" t="str">
        <f t="shared" ca="1" si="68"/>
        <v>No</v>
      </c>
      <c r="V390" s="6" t="str">
        <f t="shared" ca="1" si="69"/>
        <v>Antigua</v>
      </c>
      <c r="W390" s="7">
        <f t="shared" si="70"/>
        <v>1882.1202777777778</v>
      </c>
      <c r="X390" s="5">
        <f t="shared" si="71"/>
        <v>45098</v>
      </c>
      <c r="Y390" s="16" t="str">
        <f t="shared" si="72"/>
        <v>Bajo</v>
      </c>
      <c r="AH390" t="str">
        <f t="shared" si="74"/>
        <v>Pasivo = Crédito Hipotecario</v>
      </c>
    </row>
    <row r="391" spans="1:34">
      <c r="A391">
        <v>1390</v>
      </c>
      <c r="B391" t="s">
        <v>240</v>
      </c>
      <c r="C391" t="s">
        <v>642</v>
      </c>
      <c r="D391" t="s">
        <v>980</v>
      </c>
      <c r="E391" s="1">
        <v>37349</v>
      </c>
      <c r="F391" s="1">
        <v>44069</v>
      </c>
      <c r="G391" t="s">
        <v>969</v>
      </c>
      <c r="H391" s="2">
        <v>58168.38</v>
      </c>
      <c r="I391">
        <v>0</v>
      </c>
      <c r="J391">
        <v>8</v>
      </c>
      <c r="R391">
        <f t="shared" ca="1" si="67"/>
        <v>23</v>
      </c>
      <c r="T391" s="3" t="str">
        <f t="shared" si="73"/>
        <v>No</v>
      </c>
      <c r="U391" s="3" t="str">
        <f t="shared" ca="1" si="68"/>
        <v>No</v>
      </c>
      <c r="V391" s="6" t="str">
        <f t="shared" ca="1" si="69"/>
        <v>Antigua</v>
      </c>
      <c r="W391" s="7" t="str">
        <f t="shared" si="70"/>
        <v/>
      </c>
      <c r="X391" s="5" t="str">
        <f t="shared" si="71"/>
        <v>N/A</v>
      </c>
      <c r="Y391" s="16" t="str">
        <f t="shared" si="72"/>
        <v>Bajo</v>
      </c>
      <c r="AH391" t="str">
        <f t="shared" si="74"/>
        <v>Pasivo = Crédito Hipotecario</v>
      </c>
    </row>
    <row r="392" spans="1:34">
      <c r="A392">
        <v>1391</v>
      </c>
      <c r="B392" t="s">
        <v>138</v>
      </c>
      <c r="C392" t="s">
        <v>561</v>
      </c>
      <c r="D392" t="s">
        <v>979</v>
      </c>
      <c r="E392" s="1">
        <v>22083</v>
      </c>
      <c r="F392" s="1">
        <v>44228</v>
      </c>
      <c r="G392" t="s">
        <v>968</v>
      </c>
      <c r="H392" s="2">
        <v>198053.1</v>
      </c>
      <c r="I392">
        <v>0</v>
      </c>
      <c r="J392">
        <v>35</v>
      </c>
      <c r="R392">
        <f t="shared" ca="1" si="67"/>
        <v>64</v>
      </c>
      <c r="T392" s="3" t="str">
        <f t="shared" si="73"/>
        <v>Sí</v>
      </c>
      <c r="U392" s="3" t="str">
        <f t="shared" ca="1" si="68"/>
        <v>Sí</v>
      </c>
      <c r="V392" s="6" t="str">
        <f t="shared" ca="1" si="69"/>
        <v>Antigua</v>
      </c>
      <c r="W392" s="7" t="str">
        <f t="shared" si="70"/>
        <v/>
      </c>
      <c r="X392" s="5" t="str">
        <f t="shared" si="71"/>
        <v>N/A</v>
      </c>
      <c r="Y392" s="16" t="str">
        <f t="shared" si="72"/>
        <v>Medio</v>
      </c>
      <c r="AH392" t="str">
        <f t="shared" si="74"/>
        <v>Pasivo = Tarjeta de Crédito</v>
      </c>
    </row>
    <row r="393" spans="1:34">
      <c r="A393">
        <v>1392</v>
      </c>
      <c r="B393" t="s">
        <v>233</v>
      </c>
      <c r="C393" t="s">
        <v>630</v>
      </c>
      <c r="D393" t="s">
        <v>980</v>
      </c>
      <c r="E393" s="1">
        <v>35279</v>
      </c>
      <c r="F393" s="1">
        <v>44630</v>
      </c>
      <c r="G393" t="s">
        <v>967</v>
      </c>
      <c r="H393" s="2">
        <v>245214.64</v>
      </c>
      <c r="I393">
        <v>36</v>
      </c>
      <c r="J393">
        <v>5.5</v>
      </c>
      <c r="R393">
        <f t="shared" ca="1" si="67"/>
        <v>28</v>
      </c>
      <c r="T393" s="3" t="str">
        <f t="shared" si="73"/>
        <v>No</v>
      </c>
      <c r="U393" s="3" t="str">
        <f t="shared" ca="1" si="68"/>
        <v>No</v>
      </c>
      <c r="V393" s="6" t="str">
        <f t="shared" ca="1" si="69"/>
        <v>Antigua</v>
      </c>
      <c r="W393" s="7">
        <f t="shared" si="70"/>
        <v>6811.5177777777781</v>
      </c>
      <c r="X393" s="5">
        <f t="shared" si="71"/>
        <v>45726</v>
      </c>
      <c r="Y393" s="16" t="str">
        <f t="shared" si="72"/>
        <v>Medio</v>
      </c>
      <c r="AH393" t="str">
        <f t="shared" si="74"/>
        <v>Activo = Inversión</v>
      </c>
    </row>
    <row r="394" spans="1:34">
      <c r="A394">
        <v>1393</v>
      </c>
      <c r="B394" t="s">
        <v>45</v>
      </c>
      <c r="C394" t="s">
        <v>643</v>
      </c>
      <c r="D394" t="s">
        <v>979</v>
      </c>
      <c r="E394" s="1">
        <v>29740</v>
      </c>
      <c r="F394" s="1">
        <v>45673</v>
      </c>
      <c r="G394" t="s">
        <v>969</v>
      </c>
      <c r="H394" s="2">
        <v>426331.58</v>
      </c>
      <c r="I394">
        <v>0</v>
      </c>
      <c r="J394">
        <v>8</v>
      </c>
      <c r="R394">
        <f t="shared" ca="1" si="67"/>
        <v>44</v>
      </c>
      <c r="T394" s="3" t="str">
        <f t="shared" si="73"/>
        <v>Sí</v>
      </c>
      <c r="U394" s="3" t="str">
        <f t="shared" ca="1" si="68"/>
        <v>Sí</v>
      </c>
      <c r="V394" s="6" t="str">
        <f t="shared" ca="1" si="69"/>
        <v>Antigua</v>
      </c>
      <c r="W394" s="7" t="str">
        <f t="shared" si="70"/>
        <v/>
      </c>
      <c r="X394" s="5" t="str">
        <f t="shared" si="71"/>
        <v>N/A</v>
      </c>
      <c r="Y394" s="16" t="str">
        <f t="shared" si="72"/>
        <v>Alto</v>
      </c>
      <c r="AH394" t="str">
        <f t="shared" si="74"/>
        <v>Pasivo = Crédito Hipotecario</v>
      </c>
    </row>
    <row r="395" spans="1:34">
      <c r="A395">
        <v>1394</v>
      </c>
      <c r="B395" t="s">
        <v>245</v>
      </c>
      <c r="C395" t="s">
        <v>644</v>
      </c>
      <c r="D395" t="s">
        <v>980</v>
      </c>
      <c r="E395" s="1">
        <v>36836</v>
      </c>
      <c r="F395" s="1">
        <v>44489</v>
      </c>
      <c r="G395" t="s">
        <v>967</v>
      </c>
      <c r="H395" s="2">
        <v>43790.13</v>
      </c>
      <c r="I395">
        <v>0</v>
      </c>
      <c r="J395">
        <v>5.5</v>
      </c>
      <c r="R395">
        <f t="shared" ca="1" si="67"/>
        <v>24</v>
      </c>
      <c r="T395" s="3" t="str">
        <f t="shared" si="73"/>
        <v>No</v>
      </c>
      <c r="U395" s="3" t="str">
        <f t="shared" ca="1" si="68"/>
        <v>No</v>
      </c>
      <c r="V395" s="6" t="str">
        <f t="shared" ca="1" si="69"/>
        <v>Antigua</v>
      </c>
      <c r="W395" s="7" t="str">
        <f t="shared" si="70"/>
        <v/>
      </c>
      <c r="X395" s="5" t="str">
        <f t="shared" si="71"/>
        <v>N/A</v>
      </c>
      <c r="Y395" s="16" t="str">
        <f t="shared" si="72"/>
        <v>Bajo</v>
      </c>
      <c r="AH395" t="str">
        <f t="shared" si="74"/>
        <v>Activo = Inversión</v>
      </c>
    </row>
    <row r="396" spans="1:34">
      <c r="A396">
        <v>1395</v>
      </c>
      <c r="B396" t="s">
        <v>41</v>
      </c>
      <c r="C396" t="s">
        <v>645</v>
      </c>
      <c r="D396" t="s">
        <v>980</v>
      </c>
      <c r="E396" s="1">
        <v>37034</v>
      </c>
      <c r="F396" s="1">
        <v>44057</v>
      </c>
      <c r="G396" t="s">
        <v>966</v>
      </c>
      <c r="H396" s="2">
        <v>390425.07</v>
      </c>
      <c r="I396">
        <v>0</v>
      </c>
      <c r="J396">
        <v>2.1</v>
      </c>
      <c r="R396">
        <f t="shared" ca="1" si="67"/>
        <v>24</v>
      </c>
      <c r="T396" s="3" t="str">
        <f t="shared" si="73"/>
        <v>No</v>
      </c>
      <c r="U396" s="3" t="str">
        <f t="shared" ca="1" si="68"/>
        <v>No</v>
      </c>
      <c r="V396" s="6" t="str">
        <f t="shared" ca="1" si="69"/>
        <v>Antigua</v>
      </c>
      <c r="W396" s="7" t="str">
        <f t="shared" si="70"/>
        <v/>
      </c>
      <c r="X396" s="5" t="str">
        <f t="shared" si="71"/>
        <v>N/A</v>
      </c>
      <c r="Y396" s="16" t="str">
        <f t="shared" si="72"/>
        <v>Alto</v>
      </c>
      <c r="AH396" t="str">
        <f t="shared" si="74"/>
        <v>Activo = Ahorro</v>
      </c>
    </row>
    <row r="397" spans="1:34">
      <c r="A397">
        <v>1396</v>
      </c>
      <c r="B397" t="s">
        <v>108</v>
      </c>
      <c r="C397" t="s">
        <v>375</v>
      </c>
      <c r="D397" t="s">
        <v>980</v>
      </c>
      <c r="E397" s="1">
        <v>26939</v>
      </c>
      <c r="F397" s="1">
        <v>44604</v>
      </c>
      <c r="G397" t="s">
        <v>967</v>
      </c>
      <c r="H397" s="2">
        <v>174012.9</v>
      </c>
      <c r="I397">
        <v>18</v>
      </c>
      <c r="J397">
        <v>5.5</v>
      </c>
      <c r="R397">
        <f t="shared" ref="R397:R460" ca="1" si="75">INT((TODAY()-E397)/365.25)</f>
        <v>51</v>
      </c>
      <c r="T397" s="3" t="str">
        <f t="shared" si="73"/>
        <v>No</v>
      </c>
      <c r="U397" s="3" t="str">
        <f t="shared" ca="1" si="68"/>
        <v>No</v>
      </c>
      <c r="V397" s="6" t="str">
        <f t="shared" ca="1" si="69"/>
        <v>Antigua</v>
      </c>
      <c r="W397" s="7">
        <f t="shared" si="70"/>
        <v>9667.3833333333332</v>
      </c>
      <c r="X397" s="5">
        <f t="shared" si="71"/>
        <v>45150</v>
      </c>
      <c r="Y397" s="16" t="str">
        <f t="shared" si="72"/>
        <v>Medio</v>
      </c>
      <c r="AH397" t="str">
        <f t="shared" si="74"/>
        <v>Activo = Inversión</v>
      </c>
    </row>
    <row r="398" spans="1:34">
      <c r="A398">
        <v>1397</v>
      </c>
      <c r="B398" t="s">
        <v>49</v>
      </c>
      <c r="C398" t="s">
        <v>646</v>
      </c>
      <c r="D398" t="s">
        <v>979</v>
      </c>
      <c r="E398" s="1">
        <v>31613</v>
      </c>
      <c r="F398" s="1">
        <v>44760</v>
      </c>
      <c r="G398" t="s">
        <v>967</v>
      </c>
      <c r="H398" s="2">
        <v>432920.53</v>
      </c>
      <c r="I398">
        <v>6</v>
      </c>
      <c r="J398">
        <v>5.5</v>
      </c>
      <c r="R398">
        <f t="shared" ca="1" si="75"/>
        <v>38</v>
      </c>
      <c r="T398" s="3" t="str">
        <f t="shared" si="73"/>
        <v>No</v>
      </c>
      <c r="U398" s="3" t="str">
        <f t="shared" ca="1" si="68"/>
        <v>No</v>
      </c>
      <c r="V398" s="6" t="str">
        <f t="shared" ca="1" si="69"/>
        <v>Antigua</v>
      </c>
      <c r="W398" s="7">
        <f t="shared" si="70"/>
        <v>72153.421666666676</v>
      </c>
      <c r="X398" s="5">
        <f t="shared" si="71"/>
        <v>44944</v>
      </c>
      <c r="Y398" s="16" t="str">
        <f t="shared" si="72"/>
        <v>Alto</v>
      </c>
      <c r="AH398" t="str">
        <f t="shared" si="74"/>
        <v>Activo = Inversión</v>
      </c>
    </row>
    <row r="399" spans="1:34">
      <c r="A399">
        <v>1398</v>
      </c>
      <c r="B399" t="s">
        <v>213</v>
      </c>
      <c r="C399" t="s">
        <v>496</v>
      </c>
      <c r="D399" t="s">
        <v>979</v>
      </c>
      <c r="E399" s="1">
        <v>25837</v>
      </c>
      <c r="F399" s="1">
        <v>44453</v>
      </c>
      <c r="G399" t="s">
        <v>966</v>
      </c>
      <c r="H399" s="2">
        <v>258977.34</v>
      </c>
      <c r="I399">
        <v>0</v>
      </c>
      <c r="J399">
        <v>2.1</v>
      </c>
      <c r="R399">
        <f t="shared" ca="1" si="75"/>
        <v>54</v>
      </c>
      <c r="T399" s="3" t="str">
        <f t="shared" si="73"/>
        <v>No</v>
      </c>
      <c r="U399" s="3" t="str">
        <f t="shared" ca="1" si="68"/>
        <v>No</v>
      </c>
      <c r="V399" s="6" t="str">
        <f t="shared" ca="1" si="69"/>
        <v>Antigua</v>
      </c>
      <c r="W399" s="7" t="str">
        <f t="shared" si="70"/>
        <v/>
      </c>
      <c r="X399" s="5" t="str">
        <f t="shared" si="71"/>
        <v>N/A</v>
      </c>
      <c r="Y399" s="16" t="str">
        <f t="shared" si="72"/>
        <v>Medio</v>
      </c>
      <c r="AH399" t="str">
        <f t="shared" si="74"/>
        <v>Activo = Ahorro</v>
      </c>
    </row>
    <row r="400" spans="1:34">
      <c r="A400">
        <v>1399</v>
      </c>
      <c r="B400" t="s">
        <v>87</v>
      </c>
      <c r="C400" t="s">
        <v>356</v>
      </c>
      <c r="D400" t="s">
        <v>979</v>
      </c>
      <c r="E400" s="1">
        <v>23959</v>
      </c>
      <c r="F400" s="1">
        <v>45445</v>
      </c>
      <c r="G400" t="s">
        <v>968</v>
      </c>
      <c r="H400" s="2">
        <v>331594.46000000002</v>
      </c>
      <c r="I400">
        <v>0</v>
      </c>
      <c r="J400">
        <v>35</v>
      </c>
      <c r="R400">
        <f t="shared" ca="1" si="75"/>
        <v>59</v>
      </c>
      <c r="T400" s="3" t="str">
        <f t="shared" si="73"/>
        <v>No</v>
      </c>
      <c r="U400" s="3" t="str">
        <f t="shared" ca="1" si="68"/>
        <v>No</v>
      </c>
      <c r="V400" s="6" t="str">
        <f t="shared" ca="1" si="69"/>
        <v>Antigua</v>
      </c>
      <c r="W400" s="7" t="str">
        <f t="shared" si="70"/>
        <v/>
      </c>
      <c r="X400" s="5" t="str">
        <f t="shared" si="71"/>
        <v>N/A</v>
      </c>
      <c r="Y400" s="16" t="str">
        <f t="shared" si="72"/>
        <v>Alto</v>
      </c>
      <c r="AH400" t="str">
        <f t="shared" si="74"/>
        <v>Pasivo = Tarjeta de Crédito</v>
      </c>
    </row>
    <row r="401" spans="1:34">
      <c r="A401">
        <v>1400</v>
      </c>
      <c r="B401" t="s">
        <v>246</v>
      </c>
      <c r="C401" t="s">
        <v>604</v>
      </c>
      <c r="D401" t="s">
        <v>980</v>
      </c>
      <c r="E401" s="1">
        <v>29982</v>
      </c>
      <c r="F401" s="1">
        <v>44667</v>
      </c>
      <c r="G401" t="s">
        <v>968</v>
      </c>
      <c r="H401" s="2">
        <v>378859.05</v>
      </c>
      <c r="I401">
        <v>0</v>
      </c>
      <c r="J401">
        <v>35</v>
      </c>
      <c r="R401">
        <f t="shared" ca="1" si="75"/>
        <v>43</v>
      </c>
      <c r="T401" s="3" t="str">
        <f t="shared" si="73"/>
        <v>No</v>
      </c>
      <c r="U401" s="3" t="str">
        <f t="shared" ca="1" si="68"/>
        <v>No</v>
      </c>
      <c r="V401" s="6" t="str">
        <f t="shared" ca="1" si="69"/>
        <v>Antigua</v>
      </c>
      <c r="W401" s="7" t="str">
        <f t="shared" si="70"/>
        <v/>
      </c>
      <c r="X401" s="5" t="str">
        <f t="shared" si="71"/>
        <v>N/A</v>
      </c>
      <c r="Y401" s="16" t="str">
        <f t="shared" si="72"/>
        <v>Alto</v>
      </c>
      <c r="AH401" t="str">
        <f t="shared" si="74"/>
        <v>Pasivo = Tarjeta de Crédito</v>
      </c>
    </row>
    <row r="402" spans="1:34">
      <c r="A402">
        <v>1401</v>
      </c>
      <c r="B402" t="s">
        <v>133</v>
      </c>
      <c r="C402" t="s">
        <v>412</v>
      </c>
      <c r="D402" t="s">
        <v>979</v>
      </c>
      <c r="E402" s="1">
        <v>24948</v>
      </c>
      <c r="F402" s="1">
        <v>44746</v>
      </c>
      <c r="G402" t="s">
        <v>966</v>
      </c>
      <c r="H402" s="2">
        <v>167243.72</v>
      </c>
      <c r="I402">
        <v>0</v>
      </c>
      <c r="J402">
        <v>2.1</v>
      </c>
      <c r="R402">
        <f t="shared" ca="1" si="75"/>
        <v>57</v>
      </c>
      <c r="T402" s="3" t="str">
        <f t="shared" si="73"/>
        <v>No</v>
      </c>
      <c r="U402" s="3" t="str">
        <f t="shared" ca="1" si="68"/>
        <v>No</v>
      </c>
      <c r="V402" s="6" t="str">
        <f t="shared" ca="1" si="69"/>
        <v>Antigua</v>
      </c>
      <c r="W402" s="7" t="str">
        <f t="shared" si="70"/>
        <v/>
      </c>
      <c r="X402" s="5" t="str">
        <f t="shared" si="71"/>
        <v>N/A</v>
      </c>
      <c r="Y402" s="16" t="str">
        <f t="shared" si="72"/>
        <v>Medio</v>
      </c>
      <c r="AH402" t="str">
        <f t="shared" si="74"/>
        <v>Activo = Ahorro</v>
      </c>
    </row>
    <row r="403" spans="1:34">
      <c r="A403">
        <v>1402</v>
      </c>
      <c r="B403" t="s">
        <v>244</v>
      </c>
      <c r="C403" t="s">
        <v>647</v>
      </c>
      <c r="D403" t="s">
        <v>979</v>
      </c>
      <c r="E403" s="1">
        <v>21942</v>
      </c>
      <c r="F403" s="1">
        <v>44739</v>
      </c>
      <c r="G403" t="s">
        <v>965</v>
      </c>
      <c r="H403" s="2">
        <v>237948.61</v>
      </c>
      <c r="I403">
        <v>0</v>
      </c>
      <c r="J403">
        <v>0.5</v>
      </c>
      <c r="R403">
        <f t="shared" ca="1" si="75"/>
        <v>65</v>
      </c>
      <c r="T403" s="3" t="str">
        <f t="shared" si="73"/>
        <v>No</v>
      </c>
      <c r="U403" s="3" t="str">
        <f t="shared" ca="1" si="68"/>
        <v>No</v>
      </c>
      <c r="V403" s="6" t="str">
        <f t="shared" ca="1" si="69"/>
        <v>Antigua</v>
      </c>
      <c r="W403" s="7" t="str">
        <f t="shared" si="70"/>
        <v/>
      </c>
      <c r="X403" s="5" t="str">
        <f t="shared" si="71"/>
        <v>N/A</v>
      </c>
      <c r="Y403" s="16" t="str">
        <f t="shared" si="72"/>
        <v>Medio</v>
      </c>
      <c r="AH403" t="str">
        <f t="shared" si="74"/>
        <v>Activo = Cuenta Corriente</v>
      </c>
    </row>
    <row r="404" spans="1:34">
      <c r="A404">
        <v>1403</v>
      </c>
      <c r="B404" t="s">
        <v>11</v>
      </c>
      <c r="C404" t="s">
        <v>648</v>
      </c>
      <c r="D404" t="s">
        <v>979</v>
      </c>
      <c r="E404" s="1">
        <v>38873</v>
      </c>
      <c r="F404" s="1">
        <v>44590</v>
      </c>
      <c r="G404" t="s">
        <v>969</v>
      </c>
      <c r="H404" s="2">
        <v>193333.78</v>
      </c>
      <c r="I404">
        <v>6</v>
      </c>
      <c r="J404">
        <v>8</v>
      </c>
      <c r="R404">
        <f t="shared" ca="1" si="75"/>
        <v>18</v>
      </c>
      <c r="T404" s="3" t="str">
        <f t="shared" si="73"/>
        <v>Sí</v>
      </c>
      <c r="U404" s="3" t="str">
        <f t="shared" ca="1" si="68"/>
        <v>Sí</v>
      </c>
      <c r="V404" s="6" t="str">
        <f t="shared" ca="1" si="69"/>
        <v>Antigua</v>
      </c>
      <c r="W404" s="7">
        <f t="shared" si="70"/>
        <v>32222.296666666665</v>
      </c>
      <c r="X404" s="5">
        <f t="shared" si="71"/>
        <v>44771</v>
      </c>
      <c r="Y404" s="16" t="str">
        <f t="shared" si="72"/>
        <v>Medio</v>
      </c>
      <c r="AH404" t="str">
        <f t="shared" si="74"/>
        <v>Pasivo = Crédito Hipotecario</v>
      </c>
    </row>
    <row r="405" spans="1:34">
      <c r="A405">
        <v>1404</v>
      </c>
      <c r="B405" t="s">
        <v>247</v>
      </c>
      <c r="C405" t="s">
        <v>452</v>
      </c>
      <c r="D405" t="s">
        <v>980</v>
      </c>
      <c r="E405" s="1">
        <v>29412</v>
      </c>
      <c r="F405" s="1">
        <v>44812</v>
      </c>
      <c r="G405" t="s">
        <v>965</v>
      </c>
      <c r="H405" s="2">
        <v>112244.48</v>
      </c>
      <c r="I405">
        <v>0</v>
      </c>
      <c r="J405">
        <v>0.5</v>
      </c>
      <c r="R405">
        <f t="shared" ca="1" si="75"/>
        <v>44</v>
      </c>
      <c r="T405" s="3" t="str">
        <f t="shared" si="73"/>
        <v>No</v>
      </c>
      <c r="U405" s="3" t="str">
        <f t="shared" ca="1" si="68"/>
        <v>No</v>
      </c>
      <c r="V405" s="6" t="str">
        <f t="shared" ca="1" si="69"/>
        <v>Antigua</v>
      </c>
      <c r="W405" s="7" t="str">
        <f t="shared" si="70"/>
        <v/>
      </c>
      <c r="X405" s="5" t="str">
        <f t="shared" si="71"/>
        <v>N/A</v>
      </c>
      <c r="Y405" s="16" t="str">
        <f t="shared" si="72"/>
        <v>Medio</v>
      </c>
      <c r="AH405" t="str">
        <f t="shared" si="74"/>
        <v>Activo = Cuenta Corriente</v>
      </c>
    </row>
    <row r="406" spans="1:34">
      <c r="A406">
        <v>1405</v>
      </c>
      <c r="B406" t="s">
        <v>248</v>
      </c>
      <c r="C406" t="s">
        <v>435</v>
      </c>
      <c r="D406" t="s">
        <v>980</v>
      </c>
      <c r="E406" s="1">
        <v>20674</v>
      </c>
      <c r="F406" s="1">
        <v>45498</v>
      </c>
      <c r="G406" t="s">
        <v>969</v>
      </c>
      <c r="H406" s="2">
        <v>43511.02</v>
      </c>
      <c r="I406">
        <v>12</v>
      </c>
      <c r="J406">
        <v>8</v>
      </c>
      <c r="R406">
        <f t="shared" ca="1" si="75"/>
        <v>68</v>
      </c>
      <c r="T406" s="3" t="str">
        <f t="shared" si="73"/>
        <v>No</v>
      </c>
      <c r="U406" s="3" t="str">
        <f t="shared" ca="1" si="68"/>
        <v>No</v>
      </c>
      <c r="V406" s="6" t="str">
        <f t="shared" ca="1" si="69"/>
        <v>Antigua</v>
      </c>
      <c r="W406" s="7">
        <f t="shared" si="70"/>
        <v>3625.9183333333331</v>
      </c>
      <c r="X406" s="5">
        <f t="shared" si="71"/>
        <v>45863</v>
      </c>
      <c r="Y406" s="16" t="str">
        <f t="shared" si="72"/>
        <v>Bajo</v>
      </c>
      <c r="AH406" t="str">
        <f t="shared" si="74"/>
        <v>Pasivo = Crédito Hipotecario</v>
      </c>
    </row>
    <row r="407" spans="1:34">
      <c r="A407">
        <v>1406</v>
      </c>
      <c r="B407" t="s">
        <v>249</v>
      </c>
      <c r="C407" t="s">
        <v>511</v>
      </c>
      <c r="D407" t="s">
        <v>979</v>
      </c>
      <c r="E407" s="1">
        <v>24925</v>
      </c>
      <c r="F407" s="1">
        <v>44244</v>
      </c>
      <c r="G407" t="s">
        <v>969</v>
      </c>
      <c r="H407" s="2">
        <v>354777.7</v>
      </c>
      <c r="I407">
        <v>24</v>
      </c>
      <c r="J407">
        <v>8</v>
      </c>
      <c r="R407">
        <f t="shared" ca="1" si="75"/>
        <v>57</v>
      </c>
      <c r="T407" s="3" t="str">
        <f t="shared" si="73"/>
        <v>No</v>
      </c>
      <c r="U407" s="3" t="str">
        <f t="shared" ca="1" si="68"/>
        <v>No</v>
      </c>
      <c r="V407" s="6" t="str">
        <f t="shared" ca="1" si="69"/>
        <v>Antigua</v>
      </c>
      <c r="W407" s="7">
        <f t="shared" si="70"/>
        <v>14782.404166666667</v>
      </c>
      <c r="X407" s="5">
        <f t="shared" si="71"/>
        <v>44974</v>
      </c>
      <c r="Y407" s="16" t="str">
        <f t="shared" si="72"/>
        <v>Alto</v>
      </c>
      <c r="AH407" t="str">
        <f t="shared" si="74"/>
        <v>Pasivo = Crédito Hipotecario</v>
      </c>
    </row>
    <row r="408" spans="1:34">
      <c r="A408">
        <v>1407</v>
      </c>
      <c r="B408" t="s">
        <v>250</v>
      </c>
      <c r="C408" t="s">
        <v>649</v>
      </c>
      <c r="D408" t="s">
        <v>980</v>
      </c>
      <c r="E408" s="1">
        <v>30651</v>
      </c>
      <c r="F408" s="1">
        <v>45784</v>
      </c>
      <c r="G408" t="s">
        <v>969</v>
      </c>
      <c r="H408" s="2">
        <v>310666.76</v>
      </c>
      <c r="I408">
        <v>24</v>
      </c>
      <c r="J408">
        <v>8</v>
      </c>
      <c r="R408">
        <f t="shared" ca="1" si="75"/>
        <v>41</v>
      </c>
      <c r="T408" s="3" t="str">
        <f t="shared" si="73"/>
        <v>No</v>
      </c>
      <c r="U408" s="3" t="str">
        <f t="shared" ca="1" si="68"/>
        <v>No</v>
      </c>
      <c r="V408" s="6" t="str">
        <f t="shared" ca="1" si="69"/>
        <v>Reciente</v>
      </c>
      <c r="W408" s="7">
        <f t="shared" si="70"/>
        <v>12944.448333333334</v>
      </c>
      <c r="X408" s="5">
        <f t="shared" si="71"/>
        <v>46514</v>
      </c>
      <c r="Y408" s="16" t="str">
        <f t="shared" si="72"/>
        <v>Alto</v>
      </c>
      <c r="AH408" t="str">
        <f t="shared" si="74"/>
        <v>Pasivo = Crédito Hipotecario</v>
      </c>
    </row>
    <row r="409" spans="1:34">
      <c r="A409">
        <v>1408</v>
      </c>
      <c r="B409" t="s">
        <v>172</v>
      </c>
      <c r="C409" t="s">
        <v>386</v>
      </c>
      <c r="D409" t="s">
        <v>979</v>
      </c>
      <c r="E409" s="1">
        <v>37106</v>
      </c>
      <c r="F409" s="1">
        <v>45343</v>
      </c>
      <c r="G409" t="s">
        <v>965</v>
      </c>
      <c r="H409" s="2">
        <v>358405.77</v>
      </c>
      <c r="I409">
        <v>0</v>
      </c>
      <c r="J409">
        <v>0.5</v>
      </c>
      <c r="R409">
        <f t="shared" ca="1" si="75"/>
        <v>23</v>
      </c>
      <c r="T409" s="3" t="str">
        <f t="shared" si="73"/>
        <v>No</v>
      </c>
      <c r="U409" s="3" t="str">
        <f t="shared" ca="1" si="68"/>
        <v>No</v>
      </c>
      <c r="V409" s="6" t="str">
        <f t="shared" ca="1" si="69"/>
        <v>Antigua</v>
      </c>
      <c r="W409" s="7" t="str">
        <f t="shared" si="70"/>
        <v/>
      </c>
      <c r="X409" s="5" t="str">
        <f t="shared" si="71"/>
        <v>N/A</v>
      </c>
      <c r="Y409" s="16" t="str">
        <f t="shared" si="72"/>
        <v>Alto</v>
      </c>
      <c r="AH409" t="str">
        <f t="shared" si="74"/>
        <v>Activo = Cuenta Corriente</v>
      </c>
    </row>
    <row r="410" spans="1:34">
      <c r="A410">
        <v>1409</v>
      </c>
      <c r="B410" t="s">
        <v>251</v>
      </c>
      <c r="C410" t="s">
        <v>650</v>
      </c>
      <c r="D410" t="s">
        <v>980</v>
      </c>
      <c r="E410" s="1">
        <v>27412</v>
      </c>
      <c r="F410" s="1">
        <v>44601</v>
      </c>
      <c r="G410" t="s">
        <v>966</v>
      </c>
      <c r="H410" s="2">
        <v>89904.08</v>
      </c>
      <c r="I410">
        <v>0</v>
      </c>
      <c r="J410">
        <v>2.1</v>
      </c>
      <c r="R410">
        <f t="shared" ca="1" si="75"/>
        <v>50</v>
      </c>
      <c r="T410" s="3" t="str">
        <f t="shared" si="73"/>
        <v>No</v>
      </c>
      <c r="U410" s="3" t="str">
        <f t="shared" ca="1" si="68"/>
        <v>No</v>
      </c>
      <c r="V410" s="6" t="str">
        <f t="shared" ca="1" si="69"/>
        <v>Antigua</v>
      </c>
      <c r="W410" s="7" t="str">
        <f t="shared" si="70"/>
        <v/>
      </c>
      <c r="X410" s="5" t="str">
        <f t="shared" si="71"/>
        <v>N/A</v>
      </c>
      <c r="Y410" s="16" t="str">
        <f t="shared" si="72"/>
        <v>Bajo</v>
      </c>
      <c r="AH410" t="str">
        <f t="shared" si="74"/>
        <v>Activo = Ahorro</v>
      </c>
    </row>
    <row r="411" spans="1:34">
      <c r="A411">
        <v>1410</v>
      </c>
      <c r="B411" t="s">
        <v>164</v>
      </c>
      <c r="C411" t="s">
        <v>651</v>
      </c>
      <c r="D411" t="s">
        <v>979</v>
      </c>
      <c r="E411" s="1">
        <v>27899</v>
      </c>
      <c r="F411" s="1">
        <v>45495</v>
      </c>
      <c r="G411" t="s">
        <v>966</v>
      </c>
      <c r="H411" s="2">
        <v>116884.37</v>
      </c>
      <c r="I411">
        <v>0</v>
      </c>
      <c r="J411">
        <v>2.1</v>
      </c>
      <c r="R411">
        <f t="shared" ca="1" si="75"/>
        <v>49</v>
      </c>
      <c r="T411" s="3" t="str">
        <f t="shared" si="73"/>
        <v>No</v>
      </c>
      <c r="U411" s="3" t="str">
        <f t="shared" ca="1" si="68"/>
        <v>No</v>
      </c>
      <c r="V411" s="6" t="str">
        <f t="shared" ca="1" si="69"/>
        <v>Antigua</v>
      </c>
      <c r="W411" s="7" t="str">
        <f t="shared" si="70"/>
        <v/>
      </c>
      <c r="X411" s="5" t="str">
        <f t="shared" si="71"/>
        <v>N/A</v>
      </c>
      <c r="Y411" s="16" t="str">
        <f t="shared" si="72"/>
        <v>Medio</v>
      </c>
      <c r="AH411" t="str">
        <f t="shared" si="74"/>
        <v>Activo = Ahorro</v>
      </c>
    </row>
    <row r="412" spans="1:34">
      <c r="A412">
        <v>1411</v>
      </c>
      <c r="B412" t="s">
        <v>32</v>
      </c>
      <c r="C412" t="s">
        <v>484</v>
      </c>
      <c r="D412" t="s">
        <v>979</v>
      </c>
      <c r="E412" s="1">
        <v>34614</v>
      </c>
      <c r="F412" s="1">
        <v>44246</v>
      </c>
      <c r="G412" t="s">
        <v>969</v>
      </c>
      <c r="H412" s="2">
        <v>114592.73</v>
      </c>
      <c r="I412">
        <v>18</v>
      </c>
      <c r="J412">
        <v>8</v>
      </c>
      <c r="R412">
        <f t="shared" ca="1" si="75"/>
        <v>30</v>
      </c>
      <c r="T412" s="3" t="str">
        <f t="shared" si="73"/>
        <v>No</v>
      </c>
      <c r="U412" s="3" t="str">
        <f t="shared" ca="1" si="68"/>
        <v>No</v>
      </c>
      <c r="V412" s="6" t="str">
        <f t="shared" ca="1" si="69"/>
        <v>Antigua</v>
      </c>
      <c r="W412" s="7">
        <f t="shared" si="70"/>
        <v>6366.262777777778</v>
      </c>
      <c r="X412" s="5">
        <f t="shared" si="71"/>
        <v>44792</v>
      </c>
      <c r="Y412" s="16" t="str">
        <f t="shared" si="72"/>
        <v>Medio</v>
      </c>
      <c r="AH412" t="str">
        <f t="shared" si="74"/>
        <v>Pasivo = Crédito Hipotecario</v>
      </c>
    </row>
    <row r="413" spans="1:34">
      <c r="A413">
        <v>1412</v>
      </c>
      <c r="B413" t="s">
        <v>17</v>
      </c>
      <c r="C413" t="s">
        <v>652</v>
      </c>
      <c r="D413" t="s">
        <v>979</v>
      </c>
      <c r="E413" s="1">
        <v>27353</v>
      </c>
      <c r="F413" s="1">
        <v>45420</v>
      </c>
      <c r="G413" t="s">
        <v>967</v>
      </c>
      <c r="H413" s="2">
        <v>62721.73</v>
      </c>
      <c r="I413">
        <v>6</v>
      </c>
      <c r="J413">
        <v>5.5</v>
      </c>
      <c r="R413">
        <f t="shared" ca="1" si="75"/>
        <v>50</v>
      </c>
      <c r="T413" s="3" t="str">
        <f t="shared" si="73"/>
        <v>No</v>
      </c>
      <c r="U413" s="3" t="str">
        <f t="shared" ca="1" si="68"/>
        <v>No</v>
      </c>
      <c r="V413" s="6" t="str">
        <f t="shared" ca="1" si="69"/>
        <v>Antigua</v>
      </c>
      <c r="W413" s="7">
        <f t="shared" si="70"/>
        <v>10453.621666666668</v>
      </c>
      <c r="X413" s="5">
        <f t="shared" si="71"/>
        <v>45604</v>
      </c>
      <c r="Y413" s="16" t="str">
        <f t="shared" si="72"/>
        <v>Bajo</v>
      </c>
      <c r="AH413" t="str">
        <f t="shared" si="74"/>
        <v>Activo = Inversión</v>
      </c>
    </row>
    <row r="414" spans="1:34">
      <c r="A414">
        <v>1413</v>
      </c>
      <c r="B414" t="s">
        <v>163</v>
      </c>
      <c r="C414" t="s">
        <v>653</v>
      </c>
      <c r="D414" t="s">
        <v>979</v>
      </c>
      <c r="E414" s="1">
        <v>30248</v>
      </c>
      <c r="F414" s="1">
        <v>44958</v>
      </c>
      <c r="G414" t="s">
        <v>969</v>
      </c>
      <c r="H414" s="2">
        <v>218156.38</v>
      </c>
      <c r="I414">
        <v>0</v>
      </c>
      <c r="J414">
        <v>8</v>
      </c>
      <c r="R414">
        <f t="shared" ca="1" si="75"/>
        <v>42</v>
      </c>
      <c r="T414" s="3" t="str">
        <f t="shared" si="73"/>
        <v>No</v>
      </c>
      <c r="U414" s="3" t="str">
        <f t="shared" ref="U414:U477" ca="1" si="76">IF(MONTH(E414)=MONTH(TODAY()),"Sí","No")</f>
        <v>No</v>
      </c>
      <c r="V414" s="6" t="str">
        <f t="shared" ref="V414:V477" ca="1" si="77">IF(TODAY()-F414&lt;=30,"Reciente","Antigua")</f>
        <v>Antigua</v>
      </c>
      <c r="W414" s="7" t="str">
        <f t="shared" ref="W414:W477" si="78">IF(I414&gt;0,H414/I414,"")</f>
        <v/>
      </c>
      <c r="X414" s="5" t="str">
        <f t="shared" ref="X414:X477" si="79">IF(I414 &gt; 0, EDATE(F414,I414), "N/A")</f>
        <v>N/A</v>
      </c>
      <c r="Y414" s="16" t="str">
        <f t="shared" ref="Y414:Y477" si="80">IF(H414&gt;300000,"Alto",IF(AND(H414&gt;=100000,H414&lt;=300000),"Medio","Bajo"))</f>
        <v>Medio</v>
      </c>
      <c r="AH414" t="str">
        <f t="shared" si="74"/>
        <v>Pasivo = Crédito Hipotecario</v>
      </c>
    </row>
    <row r="415" spans="1:34">
      <c r="A415">
        <v>1414</v>
      </c>
      <c r="B415" t="s">
        <v>252</v>
      </c>
      <c r="C415" t="s">
        <v>471</v>
      </c>
      <c r="D415" t="s">
        <v>980</v>
      </c>
      <c r="E415" s="1">
        <v>24790</v>
      </c>
      <c r="F415" s="1">
        <v>44199</v>
      </c>
      <c r="G415" t="s">
        <v>968</v>
      </c>
      <c r="H415" s="2">
        <v>339344.17</v>
      </c>
      <c r="I415">
        <v>0</v>
      </c>
      <c r="J415">
        <v>35</v>
      </c>
      <c r="R415">
        <f t="shared" ca="1" si="75"/>
        <v>57</v>
      </c>
      <c r="T415" s="3" t="str">
        <f t="shared" si="73"/>
        <v>No</v>
      </c>
      <c r="U415" s="3" t="str">
        <f t="shared" ca="1" si="76"/>
        <v>No</v>
      </c>
      <c r="V415" s="6" t="str">
        <f t="shared" ca="1" si="77"/>
        <v>Antigua</v>
      </c>
      <c r="W415" s="7" t="str">
        <f t="shared" si="78"/>
        <v/>
      </c>
      <c r="X415" s="5" t="str">
        <f t="shared" si="79"/>
        <v>N/A</v>
      </c>
      <c r="Y415" s="16" t="str">
        <f t="shared" si="80"/>
        <v>Alto</v>
      </c>
      <c r="AH415" t="str">
        <f t="shared" si="74"/>
        <v>Pasivo = Tarjeta de Crédito</v>
      </c>
    </row>
    <row r="416" spans="1:34">
      <c r="A416">
        <v>1415</v>
      </c>
      <c r="B416" t="s">
        <v>253</v>
      </c>
      <c r="C416" t="s">
        <v>650</v>
      </c>
      <c r="D416" t="s">
        <v>979</v>
      </c>
      <c r="E416" s="1">
        <v>21597</v>
      </c>
      <c r="F416" s="1">
        <v>45756</v>
      </c>
      <c r="G416" t="s">
        <v>967</v>
      </c>
      <c r="H416" s="2">
        <v>158852.74</v>
      </c>
      <c r="I416">
        <v>0</v>
      </c>
      <c r="J416">
        <v>5.5</v>
      </c>
      <c r="R416">
        <f t="shared" ca="1" si="75"/>
        <v>66</v>
      </c>
      <c r="T416" s="3" t="str">
        <f t="shared" si="73"/>
        <v>No</v>
      </c>
      <c r="U416" s="3" t="str">
        <f t="shared" ca="1" si="76"/>
        <v>No</v>
      </c>
      <c r="V416" s="6" t="str">
        <f t="shared" ca="1" si="77"/>
        <v>Antigua</v>
      </c>
      <c r="W416" s="7" t="str">
        <f t="shared" si="78"/>
        <v/>
      </c>
      <c r="X416" s="5" t="str">
        <f t="shared" si="79"/>
        <v>N/A</v>
      </c>
      <c r="Y416" s="16" t="str">
        <f t="shared" si="80"/>
        <v>Medio</v>
      </c>
      <c r="AH416" t="str">
        <f t="shared" si="74"/>
        <v>Activo = Inversión</v>
      </c>
    </row>
    <row r="417" spans="1:34">
      <c r="A417">
        <v>1416</v>
      </c>
      <c r="B417" t="s">
        <v>176</v>
      </c>
      <c r="C417" t="s">
        <v>435</v>
      </c>
      <c r="D417" t="s">
        <v>979</v>
      </c>
      <c r="E417" s="1">
        <v>29803</v>
      </c>
      <c r="F417" s="1">
        <v>45204</v>
      </c>
      <c r="G417" t="s">
        <v>966</v>
      </c>
      <c r="H417" s="2">
        <v>216101.35</v>
      </c>
      <c r="I417">
        <v>0</v>
      </c>
      <c r="J417">
        <v>2.1</v>
      </c>
      <c r="R417">
        <f t="shared" ca="1" si="75"/>
        <v>43</v>
      </c>
      <c r="T417" s="3" t="str">
        <f t="shared" si="73"/>
        <v>No</v>
      </c>
      <c r="U417" s="3" t="str">
        <f t="shared" ca="1" si="76"/>
        <v>No</v>
      </c>
      <c r="V417" s="6" t="str">
        <f t="shared" ca="1" si="77"/>
        <v>Antigua</v>
      </c>
      <c r="W417" s="7" t="str">
        <f t="shared" si="78"/>
        <v/>
      </c>
      <c r="X417" s="5" t="str">
        <f t="shared" si="79"/>
        <v>N/A</v>
      </c>
      <c r="Y417" s="16" t="str">
        <f t="shared" si="80"/>
        <v>Medio</v>
      </c>
      <c r="AH417" t="str">
        <f t="shared" si="74"/>
        <v>Activo = Ahorro</v>
      </c>
    </row>
    <row r="418" spans="1:34">
      <c r="A418">
        <v>1417</v>
      </c>
      <c r="B418" t="s">
        <v>232</v>
      </c>
      <c r="C418" t="s">
        <v>597</v>
      </c>
      <c r="D418" t="s">
        <v>979</v>
      </c>
      <c r="E418" s="1">
        <v>27674</v>
      </c>
      <c r="F418" s="1">
        <v>44936</v>
      </c>
      <c r="G418" t="s">
        <v>968</v>
      </c>
      <c r="H418" s="2">
        <v>434735.2</v>
      </c>
      <c r="I418">
        <v>0</v>
      </c>
      <c r="J418">
        <v>35</v>
      </c>
      <c r="R418">
        <f t="shared" ca="1" si="75"/>
        <v>49</v>
      </c>
      <c r="T418" s="3" t="str">
        <f t="shared" si="73"/>
        <v>No</v>
      </c>
      <c r="U418" s="3" t="str">
        <f t="shared" ca="1" si="76"/>
        <v>No</v>
      </c>
      <c r="V418" s="6" t="str">
        <f t="shared" ca="1" si="77"/>
        <v>Antigua</v>
      </c>
      <c r="W418" s="7" t="str">
        <f t="shared" si="78"/>
        <v/>
      </c>
      <c r="X418" s="5" t="str">
        <f t="shared" si="79"/>
        <v>N/A</v>
      </c>
      <c r="Y418" s="16" t="str">
        <f t="shared" si="80"/>
        <v>Alto</v>
      </c>
      <c r="AH418" t="str">
        <f t="shared" si="74"/>
        <v>Pasivo = Tarjeta de Crédito</v>
      </c>
    </row>
    <row r="419" spans="1:34">
      <c r="A419">
        <v>1418</v>
      </c>
      <c r="B419" t="s">
        <v>254</v>
      </c>
      <c r="C419" t="s">
        <v>548</v>
      </c>
      <c r="D419" t="s">
        <v>979</v>
      </c>
      <c r="E419" s="1">
        <v>33631</v>
      </c>
      <c r="F419" s="1">
        <v>44465</v>
      </c>
      <c r="G419" t="s">
        <v>967</v>
      </c>
      <c r="H419" s="2">
        <v>178169.93</v>
      </c>
      <c r="I419">
        <v>18</v>
      </c>
      <c r="J419">
        <v>5.5</v>
      </c>
      <c r="R419">
        <f t="shared" ca="1" si="75"/>
        <v>33</v>
      </c>
      <c r="T419" s="3" t="str">
        <f t="shared" si="73"/>
        <v>No</v>
      </c>
      <c r="U419" s="3" t="str">
        <f t="shared" ca="1" si="76"/>
        <v>No</v>
      </c>
      <c r="V419" s="6" t="str">
        <f t="shared" ca="1" si="77"/>
        <v>Antigua</v>
      </c>
      <c r="W419" s="7">
        <f t="shared" si="78"/>
        <v>9898.3294444444437</v>
      </c>
      <c r="X419" s="5">
        <f t="shared" si="79"/>
        <v>45011</v>
      </c>
      <c r="Y419" s="16" t="str">
        <f t="shared" si="80"/>
        <v>Medio</v>
      </c>
      <c r="AH419" t="str">
        <f t="shared" si="74"/>
        <v>Activo = Inversión</v>
      </c>
    </row>
    <row r="420" spans="1:34">
      <c r="A420">
        <v>1419</v>
      </c>
      <c r="B420" t="s">
        <v>85</v>
      </c>
      <c r="C420" t="s">
        <v>654</v>
      </c>
      <c r="D420" t="s">
        <v>979</v>
      </c>
      <c r="E420" s="1">
        <v>24869</v>
      </c>
      <c r="F420" s="1">
        <v>45130</v>
      </c>
      <c r="G420" t="s">
        <v>969</v>
      </c>
      <c r="H420" s="2">
        <v>499992.97</v>
      </c>
      <c r="I420">
        <v>6</v>
      </c>
      <c r="J420">
        <v>8</v>
      </c>
      <c r="R420">
        <f t="shared" ca="1" si="75"/>
        <v>57</v>
      </c>
      <c r="T420" s="3" t="str">
        <f t="shared" si="73"/>
        <v>No</v>
      </c>
      <c r="U420" s="3" t="str">
        <f t="shared" ca="1" si="76"/>
        <v>No</v>
      </c>
      <c r="V420" s="6" t="str">
        <f t="shared" ca="1" si="77"/>
        <v>Antigua</v>
      </c>
      <c r="W420" s="7">
        <f t="shared" si="78"/>
        <v>83332.161666666667</v>
      </c>
      <c r="X420" s="5">
        <f t="shared" si="79"/>
        <v>45314</v>
      </c>
      <c r="Y420" s="16" t="str">
        <f t="shared" si="80"/>
        <v>Alto</v>
      </c>
      <c r="AH420" t="str">
        <f t="shared" si="74"/>
        <v>Pasivo = Crédito Hipotecario</v>
      </c>
    </row>
    <row r="421" spans="1:34">
      <c r="A421">
        <v>1420</v>
      </c>
      <c r="B421" t="s">
        <v>97</v>
      </c>
      <c r="C421" t="s">
        <v>655</v>
      </c>
      <c r="D421" t="s">
        <v>980</v>
      </c>
      <c r="E421" s="1">
        <v>23208</v>
      </c>
      <c r="F421" s="1">
        <v>44765</v>
      </c>
      <c r="G421" t="s">
        <v>965</v>
      </c>
      <c r="H421" s="2">
        <v>265937.45</v>
      </c>
      <c r="I421">
        <v>0</v>
      </c>
      <c r="J421">
        <v>0.5</v>
      </c>
      <c r="R421">
        <f t="shared" ca="1" si="75"/>
        <v>61</v>
      </c>
      <c r="T421" s="3" t="str">
        <f t="shared" si="73"/>
        <v>No</v>
      </c>
      <c r="U421" s="3" t="str">
        <f t="shared" ca="1" si="76"/>
        <v>No</v>
      </c>
      <c r="V421" s="6" t="str">
        <f t="shared" ca="1" si="77"/>
        <v>Antigua</v>
      </c>
      <c r="W421" s="7" t="str">
        <f t="shared" si="78"/>
        <v/>
      </c>
      <c r="X421" s="5" t="str">
        <f t="shared" si="79"/>
        <v>N/A</v>
      </c>
      <c r="Y421" s="16" t="str">
        <f t="shared" si="80"/>
        <v>Medio</v>
      </c>
      <c r="AH421" t="str">
        <f t="shared" si="74"/>
        <v>Activo = Cuenta Corriente</v>
      </c>
    </row>
    <row r="422" spans="1:34">
      <c r="A422">
        <v>1421</v>
      </c>
      <c r="B422" t="s">
        <v>159</v>
      </c>
      <c r="C422" t="s">
        <v>656</v>
      </c>
      <c r="D422" t="s">
        <v>980</v>
      </c>
      <c r="E422" s="1">
        <v>20607</v>
      </c>
      <c r="F422" s="1">
        <v>44102</v>
      </c>
      <c r="G422" t="s">
        <v>966</v>
      </c>
      <c r="H422" s="2">
        <v>30315.89</v>
      </c>
      <c r="I422">
        <v>0</v>
      </c>
      <c r="J422">
        <v>2.1</v>
      </c>
      <c r="R422">
        <f t="shared" ca="1" si="75"/>
        <v>69</v>
      </c>
      <c r="T422" s="3" t="str">
        <f t="shared" si="73"/>
        <v>Sí</v>
      </c>
      <c r="U422" s="3" t="str">
        <f t="shared" ca="1" si="76"/>
        <v>Sí</v>
      </c>
      <c r="V422" s="6" t="str">
        <f t="shared" ca="1" si="77"/>
        <v>Antigua</v>
      </c>
      <c r="W422" s="7" t="str">
        <f t="shared" si="78"/>
        <v/>
      </c>
      <c r="X422" s="5" t="str">
        <f t="shared" si="79"/>
        <v>N/A</v>
      </c>
      <c r="Y422" s="16" t="str">
        <f t="shared" si="80"/>
        <v>Bajo</v>
      </c>
      <c r="AH422" t="str">
        <f t="shared" si="74"/>
        <v>Activo = Ahorro</v>
      </c>
    </row>
    <row r="423" spans="1:34">
      <c r="A423">
        <v>1422</v>
      </c>
      <c r="B423" t="s">
        <v>149</v>
      </c>
      <c r="C423" t="s">
        <v>551</v>
      </c>
      <c r="D423" t="s">
        <v>980</v>
      </c>
      <c r="E423" s="1">
        <v>37397</v>
      </c>
      <c r="F423" s="1">
        <v>44519</v>
      </c>
      <c r="G423" t="s">
        <v>969</v>
      </c>
      <c r="H423" s="2">
        <v>381539.98</v>
      </c>
      <c r="I423">
        <v>36</v>
      </c>
      <c r="J423">
        <v>8</v>
      </c>
      <c r="R423">
        <f t="shared" ca="1" si="75"/>
        <v>23</v>
      </c>
      <c r="T423" s="3" t="str">
        <f t="shared" si="73"/>
        <v>No</v>
      </c>
      <c r="U423" s="3" t="str">
        <f t="shared" ca="1" si="76"/>
        <v>No</v>
      </c>
      <c r="V423" s="6" t="str">
        <f t="shared" ca="1" si="77"/>
        <v>Antigua</v>
      </c>
      <c r="W423" s="7">
        <f t="shared" si="78"/>
        <v>10598.332777777778</v>
      </c>
      <c r="X423" s="5">
        <f t="shared" si="79"/>
        <v>45615</v>
      </c>
      <c r="Y423" s="16" t="str">
        <f t="shared" si="80"/>
        <v>Alto</v>
      </c>
      <c r="AH423" t="str">
        <f t="shared" si="74"/>
        <v>Pasivo = Crédito Hipotecario</v>
      </c>
    </row>
    <row r="424" spans="1:34">
      <c r="A424">
        <v>1423</v>
      </c>
      <c r="B424" t="s">
        <v>206</v>
      </c>
      <c r="C424" t="s">
        <v>606</v>
      </c>
      <c r="D424" t="s">
        <v>980</v>
      </c>
      <c r="E424" s="1">
        <v>36380</v>
      </c>
      <c r="F424" s="1">
        <v>44882</v>
      </c>
      <c r="G424" t="s">
        <v>968</v>
      </c>
      <c r="H424" s="2">
        <v>13199.07</v>
      </c>
      <c r="I424">
        <v>0</v>
      </c>
      <c r="J424">
        <v>35</v>
      </c>
      <c r="R424">
        <f t="shared" ca="1" si="75"/>
        <v>25</v>
      </c>
      <c r="T424" s="3" t="str">
        <f t="shared" si="73"/>
        <v>No</v>
      </c>
      <c r="U424" s="3" t="str">
        <f t="shared" ca="1" si="76"/>
        <v>No</v>
      </c>
      <c r="V424" s="6" t="str">
        <f t="shared" ca="1" si="77"/>
        <v>Antigua</v>
      </c>
      <c r="W424" s="7" t="str">
        <f t="shared" si="78"/>
        <v/>
      </c>
      <c r="X424" s="5" t="str">
        <f t="shared" si="79"/>
        <v>N/A</v>
      </c>
      <c r="Y424" s="16" t="str">
        <f t="shared" si="80"/>
        <v>Bajo</v>
      </c>
      <c r="AH424" t="str">
        <f t="shared" si="74"/>
        <v>Pasivo = Tarjeta de Crédito</v>
      </c>
    </row>
    <row r="425" spans="1:34">
      <c r="A425">
        <v>1424</v>
      </c>
      <c r="B425" t="s">
        <v>15</v>
      </c>
      <c r="C425" t="s">
        <v>455</v>
      </c>
      <c r="D425" t="s">
        <v>979</v>
      </c>
      <c r="E425" s="1">
        <v>20340</v>
      </c>
      <c r="F425" s="1">
        <v>45470</v>
      </c>
      <c r="G425" t="s">
        <v>965</v>
      </c>
      <c r="H425" s="2">
        <v>413094.38</v>
      </c>
      <c r="I425">
        <v>0</v>
      </c>
      <c r="J425">
        <v>0.5</v>
      </c>
      <c r="R425">
        <f t="shared" ca="1" si="75"/>
        <v>69</v>
      </c>
      <c r="T425" s="3" t="str">
        <f t="shared" si="73"/>
        <v>No</v>
      </c>
      <c r="U425" s="3" t="str">
        <f t="shared" ca="1" si="76"/>
        <v>No</v>
      </c>
      <c r="V425" s="6" t="str">
        <f t="shared" ca="1" si="77"/>
        <v>Antigua</v>
      </c>
      <c r="W425" s="7" t="str">
        <f t="shared" si="78"/>
        <v/>
      </c>
      <c r="X425" s="5" t="str">
        <f t="shared" si="79"/>
        <v>N/A</v>
      </c>
      <c r="Y425" s="16" t="str">
        <f t="shared" si="80"/>
        <v>Alto</v>
      </c>
      <c r="AH425" t="str">
        <f t="shared" si="74"/>
        <v>Activo = Cuenta Corriente</v>
      </c>
    </row>
    <row r="426" spans="1:34">
      <c r="A426">
        <v>1425</v>
      </c>
      <c r="B426" t="s">
        <v>85</v>
      </c>
      <c r="C426" t="s">
        <v>491</v>
      </c>
      <c r="D426" t="s">
        <v>980</v>
      </c>
      <c r="E426" s="1">
        <v>20762</v>
      </c>
      <c r="F426" s="1">
        <v>45431</v>
      </c>
      <c r="G426" t="s">
        <v>967</v>
      </c>
      <c r="H426" s="2">
        <v>97499.33</v>
      </c>
      <c r="I426">
        <v>18</v>
      </c>
      <c r="J426">
        <v>5.5</v>
      </c>
      <c r="R426">
        <f t="shared" ca="1" si="75"/>
        <v>68</v>
      </c>
      <c r="T426" s="3" t="str">
        <f t="shared" si="73"/>
        <v>No</v>
      </c>
      <c r="U426" s="3" t="str">
        <f t="shared" ca="1" si="76"/>
        <v>No</v>
      </c>
      <c r="V426" s="6" t="str">
        <f t="shared" ca="1" si="77"/>
        <v>Antigua</v>
      </c>
      <c r="W426" s="7">
        <f t="shared" si="78"/>
        <v>5416.6294444444447</v>
      </c>
      <c r="X426" s="5">
        <f t="shared" si="79"/>
        <v>45980</v>
      </c>
      <c r="Y426" s="16" t="str">
        <f t="shared" si="80"/>
        <v>Bajo</v>
      </c>
      <c r="AH426" t="str">
        <f t="shared" si="74"/>
        <v>Activo = Inversión</v>
      </c>
    </row>
    <row r="427" spans="1:34">
      <c r="A427">
        <v>1426</v>
      </c>
      <c r="B427" t="s">
        <v>201</v>
      </c>
      <c r="C427" t="s">
        <v>552</v>
      </c>
      <c r="D427" t="s">
        <v>980</v>
      </c>
      <c r="E427" s="1">
        <v>28265</v>
      </c>
      <c r="F427" s="1">
        <v>45130</v>
      </c>
      <c r="G427" t="s">
        <v>965</v>
      </c>
      <c r="H427" s="2">
        <v>52125.279999999999</v>
      </c>
      <c r="I427">
        <v>0</v>
      </c>
      <c r="J427">
        <v>0.5</v>
      </c>
      <c r="R427">
        <f t="shared" ca="1" si="75"/>
        <v>48</v>
      </c>
      <c r="T427" s="3" t="str">
        <f t="shared" si="73"/>
        <v>No</v>
      </c>
      <c r="U427" s="3" t="str">
        <f t="shared" ca="1" si="76"/>
        <v>No</v>
      </c>
      <c r="V427" s="6" t="str">
        <f t="shared" ca="1" si="77"/>
        <v>Antigua</v>
      </c>
      <c r="W427" s="7" t="str">
        <f t="shared" si="78"/>
        <v/>
      </c>
      <c r="X427" s="5" t="str">
        <f t="shared" si="79"/>
        <v>N/A</v>
      </c>
      <c r="Y427" s="16" t="str">
        <f t="shared" si="80"/>
        <v>Bajo</v>
      </c>
      <c r="AH427" t="str">
        <f t="shared" si="74"/>
        <v>Activo = Cuenta Corriente</v>
      </c>
    </row>
    <row r="428" spans="1:34">
      <c r="A428">
        <v>1427</v>
      </c>
      <c r="B428" t="s">
        <v>255</v>
      </c>
      <c r="C428" t="s">
        <v>430</v>
      </c>
      <c r="D428" t="s">
        <v>979</v>
      </c>
      <c r="E428" s="1">
        <v>35277</v>
      </c>
      <c r="F428" s="1">
        <v>45470</v>
      </c>
      <c r="G428" t="s">
        <v>965</v>
      </c>
      <c r="H428" s="2">
        <v>215465.42</v>
      </c>
      <c r="I428">
        <v>0</v>
      </c>
      <c r="J428">
        <v>0.5</v>
      </c>
      <c r="R428">
        <f t="shared" ca="1" si="75"/>
        <v>28</v>
      </c>
      <c r="T428" s="3" t="str">
        <f t="shared" si="73"/>
        <v>No</v>
      </c>
      <c r="U428" s="3" t="str">
        <f t="shared" ca="1" si="76"/>
        <v>No</v>
      </c>
      <c r="V428" s="6" t="str">
        <f t="shared" ca="1" si="77"/>
        <v>Antigua</v>
      </c>
      <c r="W428" s="7" t="str">
        <f t="shared" si="78"/>
        <v/>
      </c>
      <c r="X428" s="5" t="str">
        <f t="shared" si="79"/>
        <v>N/A</v>
      </c>
      <c r="Y428" s="16" t="str">
        <f t="shared" si="80"/>
        <v>Medio</v>
      </c>
      <c r="AH428" t="str">
        <f t="shared" si="74"/>
        <v>Activo = Cuenta Corriente</v>
      </c>
    </row>
    <row r="429" spans="1:34">
      <c r="A429">
        <v>1428</v>
      </c>
      <c r="B429" t="s">
        <v>115</v>
      </c>
      <c r="C429" t="s">
        <v>657</v>
      </c>
      <c r="D429" t="s">
        <v>980</v>
      </c>
      <c r="E429" s="1">
        <v>25460</v>
      </c>
      <c r="F429" s="1">
        <v>44589</v>
      </c>
      <c r="G429" t="s">
        <v>965</v>
      </c>
      <c r="H429" s="2">
        <v>495761.05</v>
      </c>
      <c r="I429">
        <v>0</v>
      </c>
      <c r="J429">
        <v>0.5</v>
      </c>
      <c r="R429">
        <f t="shared" ca="1" si="75"/>
        <v>55</v>
      </c>
      <c r="T429" s="3" t="str">
        <f t="shared" si="73"/>
        <v>No</v>
      </c>
      <c r="U429" s="3" t="str">
        <f t="shared" ca="1" si="76"/>
        <v>No</v>
      </c>
      <c r="V429" s="6" t="str">
        <f t="shared" ca="1" si="77"/>
        <v>Antigua</v>
      </c>
      <c r="W429" s="7" t="str">
        <f t="shared" si="78"/>
        <v/>
      </c>
      <c r="X429" s="5" t="str">
        <f t="shared" si="79"/>
        <v>N/A</v>
      </c>
      <c r="Y429" s="16" t="str">
        <f t="shared" si="80"/>
        <v>Alto</v>
      </c>
      <c r="AH429" t="str">
        <f t="shared" si="74"/>
        <v>Activo = Cuenta Corriente</v>
      </c>
    </row>
    <row r="430" spans="1:34">
      <c r="A430">
        <v>1429</v>
      </c>
      <c r="B430" t="s">
        <v>78</v>
      </c>
      <c r="C430" t="s">
        <v>658</v>
      </c>
      <c r="D430" t="s">
        <v>980</v>
      </c>
      <c r="E430" s="1">
        <v>27581</v>
      </c>
      <c r="F430" s="1">
        <v>45293</v>
      </c>
      <c r="G430" t="s">
        <v>969</v>
      </c>
      <c r="H430" s="2">
        <v>374042.27</v>
      </c>
      <c r="I430">
        <v>12</v>
      </c>
      <c r="J430">
        <v>8</v>
      </c>
      <c r="R430">
        <f t="shared" ca="1" si="75"/>
        <v>49</v>
      </c>
      <c r="T430" s="3" t="str">
        <f t="shared" si="73"/>
        <v>No</v>
      </c>
      <c r="U430" s="3" t="str">
        <f t="shared" ca="1" si="76"/>
        <v>No</v>
      </c>
      <c r="V430" s="6" t="str">
        <f t="shared" ca="1" si="77"/>
        <v>Antigua</v>
      </c>
      <c r="W430" s="7">
        <f t="shared" si="78"/>
        <v>31170.189166666667</v>
      </c>
      <c r="X430" s="5">
        <f t="shared" si="79"/>
        <v>45659</v>
      </c>
      <c r="Y430" s="16" t="str">
        <f t="shared" si="80"/>
        <v>Alto</v>
      </c>
      <c r="AH430" t="str">
        <f t="shared" si="74"/>
        <v>Pasivo = Crédito Hipotecario</v>
      </c>
    </row>
    <row r="431" spans="1:34">
      <c r="A431">
        <v>1430</v>
      </c>
      <c r="B431" t="s">
        <v>29</v>
      </c>
      <c r="C431" t="s">
        <v>659</v>
      </c>
      <c r="D431" t="s">
        <v>979</v>
      </c>
      <c r="E431" s="1">
        <v>33959</v>
      </c>
      <c r="F431" s="1">
        <v>45589</v>
      </c>
      <c r="G431" t="s">
        <v>967</v>
      </c>
      <c r="H431" s="2">
        <v>435526.23</v>
      </c>
      <c r="I431">
        <v>0</v>
      </c>
      <c r="J431">
        <v>5.5</v>
      </c>
      <c r="R431">
        <f t="shared" ca="1" si="75"/>
        <v>32</v>
      </c>
      <c r="T431" s="3" t="str">
        <f t="shared" si="73"/>
        <v>No</v>
      </c>
      <c r="U431" s="3" t="str">
        <f t="shared" ca="1" si="76"/>
        <v>No</v>
      </c>
      <c r="V431" s="6" t="str">
        <f t="shared" ca="1" si="77"/>
        <v>Antigua</v>
      </c>
      <c r="W431" s="7" t="str">
        <f t="shared" si="78"/>
        <v/>
      </c>
      <c r="X431" s="5" t="str">
        <f t="shared" si="79"/>
        <v>N/A</v>
      </c>
      <c r="Y431" s="16" t="str">
        <f t="shared" si="80"/>
        <v>Alto</v>
      </c>
      <c r="AH431" t="str">
        <f t="shared" si="74"/>
        <v>Activo = Inversión</v>
      </c>
    </row>
    <row r="432" spans="1:34">
      <c r="A432">
        <v>1431</v>
      </c>
      <c r="B432" t="s">
        <v>134</v>
      </c>
      <c r="C432" t="s">
        <v>501</v>
      </c>
      <c r="D432" t="s">
        <v>979</v>
      </c>
      <c r="E432" s="1">
        <v>25319</v>
      </c>
      <c r="F432" s="1">
        <v>44553</v>
      </c>
      <c r="G432" t="s">
        <v>968</v>
      </c>
      <c r="H432" s="2">
        <v>267262.92</v>
      </c>
      <c r="I432">
        <v>0</v>
      </c>
      <c r="J432">
        <v>35</v>
      </c>
      <c r="R432">
        <f t="shared" ca="1" si="75"/>
        <v>56</v>
      </c>
      <c r="T432" s="3" t="str">
        <f t="shared" si="73"/>
        <v>No</v>
      </c>
      <c r="U432" s="3" t="str">
        <f t="shared" ca="1" si="76"/>
        <v>No</v>
      </c>
      <c r="V432" s="6" t="str">
        <f t="shared" ca="1" si="77"/>
        <v>Antigua</v>
      </c>
      <c r="W432" s="7" t="str">
        <f t="shared" si="78"/>
        <v/>
      </c>
      <c r="X432" s="5" t="str">
        <f t="shared" si="79"/>
        <v>N/A</v>
      </c>
      <c r="Y432" s="16" t="str">
        <f t="shared" si="80"/>
        <v>Medio</v>
      </c>
      <c r="AH432" t="str">
        <f t="shared" si="74"/>
        <v>Pasivo = Tarjeta de Crédito</v>
      </c>
    </row>
    <row r="433" spans="1:34">
      <c r="A433">
        <v>1432</v>
      </c>
      <c r="B433" t="s">
        <v>256</v>
      </c>
      <c r="C433" t="s">
        <v>660</v>
      </c>
      <c r="D433" t="s">
        <v>980</v>
      </c>
      <c r="E433" s="1">
        <v>32538</v>
      </c>
      <c r="F433" s="1">
        <v>44005</v>
      </c>
      <c r="G433" t="s">
        <v>966</v>
      </c>
      <c r="H433" s="2">
        <v>63993.3</v>
      </c>
      <c r="I433">
        <v>0</v>
      </c>
      <c r="J433">
        <v>2.1</v>
      </c>
      <c r="R433">
        <f t="shared" ca="1" si="75"/>
        <v>36</v>
      </c>
      <c r="T433" s="3" t="str">
        <f t="shared" si="73"/>
        <v>No</v>
      </c>
      <c r="U433" s="3" t="str">
        <f t="shared" ca="1" si="76"/>
        <v>No</v>
      </c>
      <c r="V433" s="6" t="str">
        <f t="shared" ca="1" si="77"/>
        <v>Antigua</v>
      </c>
      <c r="W433" s="7" t="str">
        <f t="shared" si="78"/>
        <v/>
      </c>
      <c r="X433" s="5" t="str">
        <f t="shared" si="79"/>
        <v>N/A</v>
      </c>
      <c r="Y433" s="16" t="str">
        <f t="shared" si="80"/>
        <v>Bajo</v>
      </c>
      <c r="AH433" t="str">
        <f t="shared" si="74"/>
        <v>Activo = Ahorro</v>
      </c>
    </row>
    <row r="434" spans="1:34">
      <c r="A434">
        <v>1433</v>
      </c>
      <c r="B434" t="s">
        <v>211</v>
      </c>
      <c r="C434" t="s">
        <v>661</v>
      </c>
      <c r="D434" t="s">
        <v>980</v>
      </c>
      <c r="E434" s="1">
        <v>23170</v>
      </c>
      <c r="F434" s="1">
        <v>45066</v>
      </c>
      <c r="G434" t="s">
        <v>968</v>
      </c>
      <c r="H434" s="2">
        <v>164790.37</v>
      </c>
      <c r="I434">
        <v>0</v>
      </c>
      <c r="J434">
        <v>35</v>
      </c>
      <c r="R434">
        <f t="shared" ca="1" si="75"/>
        <v>61</v>
      </c>
      <c r="T434" s="3" t="str">
        <f t="shared" si="73"/>
        <v>Sí</v>
      </c>
      <c r="U434" s="3" t="str">
        <f t="shared" ca="1" si="76"/>
        <v>Sí</v>
      </c>
      <c r="V434" s="6" t="str">
        <f t="shared" ca="1" si="77"/>
        <v>Antigua</v>
      </c>
      <c r="W434" s="7" t="str">
        <f t="shared" si="78"/>
        <v/>
      </c>
      <c r="X434" s="5" t="str">
        <f t="shared" si="79"/>
        <v>N/A</v>
      </c>
      <c r="Y434" s="16" t="str">
        <f t="shared" si="80"/>
        <v>Medio</v>
      </c>
      <c r="AH434" t="str">
        <f t="shared" si="74"/>
        <v>Pasivo = Tarjeta de Crédito</v>
      </c>
    </row>
    <row r="435" spans="1:34">
      <c r="A435">
        <v>1434</v>
      </c>
      <c r="B435" t="s">
        <v>14</v>
      </c>
      <c r="C435" t="s">
        <v>662</v>
      </c>
      <c r="D435" t="s">
        <v>979</v>
      </c>
      <c r="E435" s="1">
        <v>37618</v>
      </c>
      <c r="F435" s="1">
        <v>44880</v>
      </c>
      <c r="G435" t="s">
        <v>966</v>
      </c>
      <c r="H435" s="2">
        <v>413191.83</v>
      </c>
      <c r="I435">
        <v>0</v>
      </c>
      <c r="J435">
        <v>2.1</v>
      </c>
      <c r="R435">
        <f t="shared" ca="1" si="75"/>
        <v>22</v>
      </c>
      <c r="T435" s="3" t="str">
        <f t="shared" si="73"/>
        <v>No</v>
      </c>
      <c r="U435" s="3" t="str">
        <f t="shared" ca="1" si="76"/>
        <v>No</v>
      </c>
      <c r="V435" s="6" t="str">
        <f t="shared" ca="1" si="77"/>
        <v>Antigua</v>
      </c>
      <c r="W435" s="7" t="str">
        <f t="shared" si="78"/>
        <v/>
      </c>
      <c r="X435" s="5" t="str">
        <f t="shared" si="79"/>
        <v>N/A</v>
      </c>
      <c r="Y435" s="16" t="str">
        <f t="shared" si="80"/>
        <v>Alto</v>
      </c>
      <c r="AH435" t="str">
        <f t="shared" si="74"/>
        <v>Activo = Ahorro</v>
      </c>
    </row>
    <row r="436" spans="1:34">
      <c r="A436">
        <v>1435</v>
      </c>
      <c r="B436" t="s">
        <v>38</v>
      </c>
      <c r="C436" t="s">
        <v>663</v>
      </c>
      <c r="D436" t="s">
        <v>979</v>
      </c>
      <c r="E436" s="1">
        <v>35030</v>
      </c>
      <c r="F436" s="1">
        <v>45511</v>
      </c>
      <c r="G436" t="s">
        <v>966</v>
      </c>
      <c r="H436" s="2">
        <v>94235.89</v>
      </c>
      <c r="I436">
        <v>0</v>
      </c>
      <c r="J436">
        <v>2.1</v>
      </c>
      <c r="R436">
        <f t="shared" ca="1" si="75"/>
        <v>29</v>
      </c>
      <c r="T436" s="3" t="str">
        <f t="shared" si="73"/>
        <v>No</v>
      </c>
      <c r="U436" s="3" t="str">
        <f t="shared" ca="1" si="76"/>
        <v>No</v>
      </c>
      <c r="V436" s="6" t="str">
        <f t="shared" ca="1" si="77"/>
        <v>Antigua</v>
      </c>
      <c r="W436" s="7" t="str">
        <f t="shared" si="78"/>
        <v/>
      </c>
      <c r="X436" s="5" t="str">
        <f t="shared" si="79"/>
        <v>N/A</v>
      </c>
      <c r="Y436" s="16" t="str">
        <f t="shared" si="80"/>
        <v>Bajo</v>
      </c>
      <c r="AH436" t="str">
        <f t="shared" si="74"/>
        <v>Activo = Ahorro</v>
      </c>
    </row>
    <row r="437" spans="1:34">
      <c r="A437">
        <v>1436</v>
      </c>
      <c r="B437" t="s">
        <v>257</v>
      </c>
      <c r="C437" t="s">
        <v>634</v>
      </c>
      <c r="D437" t="s">
        <v>980</v>
      </c>
      <c r="E437" s="1">
        <v>36016</v>
      </c>
      <c r="F437" s="1">
        <v>45492</v>
      </c>
      <c r="G437" t="s">
        <v>966</v>
      </c>
      <c r="H437" s="2">
        <v>355785.23</v>
      </c>
      <c r="I437">
        <v>0</v>
      </c>
      <c r="J437">
        <v>2.1</v>
      </c>
      <c r="R437">
        <f t="shared" ca="1" si="75"/>
        <v>26</v>
      </c>
      <c r="T437" s="3" t="str">
        <f t="shared" si="73"/>
        <v>No</v>
      </c>
      <c r="U437" s="3" t="str">
        <f t="shared" ca="1" si="76"/>
        <v>No</v>
      </c>
      <c r="V437" s="6" t="str">
        <f t="shared" ca="1" si="77"/>
        <v>Antigua</v>
      </c>
      <c r="W437" s="7" t="str">
        <f t="shared" si="78"/>
        <v/>
      </c>
      <c r="X437" s="5" t="str">
        <f t="shared" si="79"/>
        <v>N/A</v>
      </c>
      <c r="Y437" s="16" t="str">
        <f t="shared" si="80"/>
        <v>Alto</v>
      </c>
      <c r="AH437" t="str">
        <f t="shared" si="74"/>
        <v>Activo = Ahorro</v>
      </c>
    </row>
    <row r="438" spans="1:34">
      <c r="A438">
        <v>1437</v>
      </c>
      <c r="B438" t="s">
        <v>206</v>
      </c>
      <c r="C438" t="s">
        <v>601</v>
      </c>
      <c r="D438" t="s">
        <v>979</v>
      </c>
      <c r="E438" s="1">
        <v>36248</v>
      </c>
      <c r="F438" s="1">
        <v>44862</v>
      </c>
      <c r="G438" t="s">
        <v>967</v>
      </c>
      <c r="H438" s="2">
        <v>199718</v>
      </c>
      <c r="I438">
        <v>36</v>
      </c>
      <c r="J438">
        <v>5.5</v>
      </c>
      <c r="R438">
        <f t="shared" ca="1" si="75"/>
        <v>26</v>
      </c>
      <c r="T438" s="3" t="str">
        <f t="shared" si="73"/>
        <v>No</v>
      </c>
      <c r="U438" s="3" t="str">
        <f t="shared" ca="1" si="76"/>
        <v>No</v>
      </c>
      <c r="V438" s="6" t="str">
        <f t="shared" ca="1" si="77"/>
        <v>Antigua</v>
      </c>
      <c r="W438" s="7">
        <f t="shared" si="78"/>
        <v>5547.7222222222226</v>
      </c>
      <c r="X438" s="5">
        <f t="shared" si="79"/>
        <v>45958</v>
      </c>
      <c r="Y438" s="16" t="str">
        <f t="shared" si="80"/>
        <v>Medio</v>
      </c>
      <c r="AH438" t="str">
        <f t="shared" si="74"/>
        <v>Activo = Inversión</v>
      </c>
    </row>
    <row r="439" spans="1:34">
      <c r="A439">
        <v>1438</v>
      </c>
      <c r="B439" t="s">
        <v>18</v>
      </c>
      <c r="C439" t="s">
        <v>611</v>
      </c>
      <c r="D439" t="s">
        <v>979</v>
      </c>
      <c r="E439" s="1">
        <v>35150</v>
      </c>
      <c r="F439" s="1">
        <v>44343</v>
      </c>
      <c r="G439" t="s">
        <v>969</v>
      </c>
      <c r="H439" s="2">
        <v>145907.51999999999</v>
      </c>
      <c r="I439">
        <v>36</v>
      </c>
      <c r="J439">
        <v>8</v>
      </c>
      <c r="R439">
        <f t="shared" ca="1" si="75"/>
        <v>29</v>
      </c>
      <c r="T439" s="3" t="str">
        <f t="shared" si="73"/>
        <v>No</v>
      </c>
      <c r="U439" s="3" t="str">
        <f t="shared" ca="1" si="76"/>
        <v>No</v>
      </c>
      <c r="V439" s="6" t="str">
        <f t="shared" ca="1" si="77"/>
        <v>Antigua</v>
      </c>
      <c r="W439" s="7">
        <f t="shared" si="78"/>
        <v>4052.9866666666662</v>
      </c>
      <c r="X439" s="5">
        <f t="shared" si="79"/>
        <v>45439</v>
      </c>
      <c r="Y439" s="16" t="str">
        <f t="shared" si="80"/>
        <v>Medio</v>
      </c>
      <c r="AH439" t="str">
        <f t="shared" si="74"/>
        <v>Pasivo = Crédito Hipotecario</v>
      </c>
    </row>
    <row r="440" spans="1:34">
      <c r="A440">
        <v>1439</v>
      </c>
      <c r="B440" t="s">
        <v>120</v>
      </c>
      <c r="C440" t="s">
        <v>565</v>
      </c>
      <c r="D440" t="s">
        <v>979</v>
      </c>
      <c r="E440" s="1">
        <v>32451</v>
      </c>
      <c r="F440" s="1">
        <v>44083</v>
      </c>
      <c r="G440" t="s">
        <v>969</v>
      </c>
      <c r="H440" s="2">
        <v>379276.2</v>
      </c>
      <c r="I440">
        <v>18</v>
      </c>
      <c r="J440">
        <v>8</v>
      </c>
      <c r="R440">
        <f t="shared" ca="1" si="75"/>
        <v>36</v>
      </c>
      <c r="T440" s="3" t="str">
        <f t="shared" si="73"/>
        <v>No</v>
      </c>
      <c r="U440" s="3" t="str">
        <f t="shared" ca="1" si="76"/>
        <v>No</v>
      </c>
      <c r="V440" s="6" t="str">
        <f t="shared" ca="1" si="77"/>
        <v>Antigua</v>
      </c>
      <c r="W440" s="7">
        <f t="shared" si="78"/>
        <v>21070.9</v>
      </c>
      <c r="X440" s="5">
        <f t="shared" si="79"/>
        <v>44629</v>
      </c>
      <c r="Y440" s="16" t="str">
        <f t="shared" si="80"/>
        <v>Alto</v>
      </c>
      <c r="AH440" t="str">
        <f t="shared" si="74"/>
        <v>Pasivo = Crédito Hipotecario</v>
      </c>
    </row>
    <row r="441" spans="1:34">
      <c r="A441">
        <v>1440</v>
      </c>
      <c r="B441" t="s">
        <v>146</v>
      </c>
      <c r="C441" t="s">
        <v>205</v>
      </c>
      <c r="D441" t="s">
        <v>979</v>
      </c>
      <c r="E441" s="1">
        <v>34398</v>
      </c>
      <c r="F441" s="1">
        <v>45007</v>
      </c>
      <c r="G441" t="s">
        <v>967</v>
      </c>
      <c r="H441" s="2">
        <v>241352.4</v>
      </c>
      <c r="I441">
        <v>6</v>
      </c>
      <c r="J441">
        <v>5.5</v>
      </c>
      <c r="R441">
        <f t="shared" ca="1" si="75"/>
        <v>31</v>
      </c>
      <c r="T441" s="3" t="str">
        <f t="shared" si="73"/>
        <v>No</v>
      </c>
      <c r="U441" s="3" t="str">
        <f t="shared" ca="1" si="76"/>
        <v>No</v>
      </c>
      <c r="V441" s="6" t="str">
        <f t="shared" ca="1" si="77"/>
        <v>Antigua</v>
      </c>
      <c r="W441" s="7">
        <f t="shared" si="78"/>
        <v>40225.4</v>
      </c>
      <c r="X441" s="5">
        <f t="shared" si="79"/>
        <v>45191</v>
      </c>
      <c r="Y441" s="16" t="str">
        <f t="shared" si="80"/>
        <v>Medio</v>
      </c>
      <c r="AH441" t="str">
        <f t="shared" si="74"/>
        <v>Activo = Inversión</v>
      </c>
    </row>
    <row r="442" spans="1:34">
      <c r="A442">
        <v>1441</v>
      </c>
      <c r="B442" t="s">
        <v>258</v>
      </c>
      <c r="C442" t="s">
        <v>466</v>
      </c>
      <c r="D442" t="s">
        <v>980</v>
      </c>
      <c r="E442" s="1">
        <v>36481</v>
      </c>
      <c r="F442" s="1">
        <v>45293</v>
      </c>
      <c r="G442" t="s">
        <v>969</v>
      </c>
      <c r="H442" s="2">
        <v>431671.55</v>
      </c>
      <c r="I442">
        <v>0</v>
      </c>
      <c r="J442">
        <v>8</v>
      </c>
      <c r="R442">
        <f t="shared" ca="1" si="75"/>
        <v>25</v>
      </c>
      <c r="T442" s="3" t="str">
        <f t="shared" si="73"/>
        <v>No</v>
      </c>
      <c r="U442" s="3" t="str">
        <f t="shared" ca="1" si="76"/>
        <v>No</v>
      </c>
      <c r="V442" s="6" t="str">
        <f t="shared" ca="1" si="77"/>
        <v>Antigua</v>
      </c>
      <c r="W442" s="7" t="str">
        <f t="shared" si="78"/>
        <v/>
      </c>
      <c r="X442" s="5" t="str">
        <f t="shared" si="79"/>
        <v>N/A</v>
      </c>
      <c r="Y442" s="16" t="str">
        <f t="shared" si="80"/>
        <v>Alto</v>
      </c>
      <c r="AH442" t="str">
        <f t="shared" si="74"/>
        <v>Pasivo = Crédito Hipotecario</v>
      </c>
    </row>
    <row r="443" spans="1:34">
      <c r="A443">
        <v>1442</v>
      </c>
      <c r="B443" t="s">
        <v>193</v>
      </c>
      <c r="C443" t="s">
        <v>664</v>
      </c>
      <c r="D443" t="s">
        <v>979</v>
      </c>
      <c r="E443" s="1">
        <v>25478</v>
      </c>
      <c r="F443" s="1">
        <v>44826</v>
      </c>
      <c r="G443" t="s">
        <v>966</v>
      </c>
      <c r="H443" s="2">
        <v>22737.48</v>
      </c>
      <c r="I443">
        <v>0</v>
      </c>
      <c r="J443">
        <v>2.1</v>
      </c>
      <c r="R443">
        <f t="shared" ca="1" si="75"/>
        <v>55</v>
      </c>
      <c r="T443" s="3" t="str">
        <f t="shared" si="73"/>
        <v>No</v>
      </c>
      <c r="U443" s="3" t="str">
        <f t="shared" ca="1" si="76"/>
        <v>No</v>
      </c>
      <c r="V443" s="6" t="str">
        <f t="shared" ca="1" si="77"/>
        <v>Antigua</v>
      </c>
      <c r="W443" s="7" t="str">
        <f t="shared" si="78"/>
        <v/>
      </c>
      <c r="X443" s="5" t="str">
        <f t="shared" si="79"/>
        <v>N/A</v>
      </c>
      <c r="Y443" s="16" t="str">
        <f t="shared" si="80"/>
        <v>Bajo</v>
      </c>
      <c r="AH443" t="str">
        <f t="shared" si="74"/>
        <v>Activo = Ahorro</v>
      </c>
    </row>
    <row r="444" spans="1:34">
      <c r="A444">
        <v>1443</v>
      </c>
      <c r="B444" t="s">
        <v>64</v>
      </c>
      <c r="C444" t="s">
        <v>665</v>
      </c>
      <c r="D444" t="s">
        <v>980</v>
      </c>
      <c r="E444" s="1">
        <v>31516</v>
      </c>
      <c r="F444" s="1">
        <v>45633</v>
      </c>
      <c r="G444" t="s">
        <v>968</v>
      </c>
      <c r="H444" s="2">
        <v>196593.33</v>
      </c>
      <c r="I444">
        <v>0</v>
      </c>
      <c r="J444">
        <v>35</v>
      </c>
      <c r="R444">
        <f t="shared" ca="1" si="75"/>
        <v>39</v>
      </c>
      <c r="T444" s="3" t="str">
        <f t="shared" si="73"/>
        <v>No</v>
      </c>
      <c r="U444" s="3" t="str">
        <f t="shared" ca="1" si="76"/>
        <v>No</v>
      </c>
      <c r="V444" s="6" t="str">
        <f t="shared" ca="1" si="77"/>
        <v>Antigua</v>
      </c>
      <c r="W444" s="7" t="str">
        <f t="shared" si="78"/>
        <v/>
      </c>
      <c r="X444" s="5" t="str">
        <f t="shared" si="79"/>
        <v>N/A</v>
      </c>
      <c r="Y444" s="16" t="str">
        <f t="shared" si="80"/>
        <v>Medio</v>
      </c>
      <c r="AH444" t="str">
        <f t="shared" si="74"/>
        <v>Pasivo = Tarjeta de Crédito</v>
      </c>
    </row>
    <row r="445" spans="1:34">
      <c r="A445">
        <v>1444</v>
      </c>
      <c r="B445" t="s">
        <v>41</v>
      </c>
      <c r="C445" t="s">
        <v>531</v>
      </c>
      <c r="D445" t="s">
        <v>980</v>
      </c>
      <c r="E445" s="1">
        <v>34953</v>
      </c>
      <c r="F445" s="1">
        <v>44252</v>
      </c>
      <c r="G445" t="s">
        <v>966</v>
      </c>
      <c r="H445" s="2">
        <v>145285.76000000001</v>
      </c>
      <c r="I445">
        <v>0</v>
      </c>
      <c r="J445">
        <v>2.1</v>
      </c>
      <c r="R445">
        <f t="shared" ca="1" si="75"/>
        <v>29</v>
      </c>
      <c r="T445" s="3" t="str">
        <f t="shared" si="73"/>
        <v>No</v>
      </c>
      <c r="U445" s="3" t="str">
        <f t="shared" ca="1" si="76"/>
        <v>No</v>
      </c>
      <c r="V445" s="6" t="str">
        <f t="shared" ca="1" si="77"/>
        <v>Antigua</v>
      </c>
      <c r="W445" s="7" t="str">
        <f t="shared" si="78"/>
        <v/>
      </c>
      <c r="X445" s="5" t="str">
        <f t="shared" si="79"/>
        <v>N/A</v>
      </c>
      <c r="Y445" s="16" t="str">
        <f t="shared" si="80"/>
        <v>Medio</v>
      </c>
      <c r="AH445" t="str">
        <f t="shared" si="74"/>
        <v>Activo = Ahorro</v>
      </c>
    </row>
    <row r="446" spans="1:34">
      <c r="A446">
        <v>1445</v>
      </c>
      <c r="B446" t="s">
        <v>259</v>
      </c>
      <c r="C446" t="s">
        <v>666</v>
      </c>
      <c r="D446" t="s">
        <v>980</v>
      </c>
      <c r="E446" s="1">
        <v>32557</v>
      </c>
      <c r="F446" s="1">
        <v>45133</v>
      </c>
      <c r="G446" t="s">
        <v>965</v>
      </c>
      <c r="H446" s="2">
        <v>179268.74</v>
      </c>
      <c r="I446">
        <v>0</v>
      </c>
      <c r="J446">
        <v>0.5</v>
      </c>
      <c r="R446">
        <f t="shared" ca="1" si="75"/>
        <v>36</v>
      </c>
      <c r="T446" s="3" t="str">
        <f t="shared" si="73"/>
        <v>No</v>
      </c>
      <c r="U446" s="3" t="str">
        <f t="shared" ca="1" si="76"/>
        <v>No</v>
      </c>
      <c r="V446" s="6" t="str">
        <f t="shared" ca="1" si="77"/>
        <v>Antigua</v>
      </c>
      <c r="W446" s="7" t="str">
        <f t="shared" si="78"/>
        <v/>
      </c>
      <c r="X446" s="5" t="str">
        <f t="shared" si="79"/>
        <v>N/A</v>
      </c>
      <c r="Y446" s="16" t="str">
        <f t="shared" si="80"/>
        <v>Medio</v>
      </c>
      <c r="AH446" t="str">
        <f t="shared" si="74"/>
        <v>Activo = Cuenta Corriente</v>
      </c>
    </row>
    <row r="447" spans="1:34">
      <c r="A447">
        <v>1446</v>
      </c>
      <c r="B447" t="s">
        <v>122</v>
      </c>
      <c r="C447" t="s">
        <v>385</v>
      </c>
      <c r="D447" t="s">
        <v>979</v>
      </c>
      <c r="E447" s="1">
        <v>23577</v>
      </c>
      <c r="F447" s="1">
        <v>45366</v>
      </c>
      <c r="G447" t="s">
        <v>969</v>
      </c>
      <c r="H447" s="2">
        <v>195963.31</v>
      </c>
      <c r="I447">
        <v>24</v>
      </c>
      <c r="J447">
        <v>8</v>
      </c>
      <c r="R447">
        <f t="shared" ca="1" si="75"/>
        <v>60</v>
      </c>
      <c r="T447" s="3" t="str">
        <f t="shared" si="73"/>
        <v>No</v>
      </c>
      <c r="U447" s="3" t="str">
        <f t="shared" ca="1" si="76"/>
        <v>No</v>
      </c>
      <c r="V447" s="6" t="str">
        <f t="shared" ca="1" si="77"/>
        <v>Antigua</v>
      </c>
      <c r="W447" s="7">
        <f t="shared" si="78"/>
        <v>8165.1379166666666</v>
      </c>
      <c r="X447" s="5">
        <f t="shared" si="79"/>
        <v>46096</v>
      </c>
      <c r="Y447" s="16" t="str">
        <f t="shared" si="80"/>
        <v>Medio</v>
      </c>
      <c r="AH447" t="str">
        <f t="shared" si="74"/>
        <v>Pasivo = Crédito Hipotecario</v>
      </c>
    </row>
    <row r="448" spans="1:34">
      <c r="A448">
        <v>1447</v>
      </c>
      <c r="B448" t="s">
        <v>46</v>
      </c>
      <c r="C448" t="s">
        <v>667</v>
      </c>
      <c r="D448" t="s">
        <v>980</v>
      </c>
      <c r="E448" s="1">
        <v>35012</v>
      </c>
      <c r="F448" s="1">
        <v>45132</v>
      </c>
      <c r="G448" t="s">
        <v>967</v>
      </c>
      <c r="H448" s="2">
        <v>286911.38</v>
      </c>
      <c r="I448">
        <v>6</v>
      </c>
      <c r="J448">
        <v>5.5</v>
      </c>
      <c r="R448">
        <f t="shared" ca="1" si="75"/>
        <v>29</v>
      </c>
      <c r="T448" s="3" t="str">
        <f t="shared" si="73"/>
        <v>No</v>
      </c>
      <c r="U448" s="3" t="str">
        <f t="shared" ca="1" si="76"/>
        <v>No</v>
      </c>
      <c r="V448" s="6" t="str">
        <f t="shared" ca="1" si="77"/>
        <v>Antigua</v>
      </c>
      <c r="W448" s="7">
        <f t="shared" si="78"/>
        <v>47818.563333333332</v>
      </c>
      <c r="X448" s="5">
        <f t="shared" si="79"/>
        <v>45316</v>
      </c>
      <c r="Y448" s="16" t="str">
        <f t="shared" si="80"/>
        <v>Medio</v>
      </c>
      <c r="AH448" t="str">
        <f t="shared" si="74"/>
        <v>Activo = Inversión</v>
      </c>
    </row>
    <row r="449" spans="1:34">
      <c r="A449">
        <v>1448</v>
      </c>
      <c r="B449" t="s">
        <v>260</v>
      </c>
      <c r="C449" t="s">
        <v>668</v>
      </c>
      <c r="D449" t="s">
        <v>979</v>
      </c>
      <c r="E449" s="1">
        <v>27526</v>
      </c>
      <c r="F449" s="1">
        <v>44818</v>
      </c>
      <c r="G449" t="s">
        <v>965</v>
      </c>
      <c r="H449" s="2">
        <v>222210.21</v>
      </c>
      <c r="I449">
        <v>0</v>
      </c>
      <c r="J449">
        <v>0.5</v>
      </c>
      <c r="R449">
        <f t="shared" ca="1" si="75"/>
        <v>50</v>
      </c>
      <c r="T449" s="3" t="str">
        <f t="shared" si="73"/>
        <v>No</v>
      </c>
      <c r="U449" s="3" t="str">
        <f t="shared" ca="1" si="76"/>
        <v>No</v>
      </c>
      <c r="V449" s="6" t="str">
        <f t="shared" ca="1" si="77"/>
        <v>Antigua</v>
      </c>
      <c r="W449" s="7" t="str">
        <f t="shared" si="78"/>
        <v/>
      </c>
      <c r="X449" s="5" t="str">
        <f t="shared" si="79"/>
        <v>N/A</v>
      </c>
      <c r="Y449" s="16" t="str">
        <f t="shared" si="80"/>
        <v>Medio</v>
      </c>
      <c r="AH449" t="str">
        <f t="shared" si="74"/>
        <v>Activo = Cuenta Corriente</v>
      </c>
    </row>
    <row r="450" spans="1:34">
      <c r="A450">
        <v>1449</v>
      </c>
      <c r="B450" t="s">
        <v>261</v>
      </c>
      <c r="C450" t="s">
        <v>525</v>
      </c>
      <c r="D450" t="s">
        <v>979</v>
      </c>
      <c r="E450" s="1">
        <v>33735</v>
      </c>
      <c r="F450" s="1">
        <v>45520</v>
      </c>
      <c r="G450" t="s">
        <v>967</v>
      </c>
      <c r="H450" s="2">
        <v>232394</v>
      </c>
      <c r="I450">
        <v>0</v>
      </c>
      <c r="J450">
        <v>5.5</v>
      </c>
      <c r="R450">
        <f t="shared" ca="1" si="75"/>
        <v>33</v>
      </c>
      <c r="T450" s="3" t="str">
        <f t="shared" si="73"/>
        <v>No</v>
      </c>
      <c r="U450" s="3" t="str">
        <f t="shared" ca="1" si="76"/>
        <v>No</v>
      </c>
      <c r="V450" s="6" t="str">
        <f t="shared" ca="1" si="77"/>
        <v>Antigua</v>
      </c>
      <c r="W450" s="7" t="str">
        <f t="shared" si="78"/>
        <v/>
      </c>
      <c r="X450" s="5" t="str">
        <f t="shared" si="79"/>
        <v>N/A</v>
      </c>
      <c r="Y450" s="16" t="str">
        <f t="shared" si="80"/>
        <v>Medio</v>
      </c>
      <c r="AH450" t="str">
        <f t="shared" si="74"/>
        <v>Activo = Inversión</v>
      </c>
    </row>
    <row r="451" spans="1:34">
      <c r="A451">
        <v>1450</v>
      </c>
      <c r="B451" t="s">
        <v>132</v>
      </c>
      <c r="C451" t="s">
        <v>669</v>
      </c>
      <c r="D451" t="s">
        <v>980</v>
      </c>
      <c r="E451" s="1">
        <v>32943</v>
      </c>
      <c r="F451" s="1">
        <v>44537</v>
      </c>
      <c r="G451" t="s">
        <v>966</v>
      </c>
      <c r="H451" s="2">
        <v>72990.09</v>
      </c>
      <c r="I451">
        <v>0</v>
      </c>
      <c r="J451">
        <v>2.1</v>
      </c>
      <c r="R451">
        <f t="shared" ca="1" si="75"/>
        <v>35</v>
      </c>
      <c r="T451" s="3" t="str">
        <f t="shared" ref="T451:T514" si="81">IF(MONTH(E451)=6,"Sí","No")</f>
        <v>No</v>
      </c>
      <c r="U451" s="3" t="str">
        <f t="shared" ca="1" si="76"/>
        <v>No</v>
      </c>
      <c r="V451" s="6" t="str">
        <f t="shared" ca="1" si="77"/>
        <v>Antigua</v>
      </c>
      <c r="W451" s="7" t="str">
        <f t="shared" si="78"/>
        <v/>
      </c>
      <c r="X451" s="5" t="str">
        <f t="shared" si="79"/>
        <v>N/A</v>
      </c>
      <c r="Y451" s="16" t="str">
        <f t="shared" si="80"/>
        <v>Bajo</v>
      </c>
      <c r="AH451" t="str">
        <f t="shared" ref="AH451:AH514" si="82">IF(OR(G451="Ahorro",G451="Inversión", G451="Cuenta Corriente"),"Activo = " &amp; G451,"Pasivo = " &amp; G451)</f>
        <v>Activo = Ahorro</v>
      </c>
    </row>
    <row r="452" spans="1:34">
      <c r="A452">
        <v>1451</v>
      </c>
      <c r="B452" t="s">
        <v>262</v>
      </c>
      <c r="C452" t="s">
        <v>589</v>
      </c>
      <c r="D452" t="s">
        <v>980</v>
      </c>
      <c r="E452" s="1">
        <v>34127</v>
      </c>
      <c r="F452" s="1">
        <v>45313</v>
      </c>
      <c r="G452" t="s">
        <v>968</v>
      </c>
      <c r="H452" s="2">
        <v>145847.93</v>
      </c>
      <c r="I452">
        <v>0</v>
      </c>
      <c r="J452">
        <v>35</v>
      </c>
      <c r="R452">
        <f t="shared" ca="1" si="75"/>
        <v>31</v>
      </c>
      <c r="T452" s="3" t="str">
        <f t="shared" si="81"/>
        <v>Sí</v>
      </c>
      <c r="U452" s="3" t="str">
        <f t="shared" ca="1" si="76"/>
        <v>Sí</v>
      </c>
      <c r="V452" s="6" t="str">
        <f t="shared" ca="1" si="77"/>
        <v>Antigua</v>
      </c>
      <c r="W452" s="7" t="str">
        <f t="shared" si="78"/>
        <v/>
      </c>
      <c r="X452" s="5" t="str">
        <f t="shared" si="79"/>
        <v>N/A</v>
      </c>
      <c r="Y452" s="16" t="str">
        <f t="shared" si="80"/>
        <v>Medio</v>
      </c>
      <c r="AH452" t="str">
        <f t="shared" si="82"/>
        <v>Pasivo = Tarjeta de Crédito</v>
      </c>
    </row>
    <row r="453" spans="1:34">
      <c r="A453">
        <v>1452</v>
      </c>
      <c r="B453" t="s">
        <v>211</v>
      </c>
      <c r="C453" t="s">
        <v>670</v>
      </c>
      <c r="D453" t="s">
        <v>979</v>
      </c>
      <c r="E453" s="1">
        <v>23211</v>
      </c>
      <c r="F453" s="1">
        <v>44233</v>
      </c>
      <c r="G453" t="s">
        <v>967</v>
      </c>
      <c r="H453" s="2">
        <v>307043.59999999998</v>
      </c>
      <c r="I453">
        <v>12</v>
      </c>
      <c r="J453">
        <v>5.5</v>
      </c>
      <c r="R453">
        <f t="shared" ca="1" si="75"/>
        <v>61</v>
      </c>
      <c r="T453" s="3" t="str">
        <f t="shared" si="81"/>
        <v>No</v>
      </c>
      <c r="U453" s="3" t="str">
        <f t="shared" ca="1" si="76"/>
        <v>No</v>
      </c>
      <c r="V453" s="6" t="str">
        <f t="shared" ca="1" si="77"/>
        <v>Antigua</v>
      </c>
      <c r="W453" s="7">
        <f t="shared" si="78"/>
        <v>25586.966666666664</v>
      </c>
      <c r="X453" s="5">
        <f t="shared" si="79"/>
        <v>44598</v>
      </c>
      <c r="Y453" s="16" t="str">
        <f t="shared" si="80"/>
        <v>Alto</v>
      </c>
      <c r="AH453" t="str">
        <f t="shared" si="82"/>
        <v>Activo = Inversión</v>
      </c>
    </row>
    <row r="454" spans="1:34">
      <c r="A454">
        <v>1453</v>
      </c>
      <c r="B454" t="s">
        <v>263</v>
      </c>
      <c r="C454" t="s">
        <v>671</v>
      </c>
      <c r="D454" t="s">
        <v>980</v>
      </c>
      <c r="E454" s="1">
        <v>21724</v>
      </c>
      <c r="F454" s="1">
        <v>45460</v>
      </c>
      <c r="G454" t="s">
        <v>967</v>
      </c>
      <c r="H454" s="2">
        <v>47871.12</v>
      </c>
      <c r="I454">
        <v>36</v>
      </c>
      <c r="J454">
        <v>5.5</v>
      </c>
      <c r="R454">
        <f t="shared" ca="1" si="75"/>
        <v>65</v>
      </c>
      <c r="T454" s="3" t="str">
        <f t="shared" si="81"/>
        <v>Sí</v>
      </c>
      <c r="U454" s="3" t="str">
        <f t="shared" ca="1" si="76"/>
        <v>Sí</v>
      </c>
      <c r="V454" s="6" t="str">
        <f t="shared" ca="1" si="77"/>
        <v>Antigua</v>
      </c>
      <c r="W454" s="7">
        <f t="shared" si="78"/>
        <v>1329.7533333333333</v>
      </c>
      <c r="X454" s="5">
        <f t="shared" si="79"/>
        <v>46555</v>
      </c>
      <c r="Y454" s="16" t="str">
        <f t="shared" si="80"/>
        <v>Bajo</v>
      </c>
      <c r="AH454" t="str">
        <f t="shared" si="82"/>
        <v>Activo = Inversión</v>
      </c>
    </row>
    <row r="455" spans="1:34">
      <c r="A455">
        <v>1454</v>
      </c>
      <c r="B455" t="s">
        <v>91</v>
      </c>
      <c r="C455" t="s">
        <v>454</v>
      </c>
      <c r="D455" t="s">
        <v>979</v>
      </c>
      <c r="E455" s="1">
        <v>21950</v>
      </c>
      <c r="F455" s="1">
        <v>44761</v>
      </c>
      <c r="G455" t="s">
        <v>967</v>
      </c>
      <c r="H455" s="2">
        <v>305533.64</v>
      </c>
      <c r="I455">
        <v>12</v>
      </c>
      <c r="J455">
        <v>5.5</v>
      </c>
      <c r="R455">
        <f t="shared" ca="1" si="75"/>
        <v>65</v>
      </c>
      <c r="T455" s="3" t="str">
        <f t="shared" si="81"/>
        <v>No</v>
      </c>
      <c r="U455" s="3" t="str">
        <f t="shared" ca="1" si="76"/>
        <v>No</v>
      </c>
      <c r="V455" s="6" t="str">
        <f t="shared" ca="1" si="77"/>
        <v>Antigua</v>
      </c>
      <c r="W455" s="7">
        <f t="shared" si="78"/>
        <v>25461.136666666669</v>
      </c>
      <c r="X455" s="5">
        <f t="shared" si="79"/>
        <v>45126</v>
      </c>
      <c r="Y455" s="16" t="str">
        <f t="shared" si="80"/>
        <v>Alto</v>
      </c>
      <c r="AH455" t="str">
        <f t="shared" si="82"/>
        <v>Activo = Inversión</v>
      </c>
    </row>
    <row r="456" spans="1:34">
      <c r="A456">
        <v>1455</v>
      </c>
      <c r="B456" t="s">
        <v>238</v>
      </c>
      <c r="C456" t="s">
        <v>656</v>
      </c>
      <c r="D456" t="s">
        <v>979</v>
      </c>
      <c r="E456" s="1">
        <v>24781</v>
      </c>
      <c r="F456" s="1">
        <v>44210</v>
      </c>
      <c r="G456" t="s">
        <v>968</v>
      </c>
      <c r="H456" s="2">
        <v>240769.09</v>
      </c>
      <c r="I456">
        <v>0</v>
      </c>
      <c r="J456">
        <v>35</v>
      </c>
      <c r="R456">
        <f t="shared" ca="1" si="75"/>
        <v>57</v>
      </c>
      <c r="T456" s="3" t="str">
        <f t="shared" si="81"/>
        <v>No</v>
      </c>
      <c r="U456" s="3" t="str">
        <f t="shared" ca="1" si="76"/>
        <v>No</v>
      </c>
      <c r="V456" s="6" t="str">
        <f t="shared" ca="1" si="77"/>
        <v>Antigua</v>
      </c>
      <c r="W456" s="7" t="str">
        <f t="shared" si="78"/>
        <v/>
      </c>
      <c r="X456" s="5" t="str">
        <f t="shared" si="79"/>
        <v>N/A</v>
      </c>
      <c r="Y456" s="16" t="str">
        <f t="shared" si="80"/>
        <v>Medio</v>
      </c>
      <c r="AH456" t="str">
        <f t="shared" si="82"/>
        <v>Pasivo = Tarjeta de Crédito</v>
      </c>
    </row>
    <row r="457" spans="1:34">
      <c r="A457">
        <v>1456</v>
      </c>
      <c r="B457" t="s">
        <v>247</v>
      </c>
      <c r="C457" t="s">
        <v>658</v>
      </c>
      <c r="D457" t="s">
        <v>980</v>
      </c>
      <c r="E457" s="1">
        <v>36006</v>
      </c>
      <c r="F457" s="1">
        <v>45533</v>
      </c>
      <c r="G457" t="s">
        <v>965</v>
      </c>
      <c r="H457" s="2">
        <v>499637.29</v>
      </c>
      <c r="I457">
        <v>0</v>
      </c>
      <c r="J457">
        <v>0.5</v>
      </c>
      <c r="R457">
        <f t="shared" ca="1" si="75"/>
        <v>26</v>
      </c>
      <c r="T457" s="3" t="str">
        <f t="shared" si="81"/>
        <v>No</v>
      </c>
      <c r="U457" s="3" t="str">
        <f t="shared" ca="1" si="76"/>
        <v>No</v>
      </c>
      <c r="V457" s="6" t="str">
        <f t="shared" ca="1" si="77"/>
        <v>Antigua</v>
      </c>
      <c r="W457" s="7" t="str">
        <f t="shared" si="78"/>
        <v/>
      </c>
      <c r="X457" s="5" t="str">
        <f t="shared" si="79"/>
        <v>N/A</v>
      </c>
      <c r="Y457" s="16" t="str">
        <f t="shared" si="80"/>
        <v>Alto</v>
      </c>
      <c r="AH457" t="str">
        <f t="shared" si="82"/>
        <v>Activo = Cuenta Corriente</v>
      </c>
    </row>
    <row r="458" spans="1:34">
      <c r="A458">
        <v>1457</v>
      </c>
      <c r="B458" t="s">
        <v>191</v>
      </c>
      <c r="C458" t="s">
        <v>528</v>
      </c>
      <c r="D458" t="s">
        <v>980</v>
      </c>
      <c r="E458" s="1">
        <v>20712</v>
      </c>
      <c r="F458" s="1">
        <v>44160</v>
      </c>
      <c r="G458" t="s">
        <v>968</v>
      </c>
      <c r="H458" s="2">
        <v>277951.53000000003</v>
      </c>
      <c r="I458">
        <v>0</v>
      </c>
      <c r="J458">
        <v>35</v>
      </c>
      <c r="R458">
        <f t="shared" ca="1" si="75"/>
        <v>68</v>
      </c>
      <c r="T458" s="3" t="str">
        <f t="shared" si="81"/>
        <v>No</v>
      </c>
      <c r="U458" s="3" t="str">
        <f t="shared" ca="1" si="76"/>
        <v>No</v>
      </c>
      <c r="V458" s="6" t="str">
        <f t="shared" ca="1" si="77"/>
        <v>Antigua</v>
      </c>
      <c r="W458" s="7" t="str">
        <f t="shared" si="78"/>
        <v/>
      </c>
      <c r="X458" s="5" t="str">
        <f t="shared" si="79"/>
        <v>N/A</v>
      </c>
      <c r="Y458" s="16" t="str">
        <f t="shared" si="80"/>
        <v>Medio</v>
      </c>
      <c r="AH458" t="str">
        <f t="shared" si="82"/>
        <v>Pasivo = Tarjeta de Crédito</v>
      </c>
    </row>
    <row r="459" spans="1:34">
      <c r="A459">
        <v>1458</v>
      </c>
      <c r="B459" t="s">
        <v>139</v>
      </c>
      <c r="C459" t="s">
        <v>648</v>
      </c>
      <c r="D459" t="s">
        <v>979</v>
      </c>
      <c r="E459" s="1">
        <v>21650</v>
      </c>
      <c r="F459" s="1">
        <v>44039</v>
      </c>
      <c r="G459" t="s">
        <v>966</v>
      </c>
      <c r="H459" s="2">
        <v>289665.91999999998</v>
      </c>
      <c r="I459">
        <v>0</v>
      </c>
      <c r="J459">
        <v>2.1</v>
      </c>
      <c r="R459">
        <f t="shared" ca="1" si="75"/>
        <v>66</v>
      </c>
      <c r="T459" s="3" t="str">
        <f t="shared" si="81"/>
        <v>No</v>
      </c>
      <c r="U459" s="3" t="str">
        <f t="shared" ca="1" si="76"/>
        <v>No</v>
      </c>
      <c r="V459" s="6" t="str">
        <f t="shared" ca="1" si="77"/>
        <v>Antigua</v>
      </c>
      <c r="W459" s="7" t="str">
        <f t="shared" si="78"/>
        <v/>
      </c>
      <c r="X459" s="5" t="str">
        <f t="shared" si="79"/>
        <v>N/A</v>
      </c>
      <c r="Y459" s="16" t="str">
        <f t="shared" si="80"/>
        <v>Medio</v>
      </c>
      <c r="AH459" t="str">
        <f t="shared" si="82"/>
        <v>Activo = Ahorro</v>
      </c>
    </row>
    <row r="460" spans="1:34">
      <c r="A460">
        <v>1459</v>
      </c>
      <c r="B460" t="s">
        <v>158</v>
      </c>
      <c r="C460" t="s">
        <v>672</v>
      </c>
      <c r="D460" t="s">
        <v>980</v>
      </c>
      <c r="E460" s="1">
        <v>35245</v>
      </c>
      <c r="F460" s="1">
        <v>44127</v>
      </c>
      <c r="G460" t="s">
        <v>969</v>
      </c>
      <c r="H460" s="2">
        <v>104504.9</v>
      </c>
      <c r="I460">
        <v>0</v>
      </c>
      <c r="J460">
        <v>8</v>
      </c>
      <c r="R460">
        <f t="shared" ca="1" si="75"/>
        <v>28</v>
      </c>
      <c r="T460" s="3" t="str">
        <f t="shared" si="81"/>
        <v>Sí</v>
      </c>
      <c r="U460" s="3" t="str">
        <f t="shared" ca="1" si="76"/>
        <v>Sí</v>
      </c>
      <c r="V460" s="6" t="str">
        <f t="shared" ca="1" si="77"/>
        <v>Antigua</v>
      </c>
      <c r="W460" s="7" t="str">
        <f t="shared" si="78"/>
        <v/>
      </c>
      <c r="X460" s="5" t="str">
        <f t="shared" si="79"/>
        <v>N/A</v>
      </c>
      <c r="Y460" s="16" t="str">
        <f t="shared" si="80"/>
        <v>Medio</v>
      </c>
      <c r="AH460" t="str">
        <f t="shared" si="82"/>
        <v>Pasivo = Crédito Hipotecario</v>
      </c>
    </row>
    <row r="461" spans="1:34">
      <c r="A461">
        <v>1460</v>
      </c>
      <c r="B461" t="s">
        <v>264</v>
      </c>
      <c r="C461" t="s">
        <v>390</v>
      </c>
      <c r="D461" t="s">
        <v>980</v>
      </c>
      <c r="E461" s="1">
        <v>32764</v>
      </c>
      <c r="F461" s="1">
        <v>44123</v>
      </c>
      <c r="G461" t="s">
        <v>967</v>
      </c>
      <c r="H461" s="2">
        <v>449693.59</v>
      </c>
      <c r="I461">
        <v>0</v>
      </c>
      <c r="J461">
        <v>5.5</v>
      </c>
      <c r="R461">
        <f t="shared" ref="R461:R524" ca="1" si="83">INT((TODAY()-E461)/365.25)</f>
        <v>35</v>
      </c>
      <c r="T461" s="3" t="str">
        <f t="shared" si="81"/>
        <v>No</v>
      </c>
      <c r="U461" s="3" t="str">
        <f t="shared" ca="1" si="76"/>
        <v>No</v>
      </c>
      <c r="V461" s="6" t="str">
        <f t="shared" ca="1" si="77"/>
        <v>Antigua</v>
      </c>
      <c r="W461" s="7" t="str">
        <f t="shared" si="78"/>
        <v/>
      </c>
      <c r="X461" s="5" t="str">
        <f t="shared" si="79"/>
        <v>N/A</v>
      </c>
      <c r="Y461" s="16" t="str">
        <f t="shared" si="80"/>
        <v>Alto</v>
      </c>
      <c r="AH461" t="str">
        <f t="shared" si="82"/>
        <v>Activo = Inversión</v>
      </c>
    </row>
    <row r="462" spans="1:34">
      <c r="A462">
        <v>1461</v>
      </c>
      <c r="B462" t="s">
        <v>248</v>
      </c>
      <c r="C462" t="s">
        <v>673</v>
      </c>
      <c r="D462" t="s">
        <v>980</v>
      </c>
      <c r="E462" s="1">
        <v>28473</v>
      </c>
      <c r="F462" s="1">
        <v>44652</v>
      </c>
      <c r="G462" t="s">
        <v>967</v>
      </c>
      <c r="H462" s="2">
        <v>460576.22</v>
      </c>
      <c r="I462">
        <v>12</v>
      </c>
      <c r="J462">
        <v>5.5</v>
      </c>
      <c r="R462">
        <f t="shared" ca="1" si="83"/>
        <v>47</v>
      </c>
      <c r="T462" s="3" t="str">
        <f t="shared" si="81"/>
        <v>No</v>
      </c>
      <c r="U462" s="3" t="str">
        <f t="shared" ca="1" si="76"/>
        <v>No</v>
      </c>
      <c r="V462" s="6" t="str">
        <f t="shared" ca="1" si="77"/>
        <v>Antigua</v>
      </c>
      <c r="W462" s="7">
        <f t="shared" si="78"/>
        <v>38381.351666666662</v>
      </c>
      <c r="X462" s="5">
        <f t="shared" si="79"/>
        <v>45017</v>
      </c>
      <c r="Y462" s="16" t="str">
        <f t="shared" si="80"/>
        <v>Alto</v>
      </c>
      <c r="AH462" t="str">
        <f t="shared" si="82"/>
        <v>Activo = Inversión</v>
      </c>
    </row>
    <row r="463" spans="1:34">
      <c r="A463">
        <v>1462</v>
      </c>
      <c r="B463" t="s">
        <v>39</v>
      </c>
      <c r="C463" t="s">
        <v>674</v>
      </c>
      <c r="D463" t="s">
        <v>980</v>
      </c>
      <c r="E463" s="1">
        <v>23781</v>
      </c>
      <c r="F463" s="1">
        <v>45606</v>
      </c>
      <c r="G463" t="s">
        <v>966</v>
      </c>
      <c r="H463" s="2">
        <v>206294.07</v>
      </c>
      <c r="I463">
        <v>0</v>
      </c>
      <c r="J463">
        <v>2.1</v>
      </c>
      <c r="R463">
        <f t="shared" ca="1" si="83"/>
        <v>60</v>
      </c>
      <c r="T463" s="3" t="str">
        <f t="shared" si="81"/>
        <v>No</v>
      </c>
      <c r="U463" s="3" t="str">
        <f t="shared" ca="1" si="76"/>
        <v>No</v>
      </c>
      <c r="V463" s="6" t="str">
        <f t="shared" ca="1" si="77"/>
        <v>Antigua</v>
      </c>
      <c r="W463" s="7" t="str">
        <f t="shared" si="78"/>
        <v/>
      </c>
      <c r="X463" s="5" t="str">
        <f t="shared" si="79"/>
        <v>N/A</v>
      </c>
      <c r="Y463" s="16" t="str">
        <f t="shared" si="80"/>
        <v>Medio</v>
      </c>
      <c r="AH463" t="str">
        <f t="shared" si="82"/>
        <v>Activo = Ahorro</v>
      </c>
    </row>
    <row r="464" spans="1:34">
      <c r="A464">
        <v>1463</v>
      </c>
      <c r="B464" t="s">
        <v>62</v>
      </c>
      <c r="C464" t="s">
        <v>675</v>
      </c>
      <c r="D464" t="s">
        <v>980</v>
      </c>
      <c r="E464" s="1">
        <v>25084</v>
      </c>
      <c r="F464" s="1">
        <v>44813</v>
      </c>
      <c r="G464" t="s">
        <v>966</v>
      </c>
      <c r="H464" s="2">
        <v>343556.12</v>
      </c>
      <c r="I464">
        <v>0</v>
      </c>
      <c r="J464">
        <v>2.1</v>
      </c>
      <c r="R464">
        <f t="shared" ca="1" si="83"/>
        <v>56</v>
      </c>
      <c r="T464" s="3" t="str">
        <f t="shared" si="81"/>
        <v>No</v>
      </c>
      <c r="U464" s="3" t="str">
        <f t="shared" ca="1" si="76"/>
        <v>No</v>
      </c>
      <c r="V464" s="6" t="str">
        <f t="shared" ca="1" si="77"/>
        <v>Antigua</v>
      </c>
      <c r="W464" s="7" t="str">
        <f t="shared" si="78"/>
        <v/>
      </c>
      <c r="X464" s="5" t="str">
        <f t="shared" si="79"/>
        <v>N/A</v>
      </c>
      <c r="Y464" s="16" t="str">
        <f t="shared" si="80"/>
        <v>Alto</v>
      </c>
      <c r="AH464" t="str">
        <f t="shared" si="82"/>
        <v>Activo = Ahorro</v>
      </c>
    </row>
    <row r="465" spans="1:34">
      <c r="A465">
        <v>1464</v>
      </c>
      <c r="B465" t="s">
        <v>228</v>
      </c>
      <c r="C465" t="s">
        <v>493</v>
      </c>
      <c r="D465" t="s">
        <v>980</v>
      </c>
      <c r="E465" s="1">
        <v>35654</v>
      </c>
      <c r="F465" s="1">
        <v>45198</v>
      </c>
      <c r="G465" t="s">
        <v>965</v>
      </c>
      <c r="H465" s="2">
        <v>403956.37</v>
      </c>
      <c r="I465">
        <v>0</v>
      </c>
      <c r="J465">
        <v>0.5</v>
      </c>
      <c r="R465">
        <f t="shared" ca="1" si="83"/>
        <v>27</v>
      </c>
      <c r="T465" s="3" t="str">
        <f t="shared" si="81"/>
        <v>No</v>
      </c>
      <c r="U465" s="3" t="str">
        <f t="shared" ca="1" si="76"/>
        <v>No</v>
      </c>
      <c r="V465" s="6" t="str">
        <f t="shared" ca="1" si="77"/>
        <v>Antigua</v>
      </c>
      <c r="W465" s="7" t="str">
        <f t="shared" si="78"/>
        <v/>
      </c>
      <c r="X465" s="5" t="str">
        <f t="shared" si="79"/>
        <v>N/A</v>
      </c>
      <c r="Y465" s="16" t="str">
        <f t="shared" si="80"/>
        <v>Alto</v>
      </c>
      <c r="AH465" t="str">
        <f t="shared" si="82"/>
        <v>Activo = Cuenta Corriente</v>
      </c>
    </row>
    <row r="466" spans="1:34">
      <c r="A466">
        <v>1465</v>
      </c>
      <c r="B466" t="s">
        <v>134</v>
      </c>
      <c r="C466" t="s">
        <v>676</v>
      </c>
      <c r="D466" t="s">
        <v>980</v>
      </c>
      <c r="E466" s="1">
        <v>23715</v>
      </c>
      <c r="F466" s="1">
        <v>44466</v>
      </c>
      <c r="G466" t="s">
        <v>965</v>
      </c>
      <c r="H466" s="2">
        <v>185857.74</v>
      </c>
      <c r="I466">
        <v>0</v>
      </c>
      <c r="J466">
        <v>0.5</v>
      </c>
      <c r="R466">
        <f t="shared" ca="1" si="83"/>
        <v>60</v>
      </c>
      <c r="T466" s="3" t="str">
        <f t="shared" si="81"/>
        <v>No</v>
      </c>
      <c r="U466" s="3" t="str">
        <f t="shared" ca="1" si="76"/>
        <v>No</v>
      </c>
      <c r="V466" s="6" t="str">
        <f t="shared" ca="1" si="77"/>
        <v>Antigua</v>
      </c>
      <c r="W466" s="7" t="str">
        <f t="shared" si="78"/>
        <v/>
      </c>
      <c r="X466" s="5" t="str">
        <f t="shared" si="79"/>
        <v>N/A</v>
      </c>
      <c r="Y466" s="16" t="str">
        <f t="shared" si="80"/>
        <v>Medio</v>
      </c>
      <c r="AH466" t="str">
        <f t="shared" si="82"/>
        <v>Activo = Cuenta Corriente</v>
      </c>
    </row>
    <row r="467" spans="1:34">
      <c r="A467">
        <v>1466</v>
      </c>
      <c r="B467" t="s">
        <v>175</v>
      </c>
      <c r="C467" t="s">
        <v>677</v>
      </c>
      <c r="D467" t="s">
        <v>979</v>
      </c>
      <c r="E467" s="1">
        <v>38890</v>
      </c>
      <c r="F467" s="1">
        <v>44627</v>
      </c>
      <c r="G467" t="s">
        <v>969</v>
      </c>
      <c r="H467" s="2">
        <v>344075.63</v>
      </c>
      <c r="I467">
        <v>0</v>
      </c>
      <c r="J467">
        <v>8</v>
      </c>
      <c r="R467">
        <f t="shared" ca="1" si="83"/>
        <v>18</v>
      </c>
      <c r="T467" s="3" t="str">
        <f t="shared" si="81"/>
        <v>Sí</v>
      </c>
      <c r="U467" s="3" t="str">
        <f t="shared" ca="1" si="76"/>
        <v>Sí</v>
      </c>
      <c r="V467" s="6" t="str">
        <f t="shared" ca="1" si="77"/>
        <v>Antigua</v>
      </c>
      <c r="W467" s="7" t="str">
        <f t="shared" si="78"/>
        <v/>
      </c>
      <c r="X467" s="5" t="str">
        <f t="shared" si="79"/>
        <v>N/A</v>
      </c>
      <c r="Y467" s="16" t="str">
        <f t="shared" si="80"/>
        <v>Alto</v>
      </c>
      <c r="AH467" t="str">
        <f t="shared" si="82"/>
        <v>Pasivo = Crédito Hipotecario</v>
      </c>
    </row>
    <row r="468" spans="1:34">
      <c r="A468">
        <v>1467</v>
      </c>
      <c r="B468" t="s">
        <v>194</v>
      </c>
      <c r="C468" t="s">
        <v>589</v>
      </c>
      <c r="D468" t="s">
        <v>979</v>
      </c>
      <c r="E468" s="1">
        <v>32045</v>
      </c>
      <c r="F468" s="1">
        <v>45197</v>
      </c>
      <c r="G468" t="s">
        <v>969</v>
      </c>
      <c r="H468" s="2">
        <v>159684.45000000001</v>
      </c>
      <c r="I468">
        <v>0</v>
      </c>
      <c r="J468">
        <v>8</v>
      </c>
      <c r="R468">
        <f t="shared" ca="1" si="83"/>
        <v>37</v>
      </c>
      <c r="T468" s="3" t="str">
        <f t="shared" si="81"/>
        <v>No</v>
      </c>
      <c r="U468" s="3" t="str">
        <f t="shared" ca="1" si="76"/>
        <v>No</v>
      </c>
      <c r="V468" s="6" t="str">
        <f t="shared" ca="1" si="77"/>
        <v>Antigua</v>
      </c>
      <c r="W468" s="7" t="str">
        <f t="shared" si="78"/>
        <v/>
      </c>
      <c r="X468" s="5" t="str">
        <f t="shared" si="79"/>
        <v>N/A</v>
      </c>
      <c r="Y468" s="16" t="str">
        <f t="shared" si="80"/>
        <v>Medio</v>
      </c>
      <c r="AH468" t="str">
        <f t="shared" si="82"/>
        <v>Pasivo = Crédito Hipotecario</v>
      </c>
    </row>
    <row r="469" spans="1:34">
      <c r="A469">
        <v>1468</v>
      </c>
      <c r="B469" t="s">
        <v>29</v>
      </c>
      <c r="C469" t="s">
        <v>678</v>
      </c>
      <c r="D469" t="s">
        <v>980</v>
      </c>
      <c r="E469" s="1">
        <v>24262</v>
      </c>
      <c r="F469" s="1">
        <v>45422</v>
      </c>
      <c r="G469" t="s">
        <v>965</v>
      </c>
      <c r="H469" s="2">
        <v>217490.84</v>
      </c>
      <c r="I469">
        <v>0</v>
      </c>
      <c r="J469">
        <v>0.5</v>
      </c>
      <c r="R469">
        <f t="shared" ca="1" si="83"/>
        <v>59</v>
      </c>
      <c r="T469" s="3" t="str">
        <f t="shared" si="81"/>
        <v>Sí</v>
      </c>
      <c r="U469" s="3" t="str">
        <f t="shared" ca="1" si="76"/>
        <v>Sí</v>
      </c>
      <c r="V469" s="6" t="str">
        <f t="shared" ca="1" si="77"/>
        <v>Antigua</v>
      </c>
      <c r="W469" s="7" t="str">
        <f t="shared" si="78"/>
        <v/>
      </c>
      <c r="X469" s="5" t="str">
        <f t="shared" si="79"/>
        <v>N/A</v>
      </c>
      <c r="Y469" s="16" t="str">
        <f t="shared" si="80"/>
        <v>Medio</v>
      </c>
      <c r="AH469" t="str">
        <f t="shared" si="82"/>
        <v>Activo = Cuenta Corriente</v>
      </c>
    </row>
    <row r="470" spans="1:34">
      <c r="A470">
        <v>1469</v>
      </c>
      <c r="B470" t="s">
        <v>14</v>
      </c>
      <c r="C470" t="s">
        <v>679</v>
      </c>
      <c r="D470" t="s">
        <v>979</v>
      </c>
      <c r="E470" s="1">
        <v>20009</v>
      </c>
      <c r="F470" s="1">
        <v>44754</v>
      </c>
      <c r="G470" t="s">
        <v>969</v>
      </c>
      <c r="H470" s="2">
        <v>258798.78</v>
      </c>
      <c r="I470">
        <v>0</v>
      </c>
      <c r="J470">
        <v>8</v>
      </c>
      <c r="R470">
        <f t="shared" ca="1" si="83"/>
        <v>70</v>
      </c>
      <c r="T470" s="3" t="str">
        <f t="shared" si="81"/>
        <v>No</v>
      </c>
      <c r="U470" s="3" t="str">
        <f t="shared" ca="1" si="76"/>
        <v>No</v>
      </c>
      <c r="V470" s="6" t="str">
        <f t="shared" ca="1" si="77"/>
        <v>Antigua</v>
      </c>
      <c r="W470" s="7" t="str">
        <f t="shared" si="78"/>
        <v/>
      </c>
      <c r="X470" s="5" t="str">
        <f t="shared" si="79"/>
        <v>N/A</v>
      </c>
      <c r="Y470" s="16" t="str">
        <f t="shared" si="80"/>
        <v>Medio</v>
      </c>
      <c r="AH470" t="str">
        <f t="shared" si="82"/>
        <v>Pasivo = Crédito Hipotecario</v>
      </c>
    </row>
    <row r="471" spans="1:34">
      <c r="A471">
        <v>1470</v>
      </c>
      <c r="B471" t="s">
        <v>70</v>
      </c>
      <c r="C471" t="s">
        <v>523</v>
      </c>
      <c r="D471" t="s">
        <v>979</v>
      </c>
      <c r="E471" s="1">
        <v>23937</v>
      </c>
      <c r="F471" s="1">
        <v>44715</v>
      </c>
      <c r="G471" t="s">
        <v>967</v>
      </c>
      <c r="H471" s="2">
        <v>490525.01</v>
      </c>
      <c r="I471">
        <v>12</v>
      </c>
      <c r="J471">
        <v>5.5</v>
      </c>
      <c r="R471">
        <f t="shared" ca="1" si="83"/>
        <v>59</v>
      </c>
      <c r="T471" s="3" t="str">
        <f t="shared" si="81"/>
        <v>No</v>
      </c>
      <c r="U471" s="3" t="str">
        <f t="shared" ca="1" si="76"/>
        <v>No</v>
      </c>
      <c r="V471" s="6" t="str">
        <f t="shared" ca="1" si="77"/>
        <v>Antigua</v>
      </c>
      <c r="W471" s="7">
        <f t="shared" si="78"/>
        <v>40877.084166666667</v>
      </c>
      <c r="X471" s="5">
        <f t="shared" si="79"/>
        <v>45080</v>
      </c>
      <c r="Y471" s="16" t="str">
        <f t="shared" si="80"/>
        <v>Alto</v>
      </c>
      <c r="AH471" t="str">
        <f t="shared" si="82"/>
        <v>Activo = Inversión</v>
      </c>
    </row>
    <row r="472" spans="1:34">
      <c r="A472">
        <v>1471</v>
      </c>
      <c r="B472" t="s">
        <v>262</v>
      </c>
      <c r="C472" t="s">
        <v>680</v>
      </c>
      <c r="D472" t="s">
        <v>979</v>
      </c>
      <c r="E472" s="1">
        <v>24868</v>
      </c>
      <c r="F472" s="1">
        <v>43996</v>
      </c>
      <c r="G472" t="s">
        <v>965</v>
      </c>
      <c r="H472" s="2">
        <v>53688.59</v>
      </c>
      <c r="I472">
        <v>0</v>
      </c>
      <c r="J472">
        <v>0.5</v>
      </c>
      <c r="R472">
        <f t="shared" ca="1" si="83"/>
        <v>57</v>
      </c>
      <c r="T472" s="3" t="str">
        <f t="shared" si="81"/>
        <v>No</v>
      </c>
      <c r="U472" s="3" t="str">
        <f t="shared" ca="1" si="76"/>
        <v>No</v>
      </c>
      <c r="V472" s="6" t="str">
        <f t="shared" ca="1" si="77"/>
        <v>Antigua</v>
      </c>
      <c r="W472" s="7" t="str">
        <f t="shared" si="78"/>
        <v/>
      </c>
      <c r="X472" s="5" t="str">
        <f t="shared" si="79"/>
        <v>N/A</v>
      </c>
      <c r="Y472" s="16" t="str">
        <f t="shared" si="80"/>
        <v>Bajo</v>
      </c>
      <c r="AH472" t="str">
        <f t="shared" si="82"/>
        <v>Activo = Cuenta Corriente</v>
      </c>
    </row>
    <row r="473" spans="1:34">
      <c r="A473">
        <v>1472</v>
      </c>
      <c r="B473" t="s">
        <v>265</v>
      </c>
      <c r="C473" t="s">
        <v>584</v>
      </c>
      <c r="D473" t="s">
        <v>980</v>
      </c>
      <c r="E473" s="1">
        <v>22696</v>
      </c>
      <c r="F473" s="1">
        <v>44594</v>
      </c>
      <c r="G473" t="s">
        <v>969</v>
      </c>
      <c r="H473" s="2">
        <v>268926.83</v>
      </c>
      <c r="I473">
        <v>12</v>
      </c>
      <c r="J473">
        <v>8</v>
      </c>
      <c r="R473">
        <f t="shared" ca="1" si="83"/>
        <v>63</v>
      </c>
      <c r="T473" s="3" t="str">
        <f t="shared" si="81"/>
        <v>No</v>
      </c>
      <c r="U473" s="3" t="str">
        <f t="shared" ca="1" si="76"/>
        <v>No</v>
      </c>
      <c r="V473" s="6" t="str">
        <f t="shared" ca="1" si="77"/>
        <v>Antigua</v>
      </c>
      <c r="W473" s="7">
        <f t="shared" si="78"/>
        <v>22410.569166666668</v>
      </c>
      <c r="X473" s="5">
        <f t="shared" si="79"/>
        <v>44959</v>
      </c>
      <c r="Y473" s="16" t="str">
        <f t="shared" si="80"/>
        <v>Medio</v>
      </c>
      <c r="AH473" t="str">
        <f t="shared" si="82"/>
        <v>Pasivo = Crédito Hipotecario</v>
      </c>
    </row>
    <row r="474" spans="1:34">
      <c r="A474">
        <v>1473</v>
      </c>
      <c r="B474" t="s">
        <v>194</v>
      </c>
      <c r="C474" t="s">
        <v>681</v>
      </c>
      <c r="D474" t="s">
        <v>980</v>
      </c>
      <c r="E474" s="1">
        <v>33325</v>
      </c>
      <c r="F474" s="1">
        <v>44883</v>
      </c>
      <c r="G474" t="s">
        <v>969</v>
      </c>
      <c r="H474" s="2">
        <v>329350.59999999998</v>
      </c>
      <c r="I474">
        <v>18</v>
      </c>
      <c r="J474">
        <v>8</v>
      </c>
      <c r="R474">
        <f t="shared" ca="1" si="83"/>
        <v>34</v>
      </c>
      <c r="T474" s="3" t="str">
        <f t="shared" si="81"/>
        <v>No</v>
      </c>
      <c r="U474" s="3" t="str">
        <f t="shared" ca="1" si="76"/>
        <v>No</v>
      </c>
      <c r="V474" s="6" t="str">
        <f t="shared" ca="1" si="77"/>
        <v>Antigua</v>
      </c>
      <c r="W474" s="7">
        <f t="shared" si="78"/>
        <v>18297.255555555555</v>
      </c>
      <c r="X474" s="5">
        <f t="shared" si="79"/>
        <v>45430</v>
      </c>
      <c r="Y474" s="16" t="str">
        <f t="shared" si="80"/>
        <v>Alto</v>
      </c>
      <c r="AH474" t="str">
        <f t="shared" si="82"/>
        <v>Pasivo = Crédito Hipotecario</v>
      </c>
    </row>
    <row r="475" spans="1:34">
      <c r="A475">
        <v>1474</v>
      </c>
      <c r="B475" t="s">
        <v>88</v>
      </c>
      <c r="C475" t="s">
        <v>682</v>
      </c>
      <c r="D475" t="s">
        <v>980</v>
      </c>
      <c r="E475" s="1">
        <v>28361</v>
      </c>
      <c r="F475" s="1">
        <v>44388</v>
      </c>
      <c r="G475" t="s">
        <v>969</v>
      </c>
      <c r="H475" s="2">
        <v>49637.15</v>
      </c>
      <c r="I475">
        <v>0</v>
      </c>
      <c r="J475">
        <v>8</v>
      </c>
      <c r="R475">
        <f t="shared" ca="1" si="83"/>
        <v>47</v>
      </c>
      <c r="T475" s="3" t="str">
        <f t="shared" si="81"/>
        <v>No</v>
      </c>
      <c r="U475" s="3" t="str">
        <f t="shared" ca="1" si="76"/>
        <v>No</v>
      </c>
      <c r="V475" s="6" t="str">
        <f t="shared" ca="1" si="77"/>
        <v>Antigua</v>
      </c>
      <c r="W475" s="7" t="str">
        <f t="shared" si="78"/>
        <v/>
      </c>
      <c r="X475" s="5" t="str">
        <f t="shared" si="79"/>
        <v>N/A</v>
      </c>
      <c r="Y475" s="16" t="str">
        <f t="shared" si="80"/>
        <v>Bajo</v>
      </c>
      <c r="AH475" t="str">
        <f t="shared" si="82"/>
        <v>Pasivo = Crédito Hipotecario</v>
      </c>
    </row>
    <row r="476" spans="1:34">
      <c r="A476">
        <v>1475</v>
      </c>
      <c r="B476" t="s">
        <v>82</v>
      </c>
      <c r="C476" t="s">
        <v>683</v>
      </c>
      <c r="D476" t="s">
        <v>980</v>
      </c>
      <c r="E476" s="1">
        <v>36734</v>
      </c>
      <c r="F476" s="1">
        <v>43982</v>
      </c>
      <c r="G476" t="s">
        <v>969</v>
      </c>
      <c r="H476" s="2">
        <v>275176.37</v>
      </c>
      <c r="I476">
        <v>12</v>
      </c>
      <c r="J476">
        <v>8</v>
      </c>
      <c r="R476">
        <f t="shared" ca="1" si="83"/>
        <v>24</v>
      </c>
      <c r="T476" s="3" t="str">
        <f t="shared" si="81"/>
        <v>No</v>
      </c>
      <c r="U476" s="3" t="str">
        <f t="shared" ca="1" si="76"/>
        <v>No</v>
      </c>
      <c r="V476" s="6" t="str">
        <f t="shared" ca="1" si="77"/>
        <v>Antigua</v>
      </c>
      <c r="W476" s="7">
        <f t="shared" si="78"/>
        <v>22931.364166666666</v>
      </c>
      <c r="X476" s="5">
        <f t="shared" si="79"/>
        <v>44347</v>
      </c>
      <c r="Y476" s="16" t="str">
        <f t="shared" si="80"/>
        <v>Medio</v>
      </c>
      <c r="AH476" t="str">
        <f t="shared" si="82"/>
        <v>Pasivo = Crédito Hipotecario</v>
      </c>
    </row>
    <row r="477" spans="1:34">
      <c r="A477">
        <v>1476</v>
      </c>
      <c r="B477" t="s">
        <v>266</v>
      </c>
      <c r="C477" t="s">
        <v>684</v>
      </c>
      <c r="D477" t="s">
        <v>979</v>
      </c>
      <c r="E477" s="1">
        <v>38652</v>
      </c>
      <c r="F477" s="1">
        <v>44883</v>
      </c>
      <c r="G477" t="s">
        <v>966</v>
      </c>
      <c r="H477" s="2">
        <v>337532.66</v>
      </c>
      <c r="I477">
        <v>0</v>
      </c>
      <c r="J477">
        <v>2.1</v>
      </c>
      <c r="R477">
        <f t="shared" ca="1" si="83"/>
        <v>19</v>
      </c>
      <c r="T477" s="3" t="str">
        <f t="shared" si="81"/>
        <v>No</v>
      </c>
      <c r="U477" s="3" t="str">
        <f t="shared" ca="1" si="76"/>
        <v>No</v>
      </c>
      <c r="V477" s="6" t="str">
        <f t="shared" ca="1" si="77"/>
        <v>Antigua</v>
      </c>
      <c r="W477" s="7" t="str">
        <f t="shared" si="78"/>
        <v/>
      </c>
      <c r="X477" s="5" t="str">
        <f t="shared" si="79"/>
        <v>N/A</v>
      </c>
      <c r="Y477" s="16" t="str">
        <f t="shared" si="80"/>
        <v>Alto</v>
      </c>
      <c r="AH477" t="str">
        <f t="shared" si="82"/>
        <v>Activo = Ahorro</v>
      </c>
    </row>
    <row r="478" spans="1:34">
      <c r="A478">
        <v>1477</v>
      </c>
      <c r="B478" t="s">
        <v>206</v>
      </c>
      <c r="C478" t="s">
        <v>685</v>
      </c>
      <c r="D478" t="s">
        <v>980</v>
      </c>
      <c r="E478" s="1">
        <v>28632</v>
      </c>
      <c r="F478" s="1">
        <v>44459</v>
      </c>
      <c r="G478" t="s">
        <v>966</v>
      </c>
      <c r="H478" s="2">
        <v>20377.490000000002</v>
      </c>
      <c r="I478">
        <v>0</v>
      </c>
      <c r="J478">
        <v>2.1</v>
      </c>
      <c r="R478">
        <f t="shared" ca="1" si="83"/>
        <v>47</v>
      </c>
      <c r="T478" s="3" t="str">
        <f t="shared" si="81"/>
        <v>No</v>
      </c>
      <c r="U478" s="3" t="str">
        <f t="shared" ref="U478:U541" ca="1" si="84">IF(MONTH(E478)=MONTH(TODAY()),"Sí","No")</f>
        <v>No</v>
      </c>
      <c r="V478" s="6" t="str">
        <f t="shared" ref="V478:V541" ca="1" si="85">IF(TODAY()-F478&lt;=30,"Reciente","Antigua")</f>
        <v>Antigua</v>
      </c>
      <c r="W478" s="7" t="str">
        <f t="shared" ref="W478:W541" si="86">IF(I478&gt;0,H478/I478,"")</f>
        <v/>
      </c>
      <c r="X478" s="5" t="str">
        <f t="shared" ref="X478:X541" si="87">IF(I478 &gt; 0, EDATE(F478,I478), "N/A")</f>
        <v>N/A</v>
      </c>
      <c r="Y478" s="16" t="str">
        <f t="shared" ref="Y478:Y541" si="88">IF(H478&gt;300000,"Alto",IF(AND(H478&gt;=100000,H478&lt;=300000),"Medio","Bajo"))</f>
        <v>Bajo</v>
      </c>
      <c r="AH478" t="str">
        <f t="shared" si="82"/>
        <v>Activo = Ahorro</v>
      </c>
    </row>
    <row r="479" spans="1:34">
      <c r="A479">
        <v>1478</v>
      </c>
      <c r="B479" t="s">
        <v>215</v>
      </c>
      <c r="C479" t="s">
        <v>446</v>
      </c>
      <c r="D479" t="s">
        <v>979</v>
      </c>
      <c r="E479" s="1">
        <v>34481</v>
      </c>
      <c r="F479" s="1">
        <v>45097</v>
      </c>
      <c r="G479" t="s">
        <v>965</v>
      </c>
      <c r="H479" s="2">
        <v>356823.17</v>
      </c>
      <c r="I479">
        <v>0</v>
      </c>
      <c r="J479">
        <v>0.5</v>
      </c>
      <c r="R479">
        <f t="shared" ca="1" si="83"/>
        <v>31</v>
      </c>
      <c r="T479" s="3" t="str">
        <f t="shared" si="81"/>
        <v>No</v>
      </c>
      <c r="U479" s="3" t="str">
        <f t="shared" ca="1" si="84"/>
        <v>No</v>
      </c>
      <c r="V479" s="6" t="str">
        <f t="shared" ca="1" si="85"/>
        <v>Antigua</v>
      </c>
      <c r="W479" s="7" t="str">
        <f t="shared" si="86"/>
        <v/>
      </c>
      <c r="X479" s="5" t="str">
        <f t="shared" si="87"/>
        <v>N/A</v>
      </c>
      <c r="Y479" s="16" t="str">
        <f t="shared" si="88"/>
        <v>Alto</v>
      </c>
      <c r="AH479" t="str">
        <f t="shared" si="82"/>
        <v>Activo = Cuenta Corriente</v>
      </c>
    </row>
    <row r="480" spans="1:34">
      <c r="A480">
        <v>1479</v>
      </c>
      <c r="B480" t="s">
        <v>267</v>
      </c>
      <c r="C480" t="s">
        <v>648</v>
      </c>
      <c r="D480" t="s">
        <v>980</v>
      </c>
      <c r="E480" s="1">
        <v>20852</v>
      </c>
      <c r="F480" s="1">
        <v>45259</v>
      </c>
      <c r="G480" t="s">
        <v>967</v>
      </c>
      <c r="H480" s="2">
        <v>74732.820000000007</v>
      </c>
      <c r="I480">
        <v>36</v>
      </c>
      <c r="J480">
        <v>5.5</v>
      </c>
      <c r="R480">
        <f t="shared" ca="1" si="83"/>
        <v>68</v>
      </c>
      <c r="T480" s="3" t="str">
        <f t="shared" si="81"/>
        <v>No</v>
      </c>
      <c r="U480" s="3" t="str">
        <f t="shared" ca="1" si="84"/>
        <v>No</v>
      </c>
      <c r="V480" s="6" t="str">
        <f t="shared" ca="1" si="85"/>
        <v>Antigua</v>
      </c>
      <c r="W480" s="7">
        <f t="shared" si="86"/>
        <v>2075.9116666666669</v>
      </c>
      <c r="X480" s="5">
        <f t="shared" si="87"/>
        <v>46355</v>
      </c>
      <c r="Y480" s="16" t="str">
        <f t="shared" si="88"/>
        <v>Bajo</v>
      </c>
      <c r="AH480" t="str">
        <f t="shared" si="82"/>
        <v>Activo = Inversión</v>
      </c>
    </row>
    <row r="481" spans="1:34">
      <c r="A481">
        <v>1480</v>
      </c>
      <c r="B481" t="s">
        <v>214</v>
      </c>
      <c r="C481" t="s">
        <v>427</v>
      </c>
      <c r="D481" t="s">
        <v>979</v>
      </c>
      <c r="E481" s="1">
        <v>37393</v>
      </c>
      <c r="F481" s="1">
        <v>45799</v>
      </c>
      <c r="G481" t="s">
        <v>966</v>
      </c>
      <c r="H481" s="2">
        <v>167675.39000000001</v>
      </c>
      <c r="I481">
        <v>0</v>
      </c>
      <c r="J481">
        <v>2.1</v>
      </c>
      <c r="R481">
        <f t="shared" ca="1" si="83"/>
        <v>23</v>
      </c>
      <c r="T481" s="3" t="str">
        <f t="shared" si="81"/>
        <v>No</v>
      </c>
      <c r="U481" s="3" t="str">
        <f t="shared" ca="1" si="84"/>
        <v>No</v>
      </c>
      <c r="V481" s="6" t="str">
        <f t="shared" ca="1" si="85"/>
        <v>Reciente</v>
      </c>
      <c r="W481" s="7" t="str">
        <f t="shared" si="86"/>
        <v/>
      </c>
      <c r="X481" s="5" t="str">
        <f t="shared" si="87"/>
        <v>N/A</v>
      </c>
      <c r="Y481" s="16" t="str">
        <f t="shared" si="88"/>
        <v>Medio</v>
      </c>
      <c r="AH481" t="str">
        <f t="shared" si="82"/>
        <v>Activo = Ahorro</v>
      </c>
    </row>
    <row r="482" spans="1:34">
      <c r="A482">
        <v>1481</v>
      </c>
      <c r="B482" t="s">
        <v>181</v>
      </c>
      <c r="C482" t="s">
        <v>686</v>
      </c>
      <c r="D482" t="s">
        <v>979</v>
      </c>
      <c r="E482" s="1">
        <v>30647</v>
      </c>
      <c r="F482" s="1">
        <v>44261</v>
      </c>
      <c r="G482" t="s">
        <v>965</v>
      </c>
      <c r="H482" s="2">
        <v>379954.04</v>
      </c>
      <c r="I482">
        <v>0</v>
      </c>
      <c r="J482">
        <v>0.5</v>
      </c>
      <c r="R482">
        <f t="shared" ca="1" si="83"/>
        <v>41</v>
      </c>
      <c r="T482" s="3" t="str">
        <f t="shared" si="81"/>
        <v>No</v>
      </c>
      <c r="U482" s="3" t="str">
        <f t="shared" ca="1" si="84"/>
        <v>No</v>
      </c>
      <c r="V482" s="6" t="str">
        <f t="shared" ca="1" si="85"/>
        <v>Antigua</v>
      </c>
      <c r="W482" s="7" t="str">
        <f t="shared" si="86"/>
        <v/>
      </c>
      <c r="X482" s="5" t="str">
        <f t="shared" si="87"/>
        <v>N/A</v>
      </c>
      <c r="Y482" s="16" t="str">
        <f t="shared" si="88"/>
        <v>Alto</v>
      </c>
      <c r="AH482" t="str">
        <f t="shared" si="82"/>
        <v>Activo = Cuenta Corriente</v>
      </c>
    </row>
    <row r="483" spans="1:34">
      <c r="A483">
        <v>1482</v>
      </c>
      <c r="B483" t="s">
        <v>268</v>
      </c>
      <c r="C483" t="s">
        <v>687</v>
      </c>
      <c r="D483" t="s">
        <v>980</v>
      </c>
      <c r="E483" s="1">
        <v>28280</v>
      </c>
      <c r="F483" s="1">
        <v>45364</v>
      </c>
      <c r="G483" t="s">
        <v>969</v>
      </c>
      <c r="H483" s="2">
        <v>117466.55</v>
      </c>
      <c r="I483">
        <v>0</v>
      </c>
      <c r="J483">
        <v>8</v>
      </c>
      <c r="R483">
        <f t="shared" ca="1" si="83"/>
        <v>48</v>
      </c>
      <c r="T483" s="3" t="str">
        <f t="shared" si="81"/>
        <v>Sí</v>
      </c>
      <c r="U483" s="3" t="str">
        <f t="shared" ca="1" si="84"/>
        <v>Sí</v>
      </c>
      <c r="V483" s="6" t="str">
        <f t="shared" ca="1" si="85"/>
        <v>Antigua</v>
      </c>
      <c r="W483" s="7" t="str">
        <f t="shared" si="86"/>
        <v/>
      </c>
      <c r="X483" s="5" t="str">
        <f t="shared" si="87"/>
        <v>N/A</v>
      </c>
      <c r="Y483" s="16" t="str">
        <f t="shared" si="88"/>
        <v>Medio</v>
      </c>
      <c r="AH483" t="str">
        <f t="shared" si="82"/>
        <v>Pasivo = Crédito Hipotecario</v>
      </c>
    </row>
    <row r="484" spans="1:34">
      <c r="A484">
        <v>1483</v>
      </c>
      <c r="B484" t="s">
        <v>55</v>
      </c>
      <c r="C484" t="s">
        <v>688</v>
      </c>
      <c r="D484" t="s">
        <v>979</v>
      </c>
      <c r="E484" s="1">
        <v>36572</v>
      </c>
      <c r="F484" s="1">
        <v>45488</v>
      </c>
      <c r="G484" t="s">
        <v>965</v>
      </c>
      <c r="H484" s="2">
        <v>433910.31</v>
      </c>
      <c r="I484">
        <v>0</v>
      </c>
      <c r="J484">
        <v>0.5</v>
      </c>
      <c r="R484">
        <f t="shared" ca="1" si="83"/>
        <v>25</v>
      </c>
      <c r="T484" s="3" t="str">
        <f t="shared" si="81"/>
        <v>No</v>
      </c>
      <c r="U484" s="3" t="str">
        <f t="shared" ca="1" si="84"/>
        <v>No</v>
      </c>
      <c r="V484" s="6" t="str">
        <f t="shared" ca="1" si="85"/>
        <v>Antigua</v>
      </c>
      <c r="W484" s="7" t="str">
        <f t="shared" si="86"/>
        <v/>
      </c>
      <c r="X484" s="5" t="str">
        <f t="shared" si="87"/>
        <v>N/A</v>
      </c>
      <c r="Y484" s="16" t="str">
        <f t="shared" si="88"/>
        <v>Alto</v>
      </c>
      <c r="AH484" t="str">
        <f t="shared" si="82"/>
        <v>Activo = Cuenta Corriente</v>
      </c>
    </row>
    <row r="485" spans="1:34">
      <c r="A485">
        <v>1484</v>
      </c>
      <c r="B485" t="s">
        <v>174</v>
      </c>
      <c r="C485" t="s">
        <v>689</v>
      </c>
      <c r="D485" t="s">
        <v>980</v>
      </c>
      <c r="E485" s="1">
        <v>34854</v>
      </c>
      <c r="F485" s="1">
        <v>43997</v>
      </c>
      <c r="G485" t="s">
        <v>966</v>
      </c>
      <c r="H485" s="2">
        <v>329589.12</v>
      </c>
      <c r="I485">
        <v>0</v>
      </c>
      <c r="J485">
        <v>2.1</v>
      </c>
      <c r="R485">
        <f t="shared" ca="1" si="83"/>
        <v>30</v>
      </c>
      <c r="T485" s="3" t="str">
        <f t="shared" si="81"/>
        <v>Sí</v>
      </c>
      <c r="U485" s="3" t="str">
        <f t="shared" ca="1" si="84"/>
        <v>Sí</v>
      </c>
      <c r="V485" s="6" t="str">
        <f t="shared" ca="1" si="85"/>
        <v>Antigua</v>
      </c>
      <c r="W485" s="7" t="str">
        <f t="shared" si="86"/>
        <v/>
      </c>
      <c r="X485" s="5" t="str">
        <f t="shared" si="87"/>
        <v>N/A</v>
      </c>
      <c r="Y485" s="16" t="str">
        <f t="shared" si="88"/>
        <v>Alto</v>
      </c>
      <c r="AH485" t="str">
        <f t="shared" si="82"/>
        <v>Activo = Ahorro</v>
      </c>
    </row>
    <row r="486" spans="1:34">
      <c r="A486">
        <v>1485</v>
      </c>
      <c r="B486" t="s">
        <v>211</v>
      </c>
      <c r="C486" t="s">
        <v>690</v>
      </c>
      <c r="D486" t="s">
        <v>979</v>
      </c>
      <c r="E486" s="1">
        <v>28446</v>
      </c>
      <c r="F486" s="1">
        <v>44775</v>
      </c>
      <c r="G486" t="s">
        <v>966</v>
      </c>
      <c r="H486" s="2">
        <v>153642.54999999999</v>
      </c>
      <c r="I486">
        <v>0</v>
      </c>
      <c r="J486">
        <v>2.1</v>
      </c>
      <c r="R486">
        <f t="shared" ca="1" si="83"/>
        <v>47</v>
      </c>
      <c r="T486" s="3" t="str">
        <f t="shared" si="81"/>
        <v>No</v>
      </c>
      <c r="U486" s="3" t="str">
        <f t="shared" ca="1" si="84"/>
        <v>No</v>
      </c>
      <c r="V486" s="6" t="str">
        <f t="shared" ca="1" si="85"/>
        <v>Antigua</v>
      </c>
      <c r="W486" s="7" t="str">
        <f t="shared" si="86"/>
        <v/>
      </c>
      <c r="X486" s="5" t="str">
        <f t="shared" si="87"/>
        <v>N/A</v>
      </c>
      <c r="Y486" s="16" t="str">
        <f t="shared" si="88"/>
        <v>Medio</v>
      </c>
      <c r="AH486" t="str">
        <f t="shared" si="82"/>
        <v>Activo = Ahorro</v>
      </c>
    </row>
    <row r="487" spans="1:34">
      <c r="A487">
        <v>1486</v>
      </c>
      <c r="B487" t="s">
        <v>71</v>
      </c>
      <c r="C487" t="s">
        <v>691</v>
      </c>
      <c r="D487" t="s">
        <v>980</v>
      </c>
      <c r="E487" s="1">
        <v>32859</v>
      </c>
      <c r="F487" s="1">
        <v>44094</v>
      </c>
      <c r="G487" t="s">
        <v>967</v>
      </c>
      <c r="H487" s="2">
        <v>410158.47</v>
      </c>
      <c r="I487">
        <v>36</v>
      </c>
      <c r="J487">
        <v>5.5</v>
      </c>
      <c r="R487">
        <f t="shared" ca="1" si="83"/>
        <v>35</v>
      </c>
      <c r="T487" s="3" t="str">
        <f t="shared" si="81"/>
        <v>No</v>
      </c>
      <c r="U487" s="3" t="str">
        <f t="shared" ca="1" si="84"/>
        <v>No</v>
      </c>
      <c r="V487" s="6" t="str">
        <f t="shared" ca="1" si="85"/>
        <v>Antigua</v>
      </c>
      <c r="W487" s="7">
        <f t="shared" si="86"/>
        <v>11393.290833333333</v>
      </c>
      <c r="X487" s="5">
        <f t="shared" si="87"/>
        <v>45189</v>
      </c>
      <c r="Y487" s="16" t="str">
        <f t="shared" si="88"/>
        <v>Alto</v>
      </c>
      <c r="AH487" t="str">
        <f t="shared" si="82"/>
        <v>Activo = Inversión</v>
      </c>
    </row>
    <row r="488" spans="1:34">
      <c r="A488">
        <v>1487</v>
      </c>
      <c r="B488" t="s">
        <v>269</v>
      </c>
      <c r="C488" t="s">
        <v>372</v>
      </c>
      <c r="D488" t="s">
        <v>979</v>
      </c>
      <c r="E488" s="1">
        <v>31567</v>
      </c>
      <c r="F488" s="1">
        <v>44439</v>
      </c>
      <c r="G488" t="s">
        <v>966</v>
      </c>
      <c r="H488" s="2">
        <v>244333.7</v>
      </c>
      <c r="I488">
        <v>0</v>
      </c>
      <c r="J488">
        <v>2.1</v>
      </c>
      <c r="R488">
        <f t="shared" ca="1" si="83"/>
        <v>39</v>
      </c>
      <c r="T488" s="3" t="str">
        <f t="shared" si="81"/>
        <v>Sí</v>
      </c>
      <c r="U488" s="3" t="str">
        <f t="shared" ca="1" si="84"/>
        <v>Sí</v>
      </c>
      <c r="V488" s="6" t="str">
        <f t="shared" ca="1" si="85"/>
        <v>Antigua</v>
      </c>
      <c r="W488" s="7" t="str">
        <f t="shared" si="86"/>
        <v/>
      </c>
      <c r="X488" s="5" t="str">
        <f t="shared" si="87"/>
        <v>N/A</v>
      </c>
      <c r="Y488" s="16" t="str">
        <f t="shared" si="88"/>
        <v>Medio</v>
      </c>
      <c r="AH488" t="str">
        <f t="shared" si="82"/>
        <v>Activo = Ahorro</v>
      </c>
    </row>
    <row r="489" spans="1:34">
      <c r="A489">
        <v>1488</v>
      </c>
      <c r="B489" t="s">
        <v>270</v>
      </c>
      <c r="C489" t="s">
        <v>463</v>
      </c>
      <c r="D489" t="s">
        <v>979</v>
      </c>
      <c r="E489" s="1">
        <v>38687</v>
      </c>
      <c r="F489" s="1">
        <v>45438</v>
      </c>
      <c r="G489" t="s">
        <v>965</v>
      </c>
      <c r="H489" s="2">
        <v>231225.69</v>
      </c>
      <c r="I489">
        <v>0</v>
      </c>
      <c r="J489">
        <v>0.5</v>
      </c>
      <c r="R489">
        <f t="shared" ca="1" si="83"/>
        <v>19</v>
      </c>
      <c r="T489" s="3" t="str">
        <f t="shared" si="81"/>
        <v>No</v>
      </c>
      <c r="U489" s="3" t="str">
        <f t="shared" ca="1" si="84"/>
        <v>No</v>
      </c>
      <c r="V489" s="6" t="str">
        <f t="shared" ca="1" si="85"/>
        <v>Antigua</v>
      </c>
      <c r="W489" s="7" t="str">
        <f t="shared" si="86"/>
        <v/>
      </c>
      <c r="X489" s="5" t="str">
        <f t="shared" si="87"/>
        <v>N/A</v>
      </c>
      <c r="Y489" s="16" t="str">
        <f t="shared" si="88"/>
        <v>Medio</v>
      </c>
      <c r="AH489" t="str">
        <f t="shared" si="82"/>
        <v>Activo = Cuenta Corriente</v>
      </c>
    </row>
    <row r="490" spans="1:34">
      <c r="A490">
        <v>1489</v>
      </c>
      <c r="B490" t="s">
        <v>247</v>
      </c>
      <c r="C490" t="s">
        <v>692</v>
      </c>
      <c r="D490" t="s">
        <v>980</v>
      </c>
      <c r="E490" s="1">
        <v>29234</v>
      </c>
      <c r="F490" s="1">
        <v>45722</v>
      </c>
      <c r="G490" t="s">
        <v>965</v>
      </c>
      <c r="H490" s="2">
        <v>214978</v>
      </c>
      <c r="I490">
        <v>0</v>
      </c>
      <c r="J490">
        <v>0.5</v>
      </c>
      <c r="R490">
        <f t="shared" ca="1" si="83"/>
        <v>45</v>
      </c>
      <c r="T490" s="3" t="str">
        <f t="shared" si="81"/>
        <v>No</v>
      </c>
      <c r="U490" s="3" t="str">
        <f t="shared" ca="1" si="84"/>
        <v>No</v>
      </c>
      <c r="V490" s="6" t="str">
        <f t="shared" ca="1" si="85"/>
        <v>Antigua</v>
      </c>
      <c r="W490" s="7" t="str">
        <f t="shared" si="86"/>
        <v/>
      </c>
      <c r="X490" s="5" t="str">
        <f t="shared" si="87"/>
        <v>N/A</v>
      </c>
      <c r="Y490" s="16" t="str">
        <f t="shared" si="88"/>
        <v>Medio</v>
      </c>
      <c r="AH490" t="str">
        <f t="shared" si="82"/>
        <v>Activo = Cuenta Corriente</v>
      </c>
    </row>
    <row r="491" spans="1:34">
      <c r="A491">
        <v>1490</v>
      </c>
      <c r="B491" t="s">
        <v>173</v>
      </c>
      <c r="C491" t="s">
        <v>693</v>
      </c>
      <c r="D491" t="s">
        <v>980</v>
      </c>
      <c r="E491" s="1">
        <v>22621</v>
      </c>
      <c r="F491" s="1">
        <v>44555</v>
      </c>
      <c r="G491" t="s">
        <v>969</v>
      </c>
      <c r="H491" s="2">
        <v>419729.87</v>
      </c>
      <c r="I491">
        <v>36</v>
      </c>
      <c r="J491">
        <v>8</v>
      </c>
      <c r="R491">
        <f t="shared" ca="1" si="83"/>
        <v>63</v>
      </c>
      <c r="T491" s="3" t="str">
        <f t="shared" si="81"/>
        <v>No</v>
      </c>
      <c r="U491" s="3" t="str">
        <f t="shared" ca="1" si="84"/>
        <v>No</v>
      </c>
      <c r="V491" s="6" t="str">
        <f t="shared" ca="1" si="85"/>
        <v>Antigua</v>
      </c>
      <c r="W491" s="7">
        <f t="shared" si="86"/>
        <v>11659.163055555555</v>
      </c>
      <c r="X491" s="5">
        <f t="shared" si="87"/>
        <v>45651</v>
      </c>
      <c r="Y491" s="16" t="str">
        <f t="shared" si="88"/>
        <v>Alto</v>
      </c>
      <c r="AH491" t="str">
        <f t="shared" si="82"/>
        <v>Pasivo = Crédito Hipotecario</v>
      </c>
    </row>
    <row r="492" spans="1:34">
      <c r="A492">
        <v>1491</v>
      </c>
      <c r="B492" t="s">
        <v>47</v>
      </c>
      <c r="C492" t="s">
        <v>626</v>
      </c>
      <c r="D492" t="s">
        <v>979</v>
      </c>
      <c r="E492" s="1">
        <v>26470</v>
      </c>
      <c r="F492" s="1">
        <v>45585</v>
      </c>
      <c r="G492" t="s">
        <v>969</v>
      </c>
      <c r="H492" s="2">
        <v>92274.58</v>
      </c>
      <c r="I492">
        <v>24</v>
      </c>
      <c r="J492">
        <v>8</v>
      </c>
      <c r="R492">
        <f t="shared" ca="1" si="83"/>
        <v>52</v>
      </c>
      <c r="T492" s="3" t="str">
        <f t="shared" si="81"/>
        <v>Sí</v>
      </c>
      <c r="U492" s="3" t="str">
        <f t="shared" ca="1" si="84"/>
        <v>Sí</v>
      </c>
      <c r="V492" s="6" t="str">
        <f t="shared" ca="1" si="85"/>
        <v>Antigua</v>
      </c>
      <c r="W492" s="7">
        <f t="shared" si="86"/>
        <v>3844.7741666666666</v>
      </c>
      <c r="X492" s="5">
        <f t="shared" si="87"/>
        <v>46315</v>
      </c>
      <c r="Y492" s="16" t="str">
        <f t="shared" si="88"/>
        <v>Bajo</v>
      </c>
      <c r="AH492" t="str">
        <f t="shared" si="82"/>
        <v>Pasivo = Crédito Hipotecario</v>
      </c>
    </row>
    <row r="493" spans="1:34">
      <c r="A493">
        <v>1492</v>
      </c>
      <c r="B493" t="s">
        <v>86</v>
      </c>
      <c r="C493" t="s">
        <v>357</v>
      </c>
      <c r="D493" t="s">
        <v>979</v>
      </c>
      <c r="E493" s="1">
        <v>36739</v>
      </c>
      <c r="F493" s="1">
        <v>44501</v>
      </c>
      <c r="G493" t="s">
        <v>969</v>
      </c>
      <c r="H493" s="2">
        <v>185912.48</v>
      </c>
      <c r="I493">
        <v>18</v>
      </c>
      <c r="J493">
        <v>8</v>
      </c>
      <c r="R493">
        <f t="shared" ca="1" si="83"/>
        <v>24</v>
      </c>
      <c r="T493" s="3" t="str">
        <f t="shared" si="81"/>
        <v>No</v>
      </c>
      <c r="U493" s="3" t="str">
        <f t="shared" ca="1" si="84"/>
        <v>No</v>
      </c>
      <c r="V493" s="6" t="str">
        <f t="shared" ca="1" si="85"/>
        <v>Antigua</v>
      </c>
      <c r="W493" s="7">
        <f t="shared" si="86"/>
        <v>10328.471111111112</v>
      </c>
      <c r="X493" s="5">
        <f t="shared" si="87"/>
        <v>45047</v>
      </c>
      <c r="Y493" s="16" t="str">
        <f t="shared" si="88"/>
        <v>Medio</v>
      </c>
      <c r="AH493" t="str">
        <f t="shared" si="82"/>
        <v>Pasivo = Crédito Hipotecario</v>
      </c>
    </row>
    <row r="494" spans="1:34">
      <c r="A494">
        <v>1493</v>
      </c>
      <c r="B494" t="s">
        <v>236</v>
      </c>
      <c r="C494" t="s">
        <v>671</v>
      </c>
      <c r="D494" t="s">
        <v>980</v>
      </c>
      <c r="E494" s="1">
        <v>29085</v>
      </c>
      <c r="F494" s="1">
        <v>45004</v>
      </c>
      <c r="G494" t="s">
        <v>968</v>
      </c>
      <c r="H494" s="2">
        <v>213957.79</v>
      </c>
      <c r="I494">
        <v>0</v>
      </c>
      <c r="J494">
        <v>35</v>
      </c>
      <c r="R494">
        <f t="shared" ca="1" si="83"/>
        <v>45</v>
      </c>
      <c r="T494" s="3" t="str">
        <f t="shared" si="81"/>
        <v>No</v>
      </c>
      <c r="U494" s="3" t="str">
        <f t="shared" ca="1" si="84"/>
        <v>No</v>
      </c>
      <c r="V494" s="6" t="str">
        <f t="shared" ca="1" si="85"/>
        <v>Antigua</v>
      </c>
      <c r="W494" s="7" t="str">
        <f t="shared" si="86"/>
        <v/>
      </c>
      <c r="X494" s="5" t="str">
        <f t="shared" si="87"/>
        <v>N/A</v>
      </c>
      <c r="Y494" s="16" t="str">
        <f t="shared" si="88"/>
        <v>Medio</v>
      </c>
      <c r="AH494" t="str">
        <f t="shared" si="82"/>
        <v>Pasivo = Tarjeta de Crédito</v>
      </c>
    </row>
    <row r="495" spans="1:34">
      <c r="A495">
        <v>1494</v>
      </c>
      <c r="B495" t="s">
        <v>36</v>
      </c>
      <c r="C495" t="s">
        <v>694</v>
      </c>
      <c r="D495" t="s">
        <v>980</v>
      </c>
      <c r="E495" s="1">
        <v>21726</v>
      </c>
      <c r="F495" s="1">
        <v>44376</v>
      </c>
      <c r="G495" t="s">
        <v>968</v>
      </c>
      <c r="H495" s="2">
        <v>183763.09</v>
      </c>
      <c r="I495">
        <v>0</v>
      </c>
      <c r="J495">
        <v>35</v>
      </c>
      <c r="R495">
        <f t="shared" ca="1" si="83"/>
        <v>65</v>
      </c>
      <c r="T495" s="3" t="str">
        <f t="shared" si="81"/>
        <v>Sí</v>
      </c>
      <c r="U495" s="3" t="str">
        <f t="shared" ca="1" si="84"/>
        <v>Sí</v>
      </c>
      <c r="V495" s="6" t="str">
        <f t="shared" ca="1" si="85"/>
        <v>Antigua</v>
      </c>
      <c r="W495" s="7" t="str">
        <f t="shared" si="86"/>
        <v/>
      </c>
      <c r="X495" s="5" t="str">
        <f t="shared" si="87"/>
        <v>N/A</v>
      </c>
      <c r="Y495" s="16" t="str">
        <f t="shared" si="88"/>
        <v>Medio</v>
      </c>
      <c r="AH495" t="str">
        <f t="shared" si="82"/>
        <v>Pasivo = Tarjeta de Crédito</v>
      </c>
    </row>
    <row r="496" spans="1:34">
      <c r="A496">
        <v>1495</v>
      </c>
      <c r="B496" t="s">
        <v>223</v>
      </c>
      <c r="C496" t="s">
        <v>614</v>
      </c>
      <c r="D496" t="s">
        <v>980</v>
      </c>
      <c r="E496" s="1">
        <v>28425</v>
      </c>
      <c r="F496" s="1">
        <v>44939</v>
      </c>
      <c r="G496" t="s">
        <v>966</v>
      </c>
      <c r="H496" s="2">
        <v>443781.87</v>
      </c>
      <c r="I496">
        <v>0</v>
      </c>
      <c r="J496">
        <v>2.1</v>
      </c>
      <c r="R496">
        <f t="shared" ca="1" si="83"/>
        <v>47</v>
      </c>
      <c r="T496" s="3" t="str">
        <f t="shared" si="81"/>
        <v>No</v>
      </c>
      <c r="U496" s="3" t="str">
        <f t="shared" ca="1" si="84"/>
        <v>No</v>
      </c>
      <c r="V496" s="6" t="str">
        <f t="shared" ca="1" si="85"/>
        <v>Antigua</v>
      </c>
      <c r="W496" s="7" t="str">
        <f t="shared" si="86"/>
        <v/>
      </c>
      <c r="X496" s="5" t="str">
        <f t="shared" si="87"/>
        <v>N/A</v>
      </c>
      <c r="Y496" s="16" t="str">
        <f t="shared" si="88"/>
        <v>Alto</v>
      </c>
      <c r="AH496" t="str">
        <f t="shared" si="82"/>
        <v>Activo = Ahorro</v>
      </c>
    </row>
    <row r="497" spans="1:34">
      <c r="A497">
        <v>1496</v>
      </c>
      <c r="B497" t="s">
        <v>208</v>
      </c>
      <c r="C497" t="s">
        <v>695</v>
      </c>
      <c r="D497" t="s">
        <v>979</v>
      </c>
      <c r="E497" s="1">
        <v>28498</v>
      </c>
      <c r="F497" s="1">
        <v>44320</v>
      </c>
      <c r="G497" t="s">
        <v>969</v>
      </c>
      <c r="H497" s="2">
        <v>124237.97</v>
      </c>
      <c r="I497">
        <v>36</v>
      </c>
      <c r="J497">
        <v>8</v>
      </c>
      <c r="R497">
        <f t="shared" ca="1" si="83"/>
        <v>47</v>
      </c>
      <c r="T497" s="3" t="str">
        <f t="shared" si="81"/>
        <v>No</v>
      </c>
      <c r="U497" s="3" t="str">
        <f t="shared" ca="1" si="84"/>
        <v>No</v>
      </c>
      <c r="V497" s="6" t="str">
        <f t="shared" ca="1" si="85"/>
        <v>Antigua</v>
      </c>
      <c r="W497" s="7">
        <f t="shared" si="86"/>
        <v>3451.0547222222222</v>
      </c>
      <c r="X497" s="5">
        <f t="shared" si="87"/>
        <v>45416</v>
      </c>
      <c r="Y497" s="16" t="str">
        <f t="shared" si="88"/>
        <v>Medio</v>
      </c>
      <c r="AH497" t="str">
        <f t="shared" si="82"/>
        <v>Pasivo = Crédito Hipotecario</v>
      </c>
    </row>
    <row r="498" spans="1:34">
      <c r="A498">
        <v>1497</v>
      </c>
      <c r="B498" t="s">
        <v>121</v>
      </c>
      <c r="C498" t="s">
        <v>483</v>
      </c>
      <c r="D498" t="s">
        <v>979</v>
      </c>
      <c r="E498" s="1">
        <v>26614</v>
      </c>
      <c r="F498" s="1">
        <v>45465</v>
      </c>
      <c r="G498" t="s">
        <v>968</v>
      </c>
      <c r="H498" s="2">
        <v>306483.83</v>
      </c>
      <c r="I498">
        <v>0</v>
      </c>
      <c r="J498">
        <v>35</v>
      </c>
      <c r="R498">
        <f t="shared" ca="1" si="83"/>
        <v>52</v>
      </c>
      <c r="T498" s="3" t="str">
        <f t="shared" si="81"/>
        <v>No</v>
      </c>
      <c r="U498" s="3" t="str">
        <f t="shared" ca="1" si="84"/>
        <v>No</v>
      </c>
      <c r="V498" s="6" t="str">
        <f t="shared" ca="1" si="85"/>
        <v>Antigua</v>
      </c>
      <c r="W498" s="7" t="str">
        <f t="shared" si="86"/>
        <v/>
      </c>
      <c r="X498" s="5" t="str">
        <f t="shared" si="87"/>
        <v>N/A</v>
      </c>
      <c r="Y498" s="16" t="str">
        <f t="shared" si="88"/>
        <v>Alto</v>
      </c>
      <c r="AH498" t="str">
        <f t="shared" si="82"/>
        <v>Pasivo = Tarjeta de Crédito</v>
      </c>
    </row>
    <row r="499" spans="1:34">
      <c r="A499">
        <v>1498</v>
      </c>
      <c r="B499" t="s">
        <v>271</v>
      </c>
      <c r="C499" t="s">
        <v>696</v>
      </c>
      <c r="D499" t="s">
        <v>979</v>
      </c>
      <c r="E499" s="1">
        <v>33506</v>
      </c>
      <c r="F499" s="1">
        <v>45426</v>
      </c>
      <c r="G499" t="s">
        <v>966</v>
      </c>
      <c r="H499" s="2">
        <v>175539.06</v>
      </c>
      <c r="I499">
        <v>0</v>
      </c>
      <c r="J499">
        <v>2.1</v>
      </c>
      <c r="R499">
        <f t="shared" ca="1" si="83"/>
        <v>33</v>
      </c>
      <c r="T499" s="3" t="str">
        <f t="shared" si="81"/>
        <v>No</v>
      </c>
      <c r="U499" s="3" t="str">
        <f t="shared" ca="1" si="84"/>
        <v>No</v>
      </c>
      <c r="V499" s="6" t="str">
        <f t="shared" ca="1" si="85"/>
        <v>Antigua</v>
      </c>
      <c r="W499" s="7" t="str">
        <f t="shared" si="86"/>
        <v/>
      </c>
      <c r="X499" s="5" t="str">
        <f t="shared" si="87"/>
        <v>N/A</v>
      </c>
      <c r="Y499" s="16" t="str">
        <f t="shared" si="88"/>
        <v>Medio</v>
      </c>
      <c r="AH499" t="str">
        <f t="shared" si="82"/>
        <v>Activo = Ahorro</v>
      </c>
    </row>
    <row r="500" spans="1:34">
      <c r="A500">
        <v>1499</v>
      </c>
      <c r="B500" t="s">
        <v>178</v>
      </c>
      <c r="C500" t="s">
        <v>451</v>
      </c>
      <c r="D500" t="s">
        <v>979</v>
      </c>
      <c r="E500" s="1">
        <v>33170</v>
      </c>
      <c r="F500" s="1">
        <v>44363</v>
      </c>
      <c r="G500" t="s">
        <v>967</v>
      </c>
      <c r="H500" s="2">
        <v>86568.84</v>
      </c>
      <c r="I500">
        <v>12</v>
      </c>
      <c r="J500">
        <v>5.5</v>
      </c>
      <c r="R500">
        <f t="shared" ca="1" si="83"/>
        <v>34</v>
      </c>
      <c r="T500" s="3" t="str">
        <f t="shared" si="81"/>
        <v>No</v>
      </c>
      <c r="U500" s="3" t="str">
        <f t="shared" ca="1" si="84"/>
        <v>No</v>
      </c>
      <c r="V500" s="6" t="str">
        <f t="shared" ca="1" si="85"/>
        <v>Antigua</v>
      </c>
      <c r="W500" s="7">
        <f t="shared" si="86"/>
        <v>7214.07</v>
      </c>
      <c r="X500" s="5">
        <f t="shared" si="87"/>
        <v>44728</v>
      </c>
      <c r="Y500" s="16" t="str">
        <f t="shared" si="88"/>
        <v>Bajo</v>
      </c>
      <c r="AH500" t="str">
        <f t="shared" si="82"/>
        <v>Activo = Inversión</v>
      </c>
    </row>
    <row r="501" spans="1:34">
      <c r="A501">
        <v>1500</v>
      </c>
      <c r="B501" t="s">
        <v>136</v>
      </c>
      <c r="C501" t="s">
        <v>491</v>
      </c>
      <c r="D501" t="s">
        <v>979</v>
      </c>
      <c r="E501" s="1">
        <v>26652</v>
      </c>
      <c r="F501" s="1">
        <v>44111</v>
      </c>
      <c r="G501" t="s">
        <v>967</v>
      </c>
      <c r="H501" s="2">
        <v>422923.98</v>
      </c>
      <c r="I501">
        <v>6</v>
      </c>
      <c r="J501">
        <v>5.5</v>
      </c>
      <c r="R501">
        <f t="shared" ca="1" si="83"/>
        <v>52</v>
      </c>
      <c r="T501" s="3" t="str">
        <f t="shared" si="81"/>
        <v>No</v>
      </c>
      <c r="U501" s="3" t="str">
        <f t="shared" ca="1" si="84"/>
        <v>No</v>
      </c>
      <c r="V501" s="6" t="str">
        <f t="shared" ca="1" si="85"/>
        <v>Antigua</v>
      </c>
      <c r="W501" s="7">
        <f t="shared" si="86"/>
        <v>70487.33</v>
      </c>
      <c r="X501" s="5">
        <f t="shared" si="87"/>
        <v>44293</v>
      </c>
      <c r="Y501" s="16" t="str">
        <f t="shared" si="88"/>
        <v>Alto</v>
      </c>
      <c r="AH501" t="str">
        <f t="shared" si="82"/>
        <v>Activo = Inversión</v>
      </c>
    </row>
    <row r="502" spans="1:34">
      <c r="A502">
        <v>1501</v>
      </c>
      <c r="B502" t="s">
        <v>63</v>
      </c>
      <c r="C502" t="s">
        <v>697</v>
      </c>
      <c r="D502" t="s">
        <v>979</v>
      </c>
      <c r="E502" s="1">
        <v>34059</v>
      </c>
      <c r="F502" s="1">
        <v>44756</v>
      </c>
      <c r="G502" t="s">
        <v>965</v>
      </c>
      <c r="H502" s="2">
        <v>133776.04</v>
      </c>
      <c r="I502">
        <v>0</v>
      </c>
      <c r="J502">
        <v>0.5</v>
      </c>
      <c r="R502">
        <f t="shared" ca="1" si="83"/>
        <v>32</v>
      </c>
      <c r="T502" s="3" t="str">
        <f t="shared" si="81"/>
        <v>No</v>
      </c>
      <c r="U502" s="3" t="str">
        <f t="shared" ca="1" si="84"/>
        <v>No</v>
      </c>
      <c r="V502" s="6" t="str">
        <f t="shared" ca="1" si="85"/>
        <v>Antigua</v>
      </c>
      <c r="W502" s="7" t="str">
        <f t="shared" si="86"/>
        <v/>
      </c>
      <c r="X502" s="5" t="str">
        <f t="shared" si="87"/>
        <v>N/A</v>
      </c>
      <c r="Y502" s="16" t="str">
        <f t="shared" si="88"/>
        <v>Medio</v>
      </c>
      <c r="AH502" t="str">
        <f t="shared" si="82"/>
        <v>Activo = Cuenta Corriente</v>
      </c>
    </row>
    <row r="503" spans="1:34">
      <c r="A503">
        <v>1502</v>
      </c>
      <c r="B503" t="s">
        <v>272</v>
      </c>
      <c r="C503" t="s">
        <v>698</v>
      </c>
      <c r="D503" t="s">
        <v>980</v>
      </c>
      <c r="E503" s="1">
        <v>34668</v>
      </c>
      <c r="F503" s="1">
        <v>44339</v>
      </c>
      <c r="G503" t="s">
        <v>965</v>
      </c>
      <c r="H503" s="2">
        <v>320912.36</v>
      </c>
      <c r="I503">
        <v>0</v>
      </c>
      <c r="J503">
        <v>0.5</v>
      </c>
      <c r="R503">
        <f t="shared" ca="1" si="83"/>
        <v>30</v>
      </c>
      <c r="T503" s="3" t="str">
        <f t="shared" si="81"/>
        <v>No</v>
      </c>
      <c r="U503" s="3" t="str">
        <f t="shared" ca="1" si="84"/>
        <v>No</v>
      </c>
      <c r="V503" s="6" t="str">
        <f t="shared" ca="1" si="85"/>
        <v>Antigua</v>
      </c>
      <c r="W503" s="7" t="str">
        <f t="shared" si="86"/>
        <v/>
      </c>
      <c r="X503" s="5" t="str">
        <f t="shared" si="87"/>
        <v>N/A</v>
      </c>
      <c r="Y503" s="16" t="str">
        <f t="shared" si="88"/>
        <v>Alto</v>
      </c>
      <c r="AH503" t="str">
        <f t="shared" si="82"/>
        <v>Activo = Cuenta Corriente</v>
      </c>
    </row>
    <row r="504" spans="1:34">
      <c r="A504">
        <v>1503</v>
      </c>
      <c r="B504" t="s">
        <v>273</v>
      </c>
      <c r="C504" t="s">
        <v>552</v>
      </c>
      <c r="D504" t="s">
        <v>980</v>
      </c>
      <c r="E504" s="1">
        <v>37362</v>
      </c>
      <c r="F504" s="1">
        <v>45502</v>
      </c>
      <c r="G504" t="s">
        <v>968</v>
      </c>
      <c r="H504" s="2">
        <v>389911.87</v>
      </c>
      <c r="I504">
        <v>0</v>
      </c>
      <c r="J504">
        <v>35</v>
      </c>
      <c r="R504">
        <f t="shared" ca="1" si="83"/>
        <v>23</v>
      </c>
      <c r="T504" s="3" t="str">
        <f t="shared" si="81"/>
        <v>No</v>
      </c>
      <c r="U504" s="3" t="str">
        <f t="shared" ca="1" si="84"/>
        <v>No</v>
      </c>
      <c r="V504" s="6" t="str">
        <f t="shared" ca="1" si="85"/>
        <v>Antigua</v>
      </c>
      <c r="W504" s="7" t="str">
        <f t="shared" si="86"/>
        <v/>
      </c>
      <c r="X504" s="5" t="str">
        <f t="shared" si="87"/>
        <v>N/A</v>
      </c>
      <c r="Y504" s="16" t="str">
        <f t="shared" si="88"/>
        <v>Alto</v>
      </c>
      <c r="AH504" t="str">
        <f t="shared" si="82"/>
        <v>Pasivo = Tarjeta de Crédito</v>
      </c>
    </row>
    <row r="505" spans="1:34">
      <c r="A505">
        <v>1504</v>
      </c>
      <c r="B505" t="s">
        <v>154</v>
      </c>
      <c r="C505" t="s">
        <v>400</v>
      </c>
      <c r="D505" t="s">
        <v>979</v>
      </c>
      <c r="E505" s="1">
        <v>23480</v>
      </c>
      <c r="F505" s="1">
        <v>45375</v>
      </c>
      <c r="G505" t="s">
        <v>965</v>
      </c>
      <c r="H505" s="2">
        <v>71714.649999999994</v>
      </c>
      <c r="I505">
        <v>0</v>
      </c>
      <c r="J505">
        <v>0.5</v>
      </c>
      <c r="R505">
        <f t="shared" ca="1" si="83"/>
        <v>61</v>
      </c>
      <c r="T505" s="3" t="str">
        <f t="shared" si="81"/>
        <v>No</v>
      </c>
      <c r="U505" s="3" t="str">
        <f t="shared" ca="1" si="84"/>
        <v>No</v>
      </c>
      <c r="V505" s="6" t="str">
        <f t="shared" ca="1" si="85"/>
        <v>Antigua</v>
      </c>
      <c r="W505" s="7" t="str">
        <f t="shared" si="86"/>
        <v/>
      </c>
      <c r="X505" s="5" t="str">
        <f t="shared" si="87"/>
        <v>N/A</v>
      </c>
      <c r="Y505" s="16" t="str">
        <f t="shared" si="88"/>
        <v>Bajo</v>
      </c>
      <c r="AH505" t="str">
        <f t="shared" si="82"/>
        <v>Activo = Cuenta Corriente</v>
      </c>
    </row>
    <row r="506" spans="1:34">
      <c r="A506">
        <v>1505</v>
      </c>
      <c r="B506" t="s">
        <v>61</v>
      </c>
      <c r="C506" t="s">
        <v>421</v>
      </c>
      <c r="D506" t="s">
        <v>979</v>
      </c>
      <c r="E506" s="1">
        <v>38874</v>
      </c>
      <c r="F506" s="1">
        <v>45721</v>
      </c>
      <c r="G506" t="s">
        <v>969</v>
      </c>
      <c r="H506" s="2">
        <v>298069.68</v>
      </c>
      <c r="I506">
        <v>24</v>
      </c>
      <c r="J506">
        <v>8</v>
      </c>
      <c r="R506">
        <f t="shared" ca="1" si="83"/>
        <v>18</v>
      </c>
      <c r="T506" s="3" t="str">
        <f t="shared" si="81"/>
        <v>Sí</v>
      </c>
      <c r="U506" s="3" t="str">
        <f t="shared" ca="1" si="84"/>
        <v>Sí</v>
      </c>
      <c r="V506" s="6" t="str">
        <f t="shared" ca="1" si="85"/>
        <v>Antigua</v>
      </c>
      <c r="W506" s="7">
        <f t="shared" si="86"/>
        <v>12419.57</v>
      </c>
      <c r="X506" s="5">
        <f t="shared" si="87"/>
        <v>46451</v>
      </c>
      <c r="Y506" s="16" t="str">
        <f t="shared" si="88"/>
        <v>Medio</v>
      </c>
      <c r="AH506" t="str">
        <f t="shared" si="82"/>
        <v>Pasivo = Crédito Hipotecario</v>
      </c>
    </row>
    <row r="507" spans="1:34">
      <c r="A507">
        <v>1506</v>
      </c>
      <c r="B507" t="s">
        <v>183</v>
      </c>
      <c r="C507" t="s">
        <v>699</v>
      </c>
      <c r="D507" t="s">
        <v>979</v>
      </c>
      <c r="E507" s="1">
        <v>39065</v>
      </c>
      <c r="F507" s="1">
        <v>44373</v>
      </c>
      <c r="G507" t="s">
        <v>965</v>
      </c>
      <c r="H507" s="2">
        <v>69332.39</v>
      </c>
      <c r="I507">
        <v>0</v>
      </c>
      <c r="J507">
        <v>0.5</v>
      </c>
      <c r="R507">
        <f t="shared" ca="1" si="83"/>
        <v>18</v>
      </c>
      <c r="T507" s="3" t="str">
        <f t="shared" si="81"/>
        <v>No</v>
      </c>
      <c r="U507" s="3" t="str">
        <f t="shared" ca="1" si="84"/>
        <v>No</v>
      </c>
      <c r="V507" s="6" t="str">
        <f t="shared" ca="1" si="85"/>
        <v>Antigua</v>
      </c>
      <c r="W507" s="7" t="str">
        <f t="shared" si="86"/>
        <v/>
      </c>
      <c r="X507" s="5" t="str">
        <f t="shared" si="87"/>
        <v>N/A</v>
      </c>
      <c r="Y507" s="16" t="str">
        <f t="shared" si="88"/>
        <v>Bajo</v>
      </c>
      <c r="AH507" t="str">
        <f t="shared" si="82"/>
        <v>Activo = Cuenta Corriente</v>
      </c>
    </row>
    <row r="508" spans="1:34">
      <c r="A508">
        <v>1507</v>
      </c>
      <c r="B508" t="s">
        <v>250</v>
      </c>
      <c r="C508" t="s">
        <v>700</v>
      </c>
      <c r="D508" t="s">
        <v>979</v>
      </c>
      <c r="E508" s="1">
        <v>36878</v>
      </c>
      <c r="F508" s="1">
        <v>45073</v>
      </c>
      <c r="G508" t="s">
        <v>967</v>
      </c>
      <c r="H508" s="2">
        <v>432445.73</v>
      </c>
      <c r="I508">
        <v>24</v>
      </c>
      <c r="J508">
        <v>5.5</v>
      </c>
      <c r="R508">
        <f t="shared" ca="1" si="83"/>
        <v>24</v>
      </c>
      <c r="T508" s="3" t="str">
        <f t="shared" si="81"/>
        <v>No</v>
      </c>
      <c r="U508" s="3" t="str">
        <f t="shared" ca="1" si="84"/>
        <v>No</v>
      </c>
      <c r="V508" s="6" t="str">
        <f t="shared" ca="1" si="85"/>
        <v>Antigua</v>
      </c>
      <c r="W508" s="7">
        <f t="shared" si="86"/>
        <v>18018.572083333333</v>
      </c>
      <c r="X508" s="5">
        <f t="shared" si="87"/>
        <v>45804</v>
      </c>
      <c r="Y508" s="16" t="str">
        <f t="shared" si="88"/>
        <v>Alto</v>
      </c>
      <c r="AH508" t="str">
        <f t="shared" si="82"/>
        <v>Activo = Inversión</v>
      </c>
    </row>
    <row r="509" spans="1:34">
      <c r="A509">
        <v>1508</v>
      </c>
      <c r="B509" t="s">
        <v>274</v>
      </c>
      <c r="C509" t="s">
        <v>577</v>
      </c>
      <c r="D509" t="s">
        <v>980</v>
      </c>
      <c r="E509" s="1">
        <v>34205</v>
      </c>
      <c r="F509" s="1">
        <v>44774</v>
      </c>
      <c r="G509" t="s">
        <v>966</v>
      </c>
      <c r="H509" s="2">
        <v>397735.79</v>
      </c>
      <c r="I509">
        <v>0</v>
      </c>
      <c r="J509">
        <v>2.1</v>
      </c>
      <c r="R509">
        <f t="shared" ca="1" si="83"/>
        <v>31</v>
      </c>
      <c r="T509" s="3" t="str">
        <f t="shared" si="81"/>
        <v>No</v>
      </c>
      <c r="U509" s="3" t="str">
        <f t="shared" ca="1" si="84"/>
        <v>No</v>
      </c>
      <c r="V509" s="6" t="str">
        <f t="shared" ca="1" si="85"/>
        <v>Antigua</v>
      </c>
      <c r="W509" s="7" t="str">
        <f t="shared" si="86"/>
        <v/>
      </c>
      <c r="X509" s="5" t="str">
        <f t="shared" si="87"/>
        <v>N/A</v>
      </c>
      <c r="Y509" s="16" t="str">
        <f t="shared" si="88"/>
        <v>Alto</v>
      </c>
      <c r="AH509" t="str">
        <f t="shared" si="82"/>
        <v>Activo = Ahorro</v>
      </c>
    </row>
    <row r="510" spans="1:34">
      <c r="A510">
        <v>1509</v>
      </c>
      <c r="B510" t="s">
        <v>222</v>
      </c>
      <c r="C510" t="s">
        <v>701</v>
      </c>
      <c r="D510" t="s">
        <v>979</v>
      </c>
      <c r="E510" s="1">
        <v>21649</v>
      </c>
      <c r="F510" s="1">
        <v>45426</v>
      </c>
      <c r="G510" t="s">
        <v>967</v>
      </c>
      <c r="H510" s="2">
        <v>129685.19</v>
      </c>
      <c r="I510">
        <v>12</v>
      </c>
      <c r="J510">
        <v>5.5</v>
      </c>
      <c r="R510">
        <f t="shared" ca="1" si="83"/>
        <v>66</v>
      </c>
      <c r="T510" s="3" t="str">
        <f t="shared" si="81"/>
        <v>No</v>
      </c>
      <c r="U510" s="3" t="str">
        <f t="shared" ca="1" si="84"/>
        <v>No</v>
      </c>
      <c r="V510" s="6" t="str">
        <f t="shared" ca="1" si="85"/>
        <v>Antigua</v>
      </c>
      <c r="W510" s="7">
        <f t="shared" si="86"/>
        <v>10807.099166666667</v>
      </c>
      <c r="X510" s="5">
        <f t="shared" si="87"/>
        <v>45791</v>
      </c>
      <c r="Y510" s="16" t="str">
        <f t="shared" si="88"/>
        <v>Medio</v>
      </c>
      <c r="AH510" t="str">
        <f t="shared" si="82"/>
        <v>Activo = Inversión</v>
      </c>
    </row>
    <row r="511" spans="1:34">
      <c r="A511">
        <v>1510</v>
      </c>
      <c r="B511" t="s">
        <v>31</v>
      </c>
      <c r="C511" t="s">
        <v>646</v>
      </c>
      <c r="D511" t="s">
        <v>979</v>
      </c>
      <c r="E511" s="1">
        <v>31808</v>
      </c>
      <c r="F511" s="1">
        <v>44286</v>
      </c>
      <c r="G511" t="s">
        <v>965</v>
      </c>
      <c r="H511" s="2">
        <v>234646.93</v>
      </c>
      <c r="I511">
        <v>0</v>
      </c>
      <c r="J511">
        <v>0.5</v>
      </c>
      <c r="R511">
        <f t="shared" ca="1" si="83"/>
        <v>38</v>
      </c>
      <c r="T511" s="3" t="str">
        <f t="shared" si="81"/>
        <v>No</v>
      </c>
      <c r="U511" s="3" t="str">
        <f t="shared" ca="1" si="84"/>
        <v>No</v>
      </c>
      <c r="V511" s="6" t="str">
        <f t="shared" ca="1" si="85"/>
        <v>Antigua</v>
      </c>
      <c r="W511" s="7" t="str">
        <f t="shared" si="86"/>
        <v/>
      </c>
      <c r="X511" s="5" t="str">
        <f t="shared" si="87"/>
        <v>N/A</v>
      </c>
      <c r="Y511" s="16" t="str">
        <f t="shared" si="88"/>
        <v>Medio</v>
      </c>
      <c r="AH511" t="str">
        <f t="shared" si="82"/>
        <v>Activo = Cuenta Corriente</v>
      </c>
    </row>
    <row r="512" spans="1:34">
      <c r="A512">
        <v>1511</v>
      </c>
      <c r="B512" t="s">
        <v>275</v>
      </c>
      <c r="C512" t="s">
        <v>702</v>
      </c>
      <c r="D512" t="s">
        <v>979</v>
      </c>
      <c r="E512" s="1">
        <v>34812</v>
      </c>
      <c r="F512" s="1">
        <v>45585</v>
      </c>
      <c r="G512" t="s">
        <v>966</v>
      </c>
      <c r="H512" s="2">
        <v>206862.07</v>
      </c>
      <c r="I512">
        <v>0</v>
      </c>
      <c r="J512">
        <v>2.1</v>
      </c>
      <c r="R512">
        <f t="shared" ca="1" si="83"/>
        <v>30</v>
      </c>
      <c r="T512" s="3" t="str">
        <f t="shared" si="81"/>
        <v>No</v>
      </c>
      <c r="U512" s="3" t="str">
        <f t="shared" ca="1" si="84"/>
        <v>No</v>
      </c>
      <c r="V512" s="6" t="str">
        <f t="shared" ca="1" si="85"/>
        <v>Antigua</v>
      </c>
      <c r="W512" s="7" t="str">
        <f t="shared" si="86"/>
        <v/>
      </c>
      <c r="X512" s="5" t="str">
        <f t="shared" si="87"/>
        <v>N/A</v>
      </c>
      <c r="Y512" s="16" t="str">
        <f t="shared" si="88"/>
        <v>Medio</v>
      </c>
      <c r="AH512" t="str">
        <f t="shared" si="82"/>
        <v>Activo = Ahorro</v>
      </c>
    </row>
    <row r="513" spans="1:34">
      <c r="A513">
        <v>1512</v>
      </c>
      <c r="B513" t="s">
        <v>258</v>
      </c>
      <c r="C513" t="s">
        <v>703</v>
      </c>
      <c r="D513" t="s">
        <v>979</v>
      </c>
      <c r="E513" s="1">
        <v>33853</v>
      </c>
      <c r="F513" s="1">
        <v>44862</v>
      </c>
      <c r="G513" t="s">
        <v>966</v>
      </c>
      <c r="H513" s="2">
        <v>340710.62</v>
      </c>
      <c r="I513">
        <v>0</v>
      </c>
      <c r="J513">
        <v>2.1</v>
      </c>
      <c r="R513">
        <f t="shared" ca="1" si="83"/>
        <v>32</v>
      </c>
      <c r="T513" s="3" t="str">
        <f t="shared" si="81"/>
        <v>No</v>
      </c>
      <c r="U513" s="3" t="str">
        <f t="shared" ca="1" si="84"/>
        <v>No</v>
      </c>
      <c r="V513" s="6" t="str">
        <f t="shared" ca="1" si="85"/>
        <v>Antigua</v>
      </c>
      <c r="W513" s="7" t="str">
        <f t="shared" si="86"/>
        <v/>
      </c>
      <c r="X513" s="5" t="str">
        <f t="shared" si="87"/>
        <v>N/A</v>
      </c>
      <c r="Y513" s="16" t="str">
        <f t="shared" si="88"/>
        <v>Alto</v>
      </c>
      <c r="AH513" t="str">
        <f t="shared" si="82"/>
        <v>Activo = Ahorro</v>
      </c>
    </row>
    <row r="514" spans="1:34">
      <c r="A514">
        <v>1513</v>
      </c>
      <c r="B514" t="s">
        <v>218</v>
      </c>
      <c r="C514" t="s">
        <v>704</v>
      </c>
      <c r="D514" t="s">
        <v>980</v>
      </c>
      <c r="E514" s="1">
        <v>28595</v>
      </c>
      <c r="F514" s="1">
        <v>44015</v>
      </c>
      <c r="G514" t="s">
        <v>966</v>
      </c>
      <c r="H514" s="2">
        <v>331630.83</v>
      </c>
      <c r="I514">
        <v>0</v>
      </c>
      <c r="J514">
        <v>2.1</v>
      </c>
      <c r="R514">
        <f t="shared" ca="1" si="83"/>
        <v>47</v>
      </c>
      <c r="T514" s="3" t="str">
        <f t="shared" si="81"/>
        <v>No</v>
      </c>
      <c r="U514" s="3" t="str">
        <f t="shared" ca="1" si="84"/>
        <v>No</v>
      </c>
      <c r="V514" s="6" t="str">
        <f t="shared" ca="1" si="85"/>
        <v>Antigua</v>
      </c>
      <c r="W514" s="7" t="str">
        <f t="shared" si="86"/>
        <v/>
      </c>
      <c r="X514" s="5" t="str">
        <f t="shared" si="87"/>
        <v>N/A</v>
      </c>
      <c r="Y514" s="16" t="str">
        <f t="shared" si="88"/>
        <v>Alto</v>
      </c>
      <c r="AH514" t="str">
        <f t="shared" si="82"/>
        <v>Activo = Ahorro</v>
      </c>
    </row>
    <row r="515" spans="1:34">
      <c r="A515">
        <v>1514</v>
      </c>
      <c r="B515" t="s">
        <v>206</v>
      </c>
      <c r="C515" t="s">
        <v>705</v>
      </c>
      <c r="D515" t="s">
        <v>980</v>
      </c>
      <c r="E515" s="1">
        <v>27153</v>
      </c>
      <c r="F515" s="1">
        <v>45509</v>
      </c>
      <c r="G515" t="s">
        <v>969</v>
      </c>
      <c r="H515" s="2">
        <v>8054.87</v>
      </c>
      <c r="I515">
        <v>18</v>
      </c>
      <c r="J515">
        <v>8</v>
      </c>
      <c r="R515">
        <f t="shared" ca="1" si="83"/>
        <v>51</v>
      </c>
      <c r="T515" s="3" t="str">
        <f t="shared" ref="T515:T578" si="89">IF(MONTH(E515)=6,"Sí","No")</f>
        <v>No</v>
      </c>
      <c r="U515" s="3" t="str">
        <f t="shared" ca="1" si="84"/>
        <v>No</v>
      </c>
      <c r="V515" s="6" t="str">
        <f t="shared" ca="1" si="85"/>
        <v>Antigua</v>
      </c>
      <c r="W515" s="7">
        <f t="shared" si="86"/>
        <v>447.49277777777775</v>
      </c>
      <c r="X515" s="5">
        <f t="shared" si="87"/>
        <v>46058</v>
      </c>
      <c r="Y515" s="16" t="str">
        <f t="shared" si="88"/>
        <v>Bajo</v>
      </c>
      <c r="AH515" t="str">
        <f t="shared" ref="AH515:AH578" si="90">IF(OR(G515="Ahorro",G515="Inversión", G515="Cuenta Corriente"),"Activo = " &amp; G515,"Pasivo = " &amp; G515)</f>
        <v>Pasivo = Crédito Hipotecario</v>
      </c>
    </row>
    <row r="516" spans="1:34">
      <c r="A516">
        <v>1515</v>
      </c>
      <c r="B516" t="s">
        <v>127</v>
      </c>
      <c r="C516" t="s">
        <v>706</v>
      </c>
      <c r="D516" t="s">
        <v>979</v>
      </c>
      <c r="E516" s="1">
        <v>28095</v>
      </c>
      <c r="F516" s="1">
        <v>45410</v>
      </c>
      <c r="G516" t="s">
        <v>969</v>
      </c>
      <c r="H516" s="2">
        <v>189156.9</v>
      </c>
      <c r="I516">
        <v>6</v>
      </c>
      <c r="J516">
        <v>8</v>
      </c>
      <c r="R516">
        <f t="shared" ca="1" si="83"/>
        <v>48</v>
      </c>
      <c r="T516" s="3" t="str">
        <f t="shared" si="89"/>
        <v>No</v>
      </c>
      <c r="U516" s="3" t="str">
        <f t="shared" ca="1" si="84"/>
        <v>No</v>
      </c>
      <c r="V516" s="6" t="str">
        <f t="shared" ca="1" si="85"/>
        <v>Antigua</v>
      </c>
      <c r="W516" s="7">
        <f t="shared" si="86"/>
        <v>31526.149999999998</v>
      </c>
      <c r="X516" s="5">
        <f t="shared" si="87"/>
        <v>45593</v>
      </c>
      <c r="Y516" s="16" t="str">
        <f t="shared" si="88"/>
        <v>Medio</v>
      </c>
      <c r="AH516" t="str">
        <f t="shared" si="90"/>
        <v>Pasivo = Crédito Hipotecario</v>
      </c>
    </row>
    <row r="517" spans="1:34">
      <c r="A517">
        <v>1516</v>
      </c>
      <c r="B517" t="s">
        <v>88</v>
      </c>
      <c r="C517" t="s">
        <v>546</v>
      </c>
      <c r="D517" t="s">
        <v>980</v>
      </c>
      <c r="E517" s="1">
        <v>31721</v>
      </c>
      <c r="F517" s="1">
        <v>44027</v>
      </c>
      <c r="G517" t="s">
        <v>966</v>
      </c>
      <c r="H517" s="2">
        <v>27251.05</v>
      </c>
      <c r="I517">
        <v>0</v>
      </c>
      <c r="J517">
        <v>2.1</v>
      </c>
      <c r="R517">
        <f t="shared" ca="1" si="83"/>
        <v>38</v>
      </c>
      <c r="T517" s="3" t="str">
        <f t="shared" si="89"/>
        <v>No</v>
      </c>
      <c r="U517" s="3" t="str">
        <f t="shared" ca="1" si="84"/>
        <v>No</v>
      </c>
      <c r="V517" s="6" t="str">
        <f t="shared" ca="1" si="85"/>
        <v>Antigua</v>
      </c>
      <c r="W517" s="7" t="str">
        <f t="shared" si="86"/>
        <v/>
      </c>
      <c r="X517" s="5" t="str">
        <f t="shared" si="87"/>
        <v>N/A</v>
      </c>
      <c r="Y517" s="16" t="str">
        <f t="shared" si="88"/>
        <v>Bajo</v>
      </c>
      <c r="AH517" t="str">
        <f t="shared" si="90"/>
        <v>Activo = Ahorro</v>
      </c>
    </row>
    <row r="518" spans="1:34">
      <c r="A518">
        <v>1517</v>
      </c>
      <c r="B518" t="s">
        <v>276</v>
      </c>
      <c r="C518" t="s">
        <v>707</v>
      </c>
      <c r="D518" t="s">
        <v>979</v>
      </c>
      <c r="E518" s="1">
        <v>33658</v>
      </c>
      <c r="F518" s="1">
        <v>44681</v>
      </c>
      <c r="G518" t="s">
        <v>967</v>
      </c>
      <c r="H518" s="2">
        <v>138814.43</v>
      </c>
      <c r="I518">
        <v>24</v>
      </c>
      <c r="J518">
        <v>5.5</v>
      </c>
      <c r="R518">
        <f t="shared" ca="1" si="83"/>
        <v>33</v>
      </c>
      <c r="T518" s="3" t="str">
        <f t="shared" si="89"/>
        <v>No</v>
      </c>
      <c r="U518" s="3" t="str">
        <f t="shared" ca="1" si="84"/>
        <v>No</v>
      </c>
      <c r="V518" s="6" t="str">
        <f t="shared" ca="1" si="85"/>
        <v>Antigua</v>
      </c>
      <c r="W518" s="7">
        <f t="shared" si="86"/>
        <v>5783.9345833333327</v>
      </c>
      <c r="X518" s="5">
        <f t="shared" si="87"/>
        <v>45412</v>
      </c>
      <c r="Y518" s="16" t="str">
        <f t="shared" si="88"/>
        <v>Medio</v>
      </c>
      <c r="AH518" t="str">
        <f t="shared" si="90"/>
        <v>Activo = Inversión</v>
      </c>
    </row>
    <row r="519" spans="1:34">
      <c r="A519">
        <v>1518</v>
      </c>
      <c r="B519" t="s">
        <v>94</v>
      </c>
      <c r="C519" t="s">
        <v>147</v>
      </c>
      <c r="D519" t="s">
        <v>980</v>
      </c>
      <c r="E519" s="1">
        <v>32271</v>
      </c>
      <c r="F519" s="1">
        <v>44635</v>
      </c>
      <c r="G519" t="s">
        <v>965</v>
      </c>
      <c r="H519" s="2">
        <v>164143.51</v>
      </c>
      <c r="I519">
        <v>0</v>
      </c>
      <c r="J519">
        <v>0.5</v>
      </c>
      <c r="R519">
        <f t="shared" ca="1" si="83"/>
        <v>37</v>
      </c>
      <c r="T519" s="3" t="str">
        <f t="shared" si="89"/>
        <v>No</v>
      </c>
      <c r="U519" s="3" t="str">
        <f t="shared" ca="1" si="84"/>
        <v>No</v>
      </c>
      <c r="V519" s="6" t="str">
        <f t="shared" ca="1" si="85"/>
        <v>Antigua</v>
      </c>
      <c r="W519" s="7" t="str">
        <f t="shared" si="86"/>
        <v/>
      </c>
      <c r="X519" s="5" t="str">
        <f t="shared" si="87"/>
        <v>N/A</v>
      </c>
      <c r="Y519" s="16" t="str">
        <f t="shared" si="88"/>
        <v>Medio</v>
      </c>
      <c r="AH519" t="str">
        <f t="shared" si="90"/>
        <v>Activo = Cuenta Corriente</v>
      </c>
    </row>
    <row r="520" spans="1:34">
      <c r="A520">
        <v>1519</v>
      </c>
      <c r="B520" t="s">
        <v>59</v>
      </c>
      <c r="C520" t="s">
        <v>453</v>
      </c>
      <c r="D520" t="s">
        <v>980</v>
      </c>
      <c r="E520" s="1">
        <v>31513</v>
      </c>
      <c r="F520" s="1">
        <v>45031</v>
      </c>
      <c r="G520" t="s">
        <v>968</v>
      </c>
      <c r="H520" s="2">
        <v>285506.48</v>
      </c>
      <c r="I520">
        <v>0</v>
      </c>
      <c r="J520">
        <v>35</v>
      </c>
      <c r="R520">
        <f t="shared" ca="1" si="83"/>
        <v>39</v>
      </c>
      <c r="T520" s="3" t="str">
        <f t="shared" si="89"/>
        <v>No</v>
      </c>
      <c r="U520" s="3" t="str">
        <f t="shared" ca="1" si="84"/>
        <v>No</v>
      </c>
      <c r="V520" s="6" t="str">
        <f t="shared" ca="1" si="85"/>
        <v>Antigua</v>
      </c>
      <c r="W520" s="7" t="str">
        <f t="shared" si="86"/>
        <v/>
      </c>
      <c r="X520" s="5" t="str">
        <f t="shared" si="87"/>
        <v>N/A</v>
      </c>
      <c r="Y520" s="16" t="str">
        <f t="shared" si="88"/>
        <v>Medio</v>
      </c>
      <c r="AH520" t="str">
        <f t="shared" si="90"/>
        <v>Pasivo = Tarjeta de Crédito</v>
      </c>
    </row>
    <row r="521" spans="1:34">
      <c r="A521">
        <v>1520</v>
      </c>
      <c r="B521" t="s">
        <v>262</v>
      </c>
      <c r="C521" t="s">
        <v>553</v>
      </c>
      <c r="D521" t="s">
        <v>979</v>
      </c>
      <c r="E521" s="1">
        <v>28051</v>
      </c>
      <c r="F521" s="1">
        <v>43996</v>
      </c>
      <c r="G521" t="s">
        <v>967</v>
      </c>
      <c r="H521" s="2">
        <v>310930.34999999998</v>
      </c>
      <c r="I521">
        <v>12</v>
      </c>
      <c r="J521">
        <v>5.5</v>
      </c>
      <c r="R521">
        <f t="shared" ca="1" si="83"/>
        <v>48</v>
      </c>
      <c r="T521" s="3" t="str">
        <f t="shared" si="89"/>
        <v>No</v>
      </c>
      <c r="U521" s="3" t="str">
        <f t="shared" ca="1" si="84"/>
        <v>No</v>
      </c>
      <c r="V521" s="6" t="str">
        <f t="shared" ca="1" si="85"/>
        <v>Antigua</v>
      </c>
      <c r="W521" s="7">
        <f t="shared" si="86"/>
        <v>25910.862499999999</v>
      </c>
      <c r="X521" s="5">
        <f t="shared" si="87"/>
        <v>44361</v>
      </c>
      <c r="Y521" s="16" t="str">
        <f t="shared" si="88"/>
        <v>Alto</v>
      </c>
      <c r="AH521" t="str">
        <f t="shared" si="90"/>
        <v>Activo = Inversión</v>
      </c>
    </row>
    <row r="522" spans="1:34">
      <c r="A522">
        <v>1521</v>
      </c>
      <c r="B522" t="s">
        <v>266</v>
      </c>
      <c r="C522" t="s">
        <v>708</v>
      </c>
      <c r="D522" t="s">
        <v>980</v>
      </c>
      <c r="E522" s="1">
        <v>35286</v>
      </c>
      <c r="F522" s="1">
        <v>44880</v>
      </c>
      <c r="G522" t="s">
        <v>965</v>
      </c>
      <c r="H522" s="2">
        <v>86533.56</v>
      </c>
      <c r="I522">
        <v>0</v>
      </c>
      <c r="J522">
        <v>0.5</v>
      </c>
      <c r="R522">
        <f t="shared" ca="1" si="83"/>
        <v>28</v>
      </c>
      <c r="T522" s="3" t="str">
        <f t="shared" si="89"/>
        <v>No</v>
      </c>
      <c r="U522" s="3" t="str">
        <f t="shared" ca="1" si="84"/>
        <v>No</v>
      </c>
      <c r="V522" s="6" t="str">
        <f t="shared" ca="1" si="85"/>
        <v>Antigua</v>
      </c>
      <c r="W522" s="7" t="str">
        <f t="shared" si="86"/>
        <v/>
      </c>
      <c r="X522" s="5" t="str">
        <f t="shared" si="87"/>
        <v>N/A</v>
      </c>
      <c r="Y522" s="16" t="str">
        <f t="shared" si="88"/>
        <v>Bajo</v>
      </c>
      <c r="AH522" t="str">
        <f t="shared" si="90"/>
        <v>Activo = Cuenta Corriente</v>
      </c>
    </row>
    <row r="523" spans="1:34">
      <c r="A523">
        <v>1522</v>
      </c>
      <c r="B523" t="s">
        <v>136</v>
      </c>
      <c r="C523" t="s">
        <v>709</v>
      </c>
      <c r="D523" t="s">
        <v>980</v>
      </c>
      <c r="E523" s="1">
        <v>23479</v>
      </c>
      <c r="F523" s="1">
        <v>44116</v>
      </c>
      <c r="G523" t="s">
        <v>965</v>
      </c>
      <c r="H523" s="2">
        <v>26355.32</v>
      </c>
      <c r="I523">
        <v>0</v>
      </c>
      <c r="J523">
        <v>0.5</v>
      </c>
      <c r="R523">
        <f t="shared" ca="1" si="83"/>
        <v>61</v>
      </c>
      <c r="T523" s="3" t="str">
        <f t="shared" si="89"/>
        <v>No</v>
      </c>
      <c r="U523" s="3" t="str">
        <f t="shared" ca="1" si="84"/>
        <v>No</v>
      </c>
      <c r="V523" s="6" t="str">
        <f t="shared" ca="1" si="85"/>
        <v>Antigua</v>
      </c>
      <c r="W523" s="7" t="str">
        <f t="shared" si="86"/>
        <v/>
      </c>
      <c r="X523" s="5" t="str">
        <f t="shared" si="87"/>
        <v>N/A</v>
      </c>
      <c r="Y523" s="16" t="str">
        <f t="shared" si="88"/>
        <v>Bajo</v>
      </c>
      <c r="AH523" t="str">
        <f t="shared" si="90"/>
        <v>Activo = Cuenta Corriente</v>
      </c>
    </row>
    <row r="524" spans="1:34">
      <c r="A524">
        <v>1523</v>
      </c>
      <c r="B524" t="s">
        <v>266</v>
      </c>
      <c r="C524" t="s">
        <v>646</v>
      </c>
      <c r="D524" t="s">
        <v>979</v>
      </c>
      <c r="E524" s="1">
        <v>22130</v>
      </c>
      <c r="F524" s="1">
        <v>45198</v>
      </c>
      <c r="G524" t="s">
        <v>965</v>
      </c>
      <c r="H524" s="2">
        <v>367726.15</v>
      </c>
      <c r="I524">
        <v>0</v>
      </c>
      <c r="J524">
        <v>0.5</v>
      </c>
      <c r="R524">
        <f t="shared" ca="1" si="83"/>
        <v>64</v>
      </c>
      <c r="T524" s="3" t="str">
        <f t="shared" si="89"/>
        <v>No</v>
      </c>
      <c r="U524" s="3" t="str">
        <f t="shared" ca="1" si="84"/>
        <v>No</v>
      </c>
      <c r="V524" s="6" t="str">
        <f t="shared" ca="1" si="85"/>
        <v>Antigua</v>
      </c>
      <c r="W524" s="7" t="str">
        <f t="shared" si="86"/>
        <v/>
      </c>
      <c r="X524" s="5" t="str">
        <f t="shared" si="87"/>
        <v>N/A</v>
      </c>
      <c r="Y524" s="16" t="str">
        <f t="shared" si="88"/>
        <v>Alto</v>
      </c>
      <c r="AH524" t="str">
        <f t="shared" si="90"/>
        <v>Activo = Cuenta Corriente</v>
      </c>
    </row>
    <row r="525" spans="1:34">
      <c r="A525">
        <v>1524</v>
      </c>
      <c r="B525" t="s">
        <v>277</v>
      </c>
      <c r="C525" t="s">
        <v>710</v>
      </c>
      <c r="D525" t="s">
        <v>980</v>
      </c>
      <c r="E525" s="1">
        <v>24451</v>
      </c>
      <c r="F525" s="1">
        <v>44229</v>
      </c>
      <c r="G525" t="s">
        <v>966</v>
      </c>
      <c r="H525" s="2">
        <v>333758.67</v>
      </c>
      <c r="I525">
        <v>0</v>
      </c>
      <c r="J525">
        <v>2.1</v>
      </c>
      <c r="R525">
        <f t="shared" ref="R525:R588" ca="1" si="91">INT((TODAY()-E525)/365.25)</f>
        <v>58</v>
      </c>
      <c r="T525" s="3" t="str">
        <f t="shared" si="89"/>
        <v>No</v>
      </c>
      <c r="U525" s="3" t="str">
        <f t="shared" ca="1" si="84"/>
        <v>No</v>
      </c>
      <c r="V525" s="6" t="str">
        <f t="shared" ca="1" si="85"/>
        <v>Antigua</v>
      </c>
      <c r="W525" s="7" t="str">
        <f t="shared" si="86"/>
        <v/>
      </c>
      <c r="X525" s="5" t="str">
        <f t="shared" si="87"/>
        <v>N/A</v>
      </c>
      <c r="Y525" s="16" t="str">
        <f t="shared" si="88"/>
        <v>Alto</v>
      </c>
      <c r="AH525" t="str">
        <f t="shared" si="90"/>
        <v>Activo = Ahorro</v>
      </c>
    </row>
    <row r="526" spans="1:34">
      <c r="A526">
        <v>1525</v>
      </c>
      <c r="B526" t="s">
        <v>118</v>
      </c>
      <c r="C526" t="s">
        <v>404</v>
      </c>
      <c r="D526" t="s">
        <v>980</v>
      </c>
      <c r="E526" s="1">
        <v>38026</v>
      </c>
      <c r="F526" s="1">
        <v>44885</v>
      </c>
      <c r="G526" t="s">
        <v>969</v>
      </c>
      <c r="H526" s="2">
        <v>103263.16</v>
      </c>
      <c r="I526">
        <v>0</v>
      </c>
      <c r="J526">
        <v>8</v>
      </c>
      <c r="R526">
        <f t="shared" ca="1" si="91"/>
        <v>21</v>
      </c>
      <c r="T526" s="3" t="str">
        <f t="shared" si="89"/>
        <v>No</v>
      </c>
      <c r="U526" s="3" t="str">
        <f t="shared" ca="1" si="84"/>
        <v>No</v>
      </c>
      <c r="V526" s="6" t="str">
        <f t="shared" ca="1" si="85"/>
        <v>Antigua</v>
      </c>
      <c r="W526" s="7" t="str">
        <f t="shared" si="86"/>
        <v/>
      </c>
      <c r="X526" s="5" t="str">
        <f t="shared" si="87"/>
        <v>N/A</v>
      </c>
      <c r="Y526" s="16" t="str">
        <f t="shared" si="88"/>
        <v>Medio</v>
      </c>
      <c r="AH526" t="str">
        <f t="shared" si="90"/>
        <v>Pasivo = Crédito Hipotecario</v>
      </c>
    </row>
    <row r="527" spans="1:34">
      <c r="A527">
        <v>1526</v>
      </c>
      <c r="B527" t="s">
        <v>239</v>
      </c>
      <c r="C527" t="s">
        <v>711</v>
      </c>
      <c r="D527" t="s">
        <v>980</v>
      </c>
      <c r="E527" s="1">
        <v>21369</v>
      </c>
      <c r="F527" s="1">
        <v>44631</v>
      </c>
      <c r="G527" t="s">
        <v>965</v>
      </c>
      <c r="H527" s="2">
        <v>83580.77</v>
      </c>
      <c r="I527">
        <v>0</v>
      </c>
      <c r="J527">
        <v>0.5</v>
      </c>
      <c r="R527">
        <f t="shared" ca="1" si="91"/>
        <v>66</v>
      </c>
      <c r="T527" s="3" t="str">
        <f t="shared" si="89"/>
        <v>No</v>
      </c>
      <c r="U527" s="3" t="str">
        <f t="shared" ca="1" si="84"/>
        <v>No</v>
      </c>
      <c r="V527" s="6" t="str">
        <f t="shared" ca="1" si="85"/>
        <v>Antigua</v>
      </c>
      <c r="W527" s="7" t="str">
        <f t="shared" si="86"/>
        <v/>
      </c>
      <c r="X527" s="5" t="str">
        <f t="shared" si="87"/>
        <v>N/A</v>
      </c>
      <c r="Y527" s="16" t="str">
        <f t="shared" si="88"/>
        <v>Bajo</v>
      </c>
      <c r="AH527" t="str">
        <f t="shared" si="90"/>
        <v>Activo = Cuenta Corriente</v>
      </c>
    </row>
    <row r="528" spans="1:34">
      <c r="A528">
        <v>1527</v>
      </c>
      <c r="B528" t="s">
        <v>252</v>
      </c>
      <c r="C528" t="s">
        <v>393</v>
      </c>
      <c r="D528" t="s">
        <v>980</v>
      </c>
      <c r="E528" s="1">
        <v>20253</v>
      </c>
      <c r="F528" s="1">
        <v>44026</v>
      </c>
      <c r="G528" t="s">
        <v>968</v>
      </c>
      <c r="H528" s="2">
        <v>415355.23</v>
      </c>
      <c r="I528">
        <v>0</v>
      </c>
      <c r="J528">
        <v>35</v>
      </c>
      <c r="R528">
        <f t="shared" ca="1" si="91"/>
        <v>69</v>
      </c>
      <c r="T528" s="3" t="str">
        <f t="shared" si="89"/>
        <v>Sí</v>
      </c>
      <c r="U528" s="3" t="str">
        <f t="shared" ca="1" si="84"/>
        <v>Sí</v>
      </c>
      <c r="V528" s="6" t="str">
        <f t="shared" ca="1" si="85"/>
        <v>Antigua</v>
      </c>
      <c r="W528" s="7" t="str">
        <f t="shared" si="86"/>
        <v/>
      </c>
      <c r="X528" s="5" t="str">
        <f t="shared" si="87"/>
        <v>N/A</v>
      </c>
      <c r="Y528" s="16" t="str">
        <f t="shared" si="88"/>
        <v>Alto</v>
      </c>
      <c r="AH528" t="str">
        <f t="shared" si="90"/>
        <v>Pasivo = Tarjeta de Crédito</v>
      </c>
    </row>
    <row r="529" spans="1:34">
      <c r="A529">
        <v>1528</v>
      </c>
      <c r="B529" t="s">
        <v>95</v>
      </c>
      <c r="C529" t="s">
        <v>712</v>
      </c>
      <c r="D529" t="s">
        <v>979</v>
      </c>
      <c r="E529" s="1">
        <v>37443</v>
      </c>
      <c r="F529" s="1">
        <v>45220</v>
      </c>
      <c r="G529" t="s">
        <v>966</v>
      </c>
      <c r="H529" s="2">
        <v>416457.1</v>
      </c>
      <c r="I529">
        <v>0</v>
      </c>
      <c r="J529">
        <v>2.1</v>
      </c>
      <c r="R529">
        <f t="shared" ca="1" si="91"/>
        <v>22</v>
      </c>
      <c r="T529" s="3" t="str">
        <f t="shared" si="89"/>
        <v>No</v>
      </c>
      <c r="U529" s="3" t="str">
        <f t="shared" ca="1" si="84"/>
        <v>No</v>
      </c>
      <c r="V529" s="6" t="str">
        <f t="shared" ca="1" si="85"/>
        <v>Antigua</v>
      </c>
      <c r="W529" s="7" t="str">
        <f t="shared" si="86"/>
        <v/>
      </c>
      <c r="X529" s="5" t="str">
        <f t="shared" si="87"/>
        <v>N/A</v>
      </c>
      <c r="Y529" s="16" t="str">
        <f t="shared" si="88"/>
        <v>Alto</v>
      </c>
      <c r="AH529" t="str">
        <f t="shared" si="90"/>
        <v>Activo = Ahorro</v>
      </c>
    </row>
    <row r="530" spans="1:34">
      <c r="A530">
        <v>1529</v>
      </c>
      <c r="B530" t="s">
        <v>273</v>
      </c>
      <c r="C530" t="s">
        <v>499</v>
      </c>
      <c r="D530" t="s">
        <v>979</v>
      </c>
      <c r="E530" s="1">
        <v>37009</v>
      </c>
      <c r="F530" s="1">
        <v>44330</v>
      </c>
      <c r="G530" t="s">
        <v>967</v>
      </c>
      <c r="H530" s="2">
        <v>271739.7</v>
      </c>
      <c r="I530">
        <v>24</v>
      </c>
      <c r="J530">
        <v>5.5</v>
      </c>
      <c r="R530">
        <f t="shared" ca="1" si="91"/>
        <v>24</v>
      </c>
      <c r="T530" s="3" t="str">
        <f t="shared" si="89"/>
        <v>No</v>
      </c>
      <c r="U530" s="3" t="str">
        <f t="shared" ca="1" si="84"/>
        <v>No</v>
      </c>
      <c r="V530" s="6" t="str">
        <f t="shared" ca="1" si="85"/>
        <v>Antigua</v>
      </c>
      <c r="W530" s="7">
        <f t="shared" si="86"/>
        <v>11322.487500000001</v>
      </c>
      <c r="X530" s="5">
        <f t="shared" si="87"/>
        <v>45060</v>
      </c>
      <c r="Y530" s="16" t="str">
        <f t="shared" si="88"/>
        <v>Medio</v>
      </c>
      <c r="AH530" t="str">
        <f t="shared" si="90"/>
        <v>Activo = Inversión</v>
      </c>
    </row>
    <row r="531" spans="1:34">
      <c r="A531">
        <v>1530</v>
      </c>
      <c r="B531" t="s">
        <v>278</v>
      </c>
      <c r="C531" t="s">
        <v>713</v>
      </c>
      <c r="D531" t="s">
        <v>980</v>
      </c>
      <c r="E531" s="1">
        <v>38791</v>
      </c>
      <c r="F531" s="1">
        <v>45403</v>
      </c>
      <c r="G531" t="s">
        <v>967</v>
      </c>
      <c r="H531" s="2">
        <v>50467</v>
      </c>
      <c r="I531">
        <v>0</v>
      </c>
      <c r="J531">
        <v>5.5</v>
      </c>
      <c r="R531">
        <f t="shared" ca="1" si="91"/>
        <v>19</v>
      </c>
      <c r="T531" s="3" t="str">
        <f t="shared" si="89"/>
        <v>No</v>
      </c>
      <c r="U531" s="3" t="str">
        <f t="shared" ca="1" si="84"/>
        <v>No</v>
      </c>
      <c r="V531" s="6" t="str">
        <f t="shared" ca="1" si="85"/>
        <v>Antigua</v>
      </c>
      <c r="W531" s="7" t="str">
        <f t="shared" si="86"/>
        <v/>
      </c>
      <c r="X531" s="5" t="str">
        <f t="shared" si="87"/>
        <v>N/A</v>
      </c>
      <c r="Y531" s="16" t="str">
        <f t="shared" si="88"/>
        <v>Bajo</v>
      </c>
      <c r="AH531" t="str">
        <f t="shared" si="90"/>
        <v>Activo = Inversión</v>
      </c>
    </row>
    <row r="532" spans="1:34">
      <c r="A532">
        <v>1531</v>
      </c>
      <c r="B532" t="s">
        <v>183</v>
      </c>
      <c r="C532" t="s">
        <v>714</v>
      </c>
      <c r="D532" t="s">
        <v>979</v>
      </c>
      <c r="E532" s="1">
        <v>33782</v>
      </c>
      <c r="F532" s="1">
        <v>43983</v>
      </c>
      <c r="G532" t="s">
        <v>968</v>
      </c>
      <c r="H532" s="2">
        <v>489453.79</v>
      </c>
      <c r="I532">
        <v>0</v>
      </c>
      <c r="J532">
        <v>35</v>
      </c>
      <c r="R532">
        <f t="shared" ca="1" si="91"/>
        <v>32</v>
      </c>
      <c r="T532" s="3" t="str">
        <f t="shared" si="89"/>
        <v>Sí</v>
      </c>
      <c r="U532" s="3" t="str">
        <f t="shared" ca="1" si="84"/>
        <v>Sí</v>
      </c>
      <c r="V532" s="6" t="str">
        <f t="shared" ca="1" si="85"/>
        <v>Antigua</v>
      </c>
      <c r="W532" s="7" t="str">
        <f t="shared" si="86"/>
        <v/>
      </c>
      <c r="X532" s="5" t="str">
        <f t="shared" si="87"/>
        <v>N/A</v>
      </c>
      <c r="Y532" s="16" t="str">
        <f t="shared" si="88"/>
        <v>Alto</v>
      </c>
      <c r="AH532" t="str">
        <f t="shared" si="90"/>
        <v>Pasivo = Tarjeta de Crédito</v>
      </c>
    </row>
    <row r="533" spans="1:34">
      <c r="A533">
        <v>1532</v>
      </c>
      <c r="B533" t="s">
        <v>87</v>
      </c>
      <c r="C533" t="s">
        <v>606</v>
      </c>
      <c r="D533" t="s">
        <v>979</v>
      </c>
      <c r="E533" s="1">
        <v>26081</v>
      </c>
      <c r="F533" s="1">
        <v>44533</v>
      </c>
      <c r="G533" t="s">
        <v>967</v>
      </c>
      <c r="H533" s="2">
        <v>445436.85</v>
      </c>
      <c r="I533">
        <v>6</v>
      </c>
      <c r="J533">
        <v>5.5</v>
      </c>
      <c r="R533">
        <f t="shared" ca="1" si="91"/>
        <v>54</v>
      </c>
      <c r="T533" s="3" t="str">
        <f t="shared" si="89"/>
        <v>No</v>
      </c>
      <c r="U533" s="3" t="str">
        <f t="shared" ca="1" si="84"/>
        <v>No</v>
      </c>
      <c r="V533" s="6" t="str">
        <f t="shared" ca="1" si="85"/>
        <v>Antigua</v>
      </c>
      <c r="W533" s="7">
        <f t="shared" si="86"/>
        <v>74239.474999999991</v>
      </c>
      <c r="X533" s="5">
        <f t="shared" si="87"/>
        <v>44715</v>
      </c>
      <c r="Y533" s="16" t="str">
        <f t="shared" si="88"/>
        <v>Alto</v>
      </c>
      <c r="AH533" t="str">
        <f t="shared" si="90"/>
        <v>Activo = Inversión</v>
      </c>
    </row>
    <row r="534" spans="1:34">
      <c r="A534">
        <v>1533</v>
      </c>
      <c r="B534" t="s">
        <v>164</v>
      </c>
      <c r="C534" t="s">
        <v>445</v>
      </c>
      <c r="D534" t="s">
        <v>979</v>
      </c>
      <c r="E534" s="1">
        <v>33655</v>
      </c>
      <c r="F534" s="1">
        <v>45502</v>
      </c>
      <c r="G534" t="s">
        <v>967</v>
      </c>
      <c r="H534" s="2">
        <v>163841.51</v>
      </c>
      <c r="I534">
        <v>6</v>
      </c>
      <c r="J534">
        <v>5.5</v>
      </c>
      <c r="R534">
        <f t="shared" ca="1" si="91"/>
        <v>33</v>
      </c>
      <c r="T534" s="3" t="str">
        <f t="shared" si="89"/>
        <v>No</v>
      </c>
      <c r="U534" s="3" t="str">
        <f t="shared" ca="1" si="84"/>
        <v>No</v>
      </c>
      <c r="V534" s="6" t="str">
        <f t="shared" ca="1" si="85"/>
        <v>Antigua</v>
      </c>
      <c r="W534" s="7">
        <f t="shared" si="86"/>
        <v>27306.918333333335</v>
      </c>
      <c r="X534" s="5">
        <f t="shared" si="87"/>
        <v>45686</v>
      </c>
      <c r="Y534" s="16" t="str">
        <f t="shared" si="88"/>
        <v>Medio</v>
      </c>
      <c r="AH534" t="str">
        <f t="shared" si="90"/>
        <v>Activo = Inversión</v>
      </c>
    </row>
    <row r="535" spans="1:34">
      <c r="A535">
        <v>1534</v>
      </c>
      <c r="B535" t="s">
        <v>237</v>
      </c>
      <c r="C535" t="s">
        <v>418</v>
      </c>
      <c r="D535" t="s">
        <v>980</v>
      </c>
      <c r="E535" s="1">
        <v>34503</v>
      </c>
      <c r="F535" s="1">
        <v>45009</v>
      </c>
      <c r="G535" t="s">
        <v>968</v>
      </c>
      <c r="H535" s="2">
        <v>154395.85</v>
      </c>
      <c r="I535">
        <v>0</v>
      </c>
      <c r="J535">
        <v>35</v>
      </c>
      <c r="R535">
        <f t="shared" ca="1" si="91"/>
        <v>30</v>
      </c>
      <c r="T535" s="3" t="str">
        <f t="shared" si="89"/>
        <v>Sí</v>
      </c>
      <c r="U535" s="3" t="str">
        <f t="shared" ca="1" si="84"/>
        <v>Sí</v>
      </c>
      <c r="V535" s="6" t="str">
        <f t="shared" ca="1" si="85"/>
        <v>Antigua</v>
      </c>
      <c r="W535" s="7" t="str">
        <f t="shared" si="86"/>
        <v/>
      </c>
      <c r="X535" s="5" t="str">
        <f t="shared" si="87"/>
        <v>N/A</v>
      </c>
      <c r="Y535" s="16" t="str">
        <f t="shared" si="88"/>
        <v>Medio</v>
      </c>
      <c r="AH535" t="str">
        <f t="shared" si="90"/>
        <v>Pasivo = Tarjeta de Crédito</v>
      </c>
    </row>
    <row r="536" spans="1:34">
      <c r="A536">
        <v>1535</v>
      </c>
      <c r="B536" t="s">
        <v>45</v>
      </c>
      <c r="C536" t="s">
        <v>647</v>
      </c>
      <c r="D536" t="s">
        <v>980</v>
      </c>
      <c r="E536" s="1">
        <v>28921</v>
      </c>
      <c r="F536" s="1">
        <v>45270</v>
      </c>
      <c r="G536" t="s">
        <v>968</v>
      </c>
      <c r="H536" s="2">
        <v>434338.34</v>
      </c>
      <c r="I536">
        <v>0</v>
      </c>
      <c r="J536">
        <v>35</v>
      </c>
      <c r="R536">
        <f t="shared" ca="1" si="91"/>
        <v>46</v>
      </c>
      <c r="T536" s="3" t="str">
        <f t="shared" si="89"/>
        <v>No</v>
      </c>
      <c r="U536" s="3" t="str">
        <f t="shared" ca="1" si="84"/>
        <v>No</v>
      </c>
      <c r="V536" s="6" t="str">
        <f t="shared" ca="1" si="85"/>
        <v>Antigua</v>
      </c>
      <c r="W536" s="7" t="str">
        <f t="shared" si="86"/>
        <v/>
      </c>
      <c r="X536" s="5" t="str">
        <f t="shared" si="87"/>
        <v>N/A</v>
      </c>
      <c r="Y536" s="16" t="str">
        <f t="shared" si="88"/>
        <v>Alto</v>
      </c>
      <c r="AH536" t="str">
        <f t="shared" si="90"/>
        <v>Pasivo = Tarjeta de Crédito</v>
      </c>
    </row>
    <row r="537" spans="1:34">
      <c r="A537">
        <v>1536</v>
      </c>
      <c r="B537" t="s">
        <v>274</v>
      </c>
      <c r="C537" t="s">
        <v>715</v>
      </c>
      <c r="D537" t="s">
        <v>979</v>
      </c>
      <c r="E537" s="1">
        <v>31026</v>
      </c>
      <c r="F537" s="1">
        <v>44898</v>
      </c>
      <c r="G537" t="s">
        <v>965</v>
      </c>
      <c r="H537" s="2">
        <v>390791.95</v>
      </c>
      <c r="I537">
        <v>0</v>
      </c>
      <c r="J537">
        <v>0.5</v>
      </c>
      <c r="R537">
        <f t="shared" ca="1" si="91"/>
        <v>40</v>
      </c>
      <c r="T537" s="3" t="str">
        <f t="shared" si="89"/>
        <v>No</v>
      </c>
      <c r="U537" s="3" t="str">
        <f t="shared" ca="1" si="84"/>
        <v>No</v>
      </c>
      <c r="V537" s="6" t="str">
        <f t="shared" ca="1" si="85"/>
        <v>Antigua</v>
      </c>
      <c r="W537" s="7" t="str">
        <f t="shared" si="86"/>
        <v/>
      </c>
      <c r="X537" s="5" t="str">
        <f t="shared" si="87"/>
        <v>N/A</v>
      </c>
      <c r="Y537" s="16" t="str">
        <f t="shared" si="88"/>
        <v>Alto</v>
      </c>
      <c r="AH537" t="str">
        <f t="shared" si="90"/>
        <v>Activo = Cuenta Corriente</v>
      </c>
    </row>
    <row r="538" spans="1:34">
      <c r="A538">
        <v>1537</v>
      </c>
      <c r="B538" t="s">
        <v>279</v>
      </c>
      <c r="C538" t="s">
        <v>716</v>
      </c>
      <c r="D538" t="s">
        <v>980</v>
      </c>
      <c r="E538" s="1">
        <v>25245</v>
      </c>
      <c r="F538" s="1">
        <v>44481</v>
      </c>
      <c r="G538" t="s">
        <v>967</v>
      </c>
      <c r="H538" s="2">
        <v>345748.17</v>
      </c>
      <c r="I538">
        <v>0</v>
      </c>
      <c r="J538">
        <v>5.5</v>
      </c>
      <c r="R538">
        <f t="shared" ca="1" si="91"/>
        <v>56</v>
      </c>
      <c r="T538" s="3" t="str">
        <f t="shared" si="89"/>
        <v>No</v>
      </c>
      <c r="U538" s="3" t="str">
        <f t="shared" ca="1" si="84"/>
        <v>No</v>
      </c>
      <c r="V538" s="6" t="str">
        <f t="shared" ca="1" si="85"/>
        <v>Antigua</v>
      </c>
      <c r="W538" s="7" t="str">
        <f t="shared" si="86"/>
        <v/>
      </c>
      <c r="X538" s="5" t="str">
        <f t="shared" si="87"/>
        <v>N/A</v>
      </c>
      <c r="Y538" s="16" t="str">
        <f t="shared" si="88"/>
        <v>Alto</v>
      </c>
      <c r="AH538" t="str">
        <f t="shared" si="90"/>
        <v>Activo = Inversión</v>
      </c>
    </row>
    <row r="539" spans="1:34">
      <c r="A539">
        <v>1538</v>
      </c>
      <c r="B539" t="s">
        <v>280</v>
      </c>
      <c r="C539" t="s">
        <v>717</v>
      </c>
      <c r="D539" t="s">
        <v>980</v>
      </c>
      <c r="E539" s="1">
        <v>33947</v>
      </c>
      <c r="F539" s="1">
        <v>45572</v>
      </c>
      <c r="G539" t="s">
        <v>967</v>
      </c>
      <c r="H539" s="2">
        <v>238928.52</v>
      </c>
      <c r="I539">
        <v>18</v>
      </c>
      <c r="J539">
        <v>5.5</v>
      </c>
      <c r="R539">
        <f t="shared" ca="1" si="91"/>
        <v>32</v>
      </c>
      <c r="T539" s="3" t="str">
        <f t="shared" si="89"/>
        <v>No</v>
      </c>
      <c r="U539" s="3" t="str">
        <f t="shared" ca="1" si="84"/>
        <v>No</v>
      </c>
      <c r="V539" s="6" t="str">
        <f t="shared" ca="1" si="85"/>
        <v>Antigua</v>
      </c>
      <c r="W539" s="7">
        <f t="shared" si="86"/>
        <v>13273.806666666665</v>
      </c>
      <c r="X539" s="5">
        <f t="shared" si="87"/>
        <v>46119</v>
      </c>
      <c r="Y539" s="16" t="str">
        <f t="shared" si="88"/>
        <v>Medio</v>
      </c>
      <c r="AH539" t="str">
        <f t="shared" si="90"/>
        <v>Activo = Inversión</v>
      </c>
    </row>
    <row r="540" spans="1:34">
      <c r="A540">
        <v>1539</v>
      </c>
      <c r="B540" t="s">
        <v>281</v>
      </c>
      <c r="C540" t="s">
        <v>485</v>
      </c>
      <c r="D540" t="s">
        <v>980</v>
      </c>
      <c r="E540" s="1">
        <v>30058</v>
      </c>
      <c r="F540" s="1">
        <v>45293</v>
      </c>
      <c r="G540" t="s">
        <v>965</v>
      </c>
      <c r="H540" s="2">
        <v>348754.51</v>
      </c>
      <c r="I540">
        <v>0</v>
      </c>
      <c r="J540">
        <v>0.5</v>
      </c>
      <c r="R540">
        <f t="shared" ca="1" si="91"/>
        <v>43</v>
      </c>
      <c r="T540" s="3" t="str">
        <f t="shared" si="89"/>
        <v>No</v>
      </c>
      <c r="U540" s="3" t="str">
        <f t="shared" ca="1" si="84"/>
        <v>No</v>
      </c>
      <c r="V540" s="6" t="str">
        <f t="shared" ca="1" si="85"/>
        <v>Antigua</v>
      </c>
      <c r="W540" s="7" t="str">
        <f t="shared" si="86"/>
        <v/>
      </c>
      <c r="X540" s="5" t="str">
        <f t="shared" si="87"/>
        <v>N/A</v>
      </c>
      <c r="Y540" s="16" t="str">
        <f t="shared" si="88"/>
        <v>Alto</v>
      </c>
      <c r="AH540" t="str">
        <f t="shared" si="90"/>
        <v>Activo = Cuenta Corriente</v>
      </c>
    </row>
    <row r="541" spans="1:34">
      <c r="A541">
        <v>1540</v>
      </c>
      <c r="B541" t="s">
        <v>170</v>
      </c>
      <c r="C541" t="s">
        <v>589</v>
      </c>
      <c r="D541" t="s">
        <v>980</v>
      </c>
      <c r="E541" s="1">
        <v>23780</v>
      </c>
      <c r="F541" s="1">
        <v>45199</v>
      </c>
      <c r="G541" t="s">
        <v>966</v>
      </c>
      <c r="H541" s="2">
        <v>276675.21999999997</v>
      </c>
      <c r="I541">
        <v>0</v>
      </c>
      <c r="J541">
        <v>2.1</v>
      </c>
      <c r="R541">
        <f t="shared" ca="1" si="91"/>
        <v>60</v>
      </c>
      <c r="T541" s="3" t="str">
        <f t="shared" si="89"/>
        <v>No</v>
      </c>
      <c r="U541" s="3" t="str">
        <f t="shared" ca="1" si="84"/>
        <v>No</v>
      </c>
      <c r="V541" s="6" t="str">
        <f t="shared" ca="1" si="85"/>
        <v>Antigua</v>
      </c>
      <c r="W541" s="7" t="str">
        <f t="shared" si="86"/>
        <v/>
      </c>
      <c r="X541" s="5" t="str">
        <f t="shared" si="87"/>
        <v>N/A</v>
      </c>
      <c r="Y541" s="16" t="str">
        <f t="shared" si="88"/>
        <v>Medio</v>
      </c>
      <c r="AH541" t="str">
        <f t="shared" si="90"/>
        <v>Activo = Ahorro</v>
      </c>
    </row>
    <row r="542" spans="1:34">
      <c r="A542">
        <v>1541</v>
      </c>
      <c r="B542" t="s">
        <v>282</v>
      </c>
      <c r="C542" t="s">
        <v>656</v>
      </c>
      <c r="D542" t="s">
        <v>979</v>
      </c>
      <c r="E542" s="1">
        <v>38440</v>
      </c>
      <c r="F542" s="1">
        <v>44370</v>
      </c>
      <c r="G542" t="s">
        <v>965</v>
      </c>
      <c r="H542" s="2">
        <v>380842.59</v>
      </c>
      <c r="I542">
        <v>0</v>
      </c>
      <c r="J542">
        <v>0.5</v>
      </c>
      <c r="R542">
        <f t="shared" ca="1" si="91"/>
        <v>20</v>
      </c>
      <c r="T542" s="3" t="str">
        <f t="shared" si="89"/>
        <v>No</v>
      </c>
      <c r="U542" s="3" t="str">
        <f t="shared" ref="U542:U605" ca="1" si="92">IF(MONTH(E542)=MONTH(TODAY()),"Sí","No")</f>
        <v>No</v>
      </c>
      <c r="V542" s="6" t="str">
        <f t="shared" ref="V542:V605" ca="1" si="93">IF(TODAY()-F542&lt;=30,"Reciente","Antigua")</f>
        <v>Antigua</v>
      </c>
      <c r="W542" s="7" t="str">
        <f t="shared" ref="W542:W605" si="94">IF(I542&gt;0,H542/I542,"")</f>
        <v/>
      </c>
      <c r="X542" s="5" t="str">
        <f t="shared" ref="X542:X605" si="95">IF(I542 &gt; 0, EDATE(F542,I542), "N/A")</f>
        <v>N/A</v>
      </c>
      <c r="Y542" s="16" t="str">
        <f t="shared" ref="Y542:Y605" si="96">IF(H542&gt;300000,"Alto",IF(AND(H542&gt;=100000,H542&lt;=300000),"Medio","Bajo"))</f>
        <v>Alto</v>
      </c>
      <c r="AH542" t="str">
        <f t="shared" si="90"/>
        <v>Activo = Cuenta Corriente</v>
      </c>
    </row>
    <row r="543" spans="1:34">
      <c r="A543">
        <v>1542</v>
      </c>
      <c r="B543" t="s">
        <v>132</v>
      </c>
      <c r="C543" t="s">
        <v>718</v>
      </c>
      <c r="D543" t="s">
        <v>980</v>
      </c>
      <c r="E543" s="1">
        <v>34628</v>
      </c>
      <c r="F543" s="1">
        <v>44532</v>
      </c>
      <c r="G543" t="s">
        <v>968</v>
      </c>
      <c r="H543" s="2">
        <v>304852.55</v>
      </c>
      <c r="I543">
        <v>0</v>
      </c>
      <c r="J543">
        <v>35</v>
      </c>
      <c r="R543">
        <f t="shared" ca="1" si="91"/>
        <v>30</v>
      </c>
      <c r="T543" s="3" t="str">
        <f t="shared" si="89"/>
        <v>No</v>
      </c>
      <c r="U543" s="3" t="str">
        <f t="shared" ca="1" si="92"/>
        <v>No</v>
      </c>
      <c r="V543" s="6" t="str">
        <f t="shared" ca="1" si="93"/>
        <v>Antigua</v>
      </c>
      <c r="W543" s="7" t="str">
        <f t="shared" si="94"/>
        <v/>
      </c>
      <c r="X543" s="5" t="str">
        <f t="shared" si="95"/>
        <v>N/A</v>
      </c>
      <c r="Y543" s="16" t="str">
        <f t="shared" si="96"/>
        <v>Alto</v>
      </c>
      <c r="AH543" t="str">
        <f t="shared" si="90"/>
        <v>Pasivo = Tarjeta de Crédito</v>
      </c>
    </row>
    <row r="544" spans="1:34">
      <c r="A544">
        <v>1543</v>
      </c>
      <c r="B544" t="s">
        <v>70</v>
      </c>
      <c r="C544" t="s">
        <v>460</v>
      </c>
      <c r="D544" t="s">
        <v>980</v>
      </c>
      <c r="E544" s="1">
        <v>31350</v>
      </c>
      <c r="F544" s="1">
        <v>45315</v>
      </c>
      <c r="G544" t="s">
        <v>965</v>
      </c>
      <c r="H544" s="2">
        <v>289538.65999999997</v>
      </c>
      <c r="I544">
        <v>0</v>
      </c>
      <c r="J544">
        <v>0.5</v>
      </c>
      <c r="R544">
        <f t="shared" ca="1" si="91"/>
        <v>39</v>
      </c>
      <c r="T544" s="3" t="str">
        <f t="shared" si="89"/>
        <v>No</v>
      </c>
      <c r="U544" s="3" t="str">
        <f t="shared" ca="1" si="92"/>
        <v>No</v>
      </c>
      <c r="V544" s="6" t="str">
        <f t="shared" ca="1" si="93"/>
        <v>Antigua</v>
      </c>
      <c r="W544" s="7" t="str">
        <f t="shared" si="94"/>
        <v/>
      </c>
      <c r="X544" s="5" t="str">
        <f t="shared" si="95"/>
        <v>N/A</v>
      </c>
      <c r="Y544" s="16" t="str">
        <f t="shared" si="96"/>
        <v>Medio</v>
      </c>
      <c r="AH544" t="str">
        <f t="shared" si="90"/>
        <v>Activo = Cuenta Corriente</v>
      </c>
    </row>
    <row r="545" spans="1:34">
      <c r="A545">
        <v>1544</v>
      </c>
      <c r="B545" t="s">
        <v>14</v>
      </c>
      <c r="C545" t="s">
        <v>667</v>
      </c>
      <c r="D545" t="s">
        <v>980</v>
      </c>
      <c r="E545" s="1">
        <v>28520</v>
      </c>
      <c r="F545" s="1">
        <v>45526</v>
      </c>
      <c r="G545" t="s">
        <v>968</v>
      </c>
      <c r="H545" s="2">
        <v>36404.339999999997</v>
      </c>
      <c r="I545">
        <v>0</v>
      </c>
      <c r="J545">
        <v>35</v>
      </c>
      <c r="R545">
        <f t="shared" ca="1" si="91"/>
        <v>47</v>
      </c>
      <c r="T545" s="3" t="str">
        <f t="shared" si="89"/>
        <v>No</v>
      </c>
      <c r="U545" s="3" t="str">
        <f t="shared" ca="1" si="92"/>
        <v>No</v>
      </c>
      <c r="V545" s="6" t="str">
        <f t="shared" ca="1" si="93"/>
        <v>Antigua</v>
      </c>
      <c r="W545" s="7" t="str">
        <f t="shared" si="94"/>
        <v/>
      </c>
      <c r="X545" s="5" t="str">
        <f t="shared" si="95"/>
        <v>N/A</v>
      </c>
      <c r="Y545" s="16" t="str">
        <f t="shared" si="96"/>
        <v>Bajo</v>
      </c>
      <c r="AH545" t="str">
        <f t="shared" si="90"/>
        <v>Pasivo = Tarjeta de Crédito</v>
      </c>
    </row>
    <row r="546" spans="1:34">
      <c r="A546">
        <v>1545</v>
      </c>
      <c r="B546" t="s">
        <v>283</v>
      </c>
      <c r="C546" t="s">
        <v>661</v>
      </c>
      <c r="D546" t="s">
        <v>979</v>
      </c>
      <c r="E546" s="1">
        <v>34232</v>
      </c>
      <c r="F546" s="1">
        <v>44709</v>
      </c>
      <c r="G546" t="s">
        <v>965</v>
      </c>
      <c r="H546" s="2">
        <v>175718.96</v>
      </c>
      <c r="I546">
        <v>0</v>
      </c>
      <c r="J546">
        <v>0.5</v>
      </c>
      <c r="R546">
        <f t="shared" ca="1" si="91"/>
        <v>31</v>
      </c>
      <c r="T546" s="3" t="str">
        <f t="shared" si="89"/>
        <v>No</v>
      </c>
      <c r="U546" s="3" t="str">
        <f t="shared" ca="1" si="92"/>
        <v>No</v>
      </c>
      <c r="V546" s="6" t="str">
        <f t="shared" ca="1" si="93"/>
        <v>Antigua</v>
      </c>
      <c r="W546" s="7" t="str">
        <f t="shared" si="94"/>
        <v/>
      </c>
      <c r="X546" s="5" t="str">
        <f t="shared" si="95"/>
        <v>N/A</v>
      </c>
      <c r="Y546" s="16" t="str">
        <f t="shared" si="96"/>
        <v>Medio</v>
      </c>
      <c r="AH546" t="str">
        <f t="shared" si="90"/>
        <v>Activo = Cuenta Corriente</v>
      </c>
    </row>
    <row r="547" spans="1:34">
      <c r="A547">
        <v>1546</v>
      </c>
      <c r="B547" t="s">
        <v>284</v>
      </c>
      <c r="C547" t="s">
        <v>719</v>
      </c>
      <c r="D547" t="s">
        <v>980</v>
      </c>
      <c r="E547" s="1">
        <v>38974</v>
      </c>
      <c r="F547" s="1">
        <v>44944</v>
      </c>
      <c r="G547" t="s">
        <v>968</v>
      </c>
      <c r="H547" s="2">
        <v>117270.17</v>
      </c>
      <c r="I547">
        <v>0</v>
      </c>
      <c r="J547">
        <v>35</v>
      </c>
      <c r="R547">
        <f t="shared" ca="1" si="91"/>
        <v>18</v>
      </c>
      <c r="T547" s="3" t="str">
        <f t="shared" si="89"/>
        <v>No</v>
      </c>
      <c r="U547" s="3" t="str">
        <f t="shared" ca="1" si="92"/>
        <v>No</v>
      </c>
      <c r="V547" s="6" t="str">
        <f t="shared" ca="1" si="93"/>
        <v>Antigua</v>
      </c>
      <c r="W547" s="7" t="str">
        <f t="shared" si="94"/>
        <v/>
      </c>
      <c r="X547" s="5" t="str">
        <f t="shared" si="95"/>
        <v>N/A</v>
      </c>
      <c r="Y547" s="16" t="str">
        <f t="shared" si="96"/>
        <v>Medio</v>
      </c>
      <c r="AH547" t="str">
        <f t="shared" si="90"/>
        <v>Pasivo = Tarjeta de Crédito</v>
      </c>
    </row>
    <row r="548" spans="1:34">
      <c r="A548">
        <v>1547</v>
      </c>
      <c r="B548" t="s">
        <v>17</v>
      </c>
      <c r="C548" t="s">
        <v>360</v>
      </c>
      <c r="D548" t="s">
        <v>979</v>
      </c>
      <c r="E548" s="1">
        <v>20524</v>
      </c>
      <c r="F548" s="1">
        <v>44222</v>
      </c>
      <c r="G548" t="s">
        <v>969</v>
      </c>
      <c r="H548" s="2">
        <v>243532.27</v>
      </c>
      <c r="I548">
        <v>24</v>
      </c>
      <c r="J548">
        <v>8</v>
      </c>
      <c r="R548">
        <f t="shared" ca="1" si="91"/>
        <v>69</v>
      </c>
      <c r="T548" s="3" t="str">
        <f t="shared" si="89"/>
        <v>No</v>
      </c>
      <c r="U548" s="3" t="str">
        <f t="shared" ca="1" si="92"/>
        <v>No</v>
      </c>
      <c r="V548" s="6" t="str">
        <f t="shared" ca="1" si="93"/>
        <v>Antigua</v>
      </c>
      <c r="W548" s="7">
        <f t="shared" si="94"/>
        <v>10147.177916666666</v>
      </c>
      <c r="X548" s="5">
        <f t="shared" si="95"/>
        <v>44952</v>
      </c>
      <c r="Y548" s="16" t="str">
        <f t="shared" si="96"/>
        <v>Medio</v>
      </c>
      <c r="AH548" t="str">
        <f t="shared" si="90"/>
        <v>Pasivo = Crédito Hipotecario</v>
      </c>
    </row>
    <row r="549" spans="1:34">
      <c r="A549">
        <v>1548</v>
      </c>
      <c r="B549" t="s">
        <v>190</v>
      </c>
      <c r="C549" t="s">
        <v>499</v>
      </c>
      <c r="D549" t="s">
        <v>979</v>
      </c>
      <c r="E549" s="1">
        <v>22649</v>
      </c>
      <c r="F549" s="1">
        <v>44178</v>
      </c>
      <c r="G549" t="s">
        <v>965</v>
      </c>
      <c r="H549" s="2">
        <v>419143.9</v>
      </c>
      <c r="I549">
        <v>0</v>
      </c>
      <c r="J549">
        <v>0.5</v>
      </c>
      <c r="R549">
        <f t="shared" ca="1" si="91"/>
        <v>63</v>
      </c>
      <c r="T549" s="3" t="str">
        <f t="shared" si="89"/>
        <v>No</v>
      </c>
      <c r="U549" s="3" t="str">
        <f t="shared" ca="1" si="92"/>
        <v>No</v>
      </c>
      <c r="V549" s="6" t="str">
        <f t="shared" ca="1" si="93"/>
        <v>Antigua</v>
      </c>
      <c r="W549" s="7" t="str">
        <f t="shared" si="94"/>
        <v/>
      </c>
      <c r="X549" s="5" t="str">
        <f t="shared" si="95"/>
        <v>N/A</v>
      </c>
      <c r="Y549" s="16" t="str">
        <f t="shared" si="96"/>
        <v>Alto</v>
      </c>
      <c r="AH549" t="str">
        <f t="shared" si="90"/>
        <v>Activo = Cuenta Corriente</v>
      </c>
    </row>
    <row r="550" spans="1:34">
      <c r="A550">
        <v>1549</v>
      </c>
      <c r="B550" t="s">
        <v>197</v>
      </c>
      <c r="C550" t="s">
        <v>545</v>
      </c>
      <c r="D550" t="s">
        <v>980</v>
      </c>
      <c r="E550" s="1">
        <v>27754</v>
      </c>
      <c r="F550" s="1">
        <v>45105</v>
      </c>
      <c r="G550" t="s">
        <v>968</v>
      </c>
      <c r="H550" s="2">
        <v>316503.51</v>
      </c>
      <c r="I550">
        <v>0</v>
      </c>
      <c r="J550">
        <v>35</v>
      </c>
      <c r="R550">
        <f t="shared" ca="1" si="91"/>
        <v>49</v>
      </c>
      <c r="T550" s="3" t="str">
        <f t="shared" si="89"/>
        <v>No</v>
      </c>
      <c r="U550" s="3" t="str">
        <f t="shared" ca="1" si="92"/>
        <v>No</v>
      </c>
      <c r="V550" s="6" t="str">
        <f t="shared" ca="1" si="93"/>
        <v>Antigua</v>
      </c>
      <c r="W550" s="7" t="str">
        <f t="shared" si="94"/>
        <v/>
      </c>
      <c r="X550" s="5" t="str">
        <f t="shared" si="95"/>
        <v>N/A</v>
      </c>
      <c r="Y550" s="16" t="str">
        <f t="shared" si="96"/>
        <v>Alto</v>
      </c>
      <c r="AH550" t="str">
        <f t="shared" si="90"/>
        <v>Pasivo = Tarjeta de Crédito</v>
      </c>
    </row>
    <row r="551" spans="1:34">
      <c r="A551">
        <v>1550</v>
      </c>
      <c r="B551" t="s">
        <v>175</v>
      </c>
      <c r="C551" t="s">
        <v>459</v>
      </c>
      <c r="D551" t="s">
        <v>979</v>
      </c>
      <c r="E551" s="1">
        <v>20540</v>
      </c>
      <c r="F551" s="1">
        <v>45154</v>
      </c>
      <c r="G551" t="s">
        <v>966</v>
      </c>
      <c r="H551" s="2">
        <v>228753.39</v>
      </c>
      <c r="I551">
        <v>0</v>
      </c>
      <c r="J551">
        <v>2.1</v>
      </c>
      <c r="R551">
        <f t="shared" ca="1" si="91"/>
        <v>69</v>
      </c>
      <c r="T551" s="3" t="str">
        <f t="shared" si="89"/>
        <v>No</v>
      </c>
      <c r="U551" s="3" t="str">
        <f t="shared" ca="1" si="92"/>
        <v>No</v>
      </c>
      <c r="V551" s="6" t="str">
        <f t="shared" ca="1" si="93"/>
        <v>Antigua</v>
      </c>
      <c r="W551" s="7" t="str">
        <f t="shared" si="94"/>
        <v/>
      </c>
      <c r="X551" s="5" t="str">
        <f t="shared" si="95"/>
        <v>N/A</v>
      </c>
      <c r="Y551" s="16" t="str">
        <f t="shared" si="96"/>
        <v>Medio</v>
      </c>
      <c r="AH551" t="str">
        <f t="shared" si="90"/>
        <v>Activo = Ahorro</v>
      </c>
    </row>
    <row r="552" spans="1:34">
      <c r="A552">
        <v>1551</v>
      </c>
      <c r="B552" t="s">
        <v>285</v>
      </c>
      <c r="C552" t="s">
        <v>720</v>
      </c>
      <c r="D552" t="s">
        <v>979</v>
      </c>
      <c r="E552" s="1">
        <v>27694</v>
      </c>
      <c r="F552" s="1">
        <v>45207</v>
      </c>
      <c r="G552" t="s">
        <v>966</v>
      </c>
      <c r="H552" s="2">
        <v>193303.87</v>
      </c>
      <c r="I552">
        <v>0</v>
      </c>
      <c r="J552">
        <v>2.1</v>
      </c>
      <c r="R552">
        <f t="shared" ca="1" si="91"/>
        <v>49</v>
      </c>
      <c r="T552" s="3" t="str">
        <f t="shared" si="89"/>
        <v>No</v>
      </c>
      <c r="U552" s="3" t="str">
        <f t="shared" ca="1" si="92"/>
        <v>No</v>
      </c>
      <c r="V552" s="6" t="str">
        <f t="shared" ca="1" si="93"/>
        <v>Antigua</v>
      </c>
      <c r="W552" s="7" t="str">
        <f t="shared" si="94"/>
        <v/>
      </c>
      <c r="X552" s="5" t="str">
        <f t="shared" si="95"/>
        <v>N/A</v>
      </c>
      <c r="Y552" s="16" t="str">
        <f t="shared" si="96"/>
        <v>Medio</v>
      </c>
      <c r="AH552" t="str">
        <f t="shared" si="90"/>
        <v>Activo = Ahorro</v>
      </c>
    </row>
    <row r="553" spans="1:34">
      <c r="A553">
        <v>1552</v>
      </c>
      <c r="B553" t="s">
        <v>183</v>
      </c>
      <c r="C553" t="s">
        <v>400</v>
      </c>
      <c r="D553" t="s">
        <v>979</v>
      </c>
      <c r="E553" s="1">
        <v>34709</v>
      </c>
      <c r="F553" s="1">
        <v>44858</v>
      </c>
      <c r="G553" t="s">
        <v>966</v>
      </c>
      <c r="H553" s="2">
        <v>189289.31</v>
      </c>
      <c r="I553">
        <v>0</v>
      </c>
      <c r="J553">
        <v>2.1</v>
      </c>
      <c r="R553">
        <f t="shared" ca="1" si="91"/>
        <v>30</v>
      </c>
      <c r="T553" s="3" t="str">
        <f t="shared" si="89"/>
        <v>No</v>
      </c>
      <c r="U553" s="3" t="str">
        <f t="shared" ca="1" si="92"/>
        <v>No</v>
      </c>
      <c r="V553" s="6" t="str">
        <f t="shared" ca="1" si="93"/>
        <v>Antigua</v>
      </c>
      <c r="W553" s="7" t="str">
        <f t="shared" si="94"/>
        <v/>
      </c>
      <c r="X553" s="5" t="str">
        <f t="shared" si="95"/>
        <v>N/A</v>
      </c>
      <c r="Y553" s="16" t="str">
        <f t="shared" si="96"/>
        <v>Medio</v>
      </c>
      <c r="AH553" t="str">
        <f t="shared" si="90"/>
        <v>Activo = Ahorro</v>
      </c>
    </row>
    <row r="554" spans="1:34">
      <c r="A554">
        <v>1553</v>
      </c>
      <c r="B554" t="s">
        <v>152</v>
      </c>
      <c r="C554" t="s">
        <v>721</v>
      </c>
      <c r="D554" t="s">
        <v>979</v>
      </c>
      <c r="E554" s="1">
        <v>24630</v>
      </c>
      <c r="F554" s="1">
        <v>45261</v>
      </c>
      <c r="G554" t="s">
        <v>965</v>
      </c>
      <c r="H554" s="2">
        <v>243533.81</v>
      </c>
      <c r="I554">
        <v>0</v>
      </c>
      <c r="J554">
        <v>0.5</v>
      </c>
      <c r="R554">
        <f t="shared" ca="1" si="91"/>
        <v>57</v>
      </c>
      <c r="T554" s="3" t="str">
        <f t="shared" si="89"/>
        <v>Sí</v>
      </c>
      <c r="U554" s="3" t="str">
        <f t="shared" ca="1" si="92"/>
        <v>Sí</v>
      </c>
      <c r="V554" s="6" t="str">
        <f t="shared" ca="1" si="93"/>
        <v>Antigua</v>
      </c>
      <c r="W554" s="7" t="str">
        <f t="shared" si="94"/>
        <v/>
      </c>
      <c r="X554" s="5" t="str">
        <f t="shared" si="95"/>
        <v>N/A</v>
      </c>
      <c r="Y554" s="16" t="str">
        <f t="shared" si="96"/>
        <v>Medio</v>
      </c>
      <c r="AH554" t="str">
        <f t="shared" si="90"/>
        <v>Activo = Cuenta Corriente</v>
      </c>
    </row>
    <row r="555" spans="1:34">
      <c r="A555">
        <v>1554</v>
      </c>
      <c r="B555" t="s">
        <v>222</v>
      </c>
      <c r="C555" t="s">
        <v>624</v>
      </c>
      <c r="D555" t="s">
        <v>979</v>
      </c>
      <c r="E555" s="1">
        <v>20052</v>
      </c>
      <c r="F555" s="1">
        <v>44854</v>
      </c>
      <c r="G555" t="s">
        <v>967</v>
      </c>
      <c r="H555" s="2">
        <v>475590.68</v>
      </c>
      <c r="I555">
        <v>0</v>
      </c>
      <c r="J555">
        <v>5.5</v>
      </c>
      <c r="R555">
        <f t="shared" ca="1" si="91"/>
        <v>70</v>
      </c>
      <c r="T555" s="3" t="str">
        <f t="shared" si="89"/>
        <v>No</v>
      </c>
      <c r="U555" s="3" t="str">
        <f t="shared" ca="1" si="92"/>
        <v>No</v>
      </c>
      <c r="V555" s="6" t="str">
        <f t="shared" ca="1" si="93"/>
        <v>Antigua</v>
      </c>
      <c r="W555" s="7" t="str">
        <f t="shared" si="94"/>
        <v/>
      </c>
      <c r="X555" s="5" t="str">
        <f t="shared" si="95"/>
        <v>N/A</v>
      </c>
      <c r="Y555" s="16" t="str">
        <f t="shared" si="96"/>
        <v>Alto</v>
      </c>
      <c r="AH555" t="str">
        <f t="shared" si="90"/>
        <v>Activo = Inversión</v>
      </c>
    </row>
    <row r="556" spans="1:34">
      <c r="A556">
        <v>1555</v>
      </c>
      <c r="B556" t="s">
        <v>286</v>
      </c>
      <c r="C556" t="s">
        <v>722</v>
      </c>
      <c r="D556" t="s">
        <v>979</v>
      </c>
      <c r="E556" s="1">
        <v>23206</v>
      </c>
      <c r="F556" s="1">
        <v>45557</v>
      </c>
      <c r="G556" t="s">
        <v>966</v>
      </c>
      <c r="H556" s="2">
        <v>268262.21999999997</v>
      </c>
      <c r="I556">
        <v>0</v>
      </c>
      <c r="J556">
        <v>2.1</v>
      </c>
      <c r="R556">
        <f t="shared" ca="1" si="91"/>
        <v>61</v>
      </c>
      <c r="T556" s="3" t="str">
        <f t="shared" si="89"/>
        <v>No</v>
      </c>
      <c r="U556" s="3" t="str">
        <f t="shared" ca="1" si="92"/>
        <v>No</v>
      </c>
      <c r="V556" s="6" t="str">
        <f t="shared" ca="1" si="93"/>
        <v>Antigua</v>
      </c>
      <c r="W556" s="7" t="str">
        <f t="shared" si="94"/>
        <v/>
      </c>
      <c r="X556" s="5" t="str">
        <f t="shared" si="95"/>
        <v>N/A</v>
      </c>
      <c r="Y556" s="16" t="str">
        <f t="shared" si="96"/>
        <v>Medio</v>
      </c>
      <c r="AH556" t="str">
        <f t="shared" si="90"/>
        <v>Activo = Ahorro</v>
      </c>
    </row>
    <row r="557" spans="1:34">
      <c r="A557">
        <v>1556</v>
      </c>
      <c r="B557" t="s">
        <v>33</v>
      </c>
      <c r="C557" t="s">
        <v>719</v>
      </c>
      <c r="D557" t="s">
        <v>980</v>
      </c>
      <c r="E557" s="1">
        <v>27058</v>
      </c>
      <c r="F557" s="1">
        <v>44187</v>
      </c>
      <c r="G557" t="s">
        <v>965</v>
      </c>
      <c r="H557" s="2">
        <v>395526.53</v>
      </c>
      <c r="I557">
        <v>0</v>
      </c>
      <c r="J557">
        <v>0.5</v>
      </c>
      <c r="R557">
        <f t="shared" ca="1" si="91"/>
        <v>51</v>
      </c>
      <c r="T557" s="3" t="str">
        <f t="shared" si="89"/>
        <v>No</v>
      </c>
      <c r="U557" s="3" t="str">
        <f t="shared" ca="1" si="92"/>
        <v>No</v>
      </c>
      <c r="V557" s="6" t="str">
        <f t="shared" ca="1" si="93"/>
        <v>Antigua</v>
      </c>
      <c r="W557" s="7" t="str">
        <f t="shared" si="94"/>
        <v/>
      </c>
      <c r="X557" s="5" t="str">
        <f t="shared" si="95"/>
        <v>N/A</v>
      </c>
      <c r="Y557" s="16" t="str">
        <f t="shared" si="96"/>
        <v>Alto</v>
      </c>
      <c r="AH557" t="str">
        <f t="shared" si="90"/>
        <v>Activo = Cuenta Corriente</v>
      </c>
    </row>
    <row r="558" spans="1:34">
      <c r="A558">
        <v>1557</v>
      </c>
      <c r="B558" t="s">
        <v>70</v>
      </c>
      <c r="C558" t="s">
        <v>424</v>
      </c>
      <c r="D558" t="s">
        <v>979</v>
      </c>
      <c r="E558" s="1">
        <v>23830</v>
      </c>
      <c r="F558" s="1">
        <v>44157</v>
      </c>
      <c r="G558" t="s">
        <v>969</v>
      </c>
      <c r="H558" s="2">
        <v>331279.37</v>
      </c>
      <c r="I558">
        <v>12</v>
      </c>
      <c r="J558">
        <v>8</v>
      </c>
      <c r="R558">
        <f t="shared" ca="1" si="91"/>
        <v>60</v>
      </c>
      <c r="T558" s="3" t="str">
        <f t="shared" si="89"/>
        <v>No</v>
      </c>
      <c r="U558" s="3" t="str">
        <f t="shared" ca="1" si="92"/>
        <v>No</v>
      </c>
      <c r="V558" s="6" t="str">
        <f t="shared" ca="1" si="93"/>
        <v>Antigua</v>
      </c>
      <c r="W558" s="7">
        <f t="shared" si="94"/>
        <v>27606.614166666666</v>
      </c>
      <c r="X558" s="5">
        <f t="shared" si="95"/>
        <v>44522</v>
      </c>
      <c r="Y558" s="16" t="str">
        <f t="shared" si="96"/>
        <v>Alto</v>
      </c>
      <c r="AH558" t="str">
        <f t="shared" si="90"/>
        <v>Pasivo = Crédito Hipotecario</v>
      </c>
    </row>
    <row r="559" spans="1:34">
      <c r="A559">
        <v>1558</v>
      </c>
      <c r="B559" t="s">
        <v>26</v>
      </c>
      <c r="C559" t="s">
        <v>723</v>
      </c>
      <c r="D559" t="s">
        <v>980</v>
      </c>
      <c r="E559" s="1">
        <v>34878</v>
      </c>
      <c r="F559" s="1">
        <v>45147</v>
      </c>
      <c r="G559" t="s">
        <v>967</v>
      </c>
      <c r="H559" s="2">
        <v>214413.15</v>
      </c>
      <c r="I559">
        <v>0</v>
      </c>
      <c r="J559">
        <v>5.5</v>
      </c>
      <c r="R559">
        <f t="shared" ca="1" si="91"/>
        <v>29</v>
      </c>
      <c r="T559" s="3" t="str">
        <f t="shared" si="89"/>
        <v>Sí</v>
      </c>
      <c r="U559" s="3" t="str">
        <f t="shared" ca="1" si="92"/>
        <v>Sí</v>
      </c>
      <c r="V559" s="6" t="str">
        <f t="shared" ca="1" si="93"/>
        <v>Antigua</v>
      </c>
      <c r="W559" s="7" t="str">
        <f t="shared" si="94"/>
        <v/>
      </c>
      <c r="X559" s="5" t="str">
        <f t="shared" si="95"/>
        <v>N/A</v>
      </c>
      <c r="Y559" s="16" t="str">
        <f t="shared" si="96"/>
        <v>Medio</v>
      </c>
      <c r="AH559" t="str">
        <f t="shared" si="90"/>
        <v>Activo = Inversión</v>
      </c>
    </row>
    <row r="560" spans="1:34">
      <c r="A560">
        <v>1559</v>
      </c>
      <c r="B560" t="s">
        <v>287</v>
      </c>
      <c r="C560" t="s">
        <v>653</v>
      </c>
      <c r="D560" t="s">
        <v>979</v>
      </c>
      <c r="E560" s="1">
        <v>38928</v>
      </c>
      <c r="F560" s="1">
        <v>44840</v>
      </c>
      <c r="G560" t="s">
        <v>969</v>
      </c>
      <c r="H560" s="2">
        <v>187637.9</v>
      </c>
      <c r="I560">
        <v>36</v>
      </c>
      <c r="J560">
        <v>8</v>
      </c>
      <c r="R560">
        <f t="shared" ca="1" si="91"/>
        <v>18</v>
      </c>
      <c r="T560" s="3" t="str">
        <f t="shared" si="89"/>
        <v>No</v>
      </c>
      <c r="U560" s="3" t="str">
        <f t="shared" ca="1" si="92"/>
        <v>No</v>
      </c>
      <c r="V560" s="6" t="str">
        <f t="shared" ca="1" si="93"/>
        <v>Antigua</v>
      </c>
      <c r="W560" s="7">
        <f t="shared" si="94"/>
        <v>5212.1638888888883</v>
      </c>
      <c r="X560" s="5">
        <f t="shared" si="95"/>
        <v>45936</v>
      </c>
      <c r="Y560" s="16" t="str">
        <f t="shared" si="96"/>
        <v>Medio</v>
      </c>
      <c r="AH560" t="str">
        <f t="shared" si="90"/>
        <v>Pasivo = Crédito Hipotecario</v>
      </c>
    </row>
    <row r="561" spans="1:34">
      <c r="A561">
        <v>1560</v>
      </c>
      <c r="B561" t="s">
        <v>146</v>
      </c>
      <c r="C561" t="s">
        <v>724</v>
      </c>
      <c r="D561" t="s">
        <v>979</v>
      </c>
      <c r="E561" s="1">
        <v>29283</v>
      </c>
      <c r="F561" s="1">
        <v>44128</v>
      </c>
      <c r="G561" t="s">
        <v>967</v>
      </c>
      <c r="H561" s="2">
        <v>251077.86</v>
      </c>
      <c r="I561">
        <v>24</v>
      </c>
      <c r="J561">
        <v>5.5</v>
      </c>
      <c r="R561">
        <f t="shared" ca="1" si="91"/>
        <v>45</v>
      </c>
      <c r="T561" s="3" t="str">
        <f t="shared" si="89"/>
        <v>No</v>
      </c>
      <c r="U561" s="3" t="str">
        <f t="shared" ca="1" si="92"/>
        <v>No</v>
      </c>
      <c r="V561" s="6" t="str">
        <f t="shared" ca="1" si="93"/>
        <v>Antigua</v>
      </c>
      <c r="W561" s="7">
        <f t="shared" si="94"/>
        <v>10461.577499999999</v>
      </c>
      <c r="X561" s="5">
        <f t="shared" si="95"/>
        <v>44858</v>
      </c>
      <c r="Y561" s="16" t="str">
        <f t="shared" si="96"/>
        <v>Medio</v>
      </c>
      <c r="AH561" t="str">
        <f t="shared" si="90"/>
        <v>Activo = Inversión</v>
      </c>
    </row>
    <row r="562" spans="1:34">
      <c r="A562">
        <v>1561</v>
      </c>
      <c r="B562" t="s">
        <v>105</v>
      </c>
      <c r="C562" t="s">
        <v>404</v>
      </c>
      <c r="D562" t="s">
        <v>980</v>
      </c>
      <c r="E562" s="1">
        <v>20622</v>
      </c>
      <c r="F562" s="1">
        <v>44785</v>
      </c>
      <c r="G562" t="s">
        <v>968</v>
      </c>
      <c r="H562" s="2">
        <v>255788.19</v>
      </c>
      <c r="I562">
        <v>0</v>
      </c>
      <c r="J562">
        <v>35</v>
      </c>
      <c r="R562">
        <f t="shared" ca="1" si="91"/>
        <v>68</v>
      </c>
      <c r="T562" s="3" t="str">
        <f t="shared" si="89"/>
        <v>Sí</v>
      </c>
      <c r="U562" s="3" t="str">
        <f t="shared" ca="1" si="92"/>
        <v>Sí</v>
      </c>
      <c r="V562" s="6" t="str">
        <f t="shared" ca="1" si="93"/>
        <v>Antigua</v>
      </c>
      <c r="W562" s="7" t="str">
        <f t="shared" si="94"/>
        <v/>
      </c>
      <c r="X562" s="5" t="str">
        <f t="shared" si="95"/>
        <v>N/A</v>
      </c>
      <c r="Y562" s="16" t="str">
        <f t="shared" si="96"/>
        <v>Medio</v>
      </c>
      <c r="AH562" t="str">
        <f t="shared" si="90"/>
        <v>Pasivo = Tarjeta de Crédito</v>
      </c>
    </row>
    <row r="563" spans="1:34">
      <c r="A563">
        <v>1562</v>
      </c>
      <c r="B563" t="s">
        <v>96</v>
      </c>
      <c r="C563" t="s">
        <v>359</v>
      </c>
      <c r="D563" t="s">
        <v>979</v>
      </c>
      <c r="E563" s="1">
        <v>30646</v>
      </c>
      <c r="F563" s="1">
        <v>44738</v>
      </c>
      <c r="G563" t="s">
        <v>969</v>
      </c>
      <c r="H563" s="2">
        <v>308538.32</v>
      </c>
      <c r="I563">
        <v>36</v>
      </c>
      <c r="J563">
        <v>8</v>
      </c>
      <c r="R563">
        <f t="shared" ca="1" si="91"/>
        <v>41</v>
      </c>
      <c r="T563" s="3" t="str">
        <f t="shared" si="89"/>
        <v>No</v>
      </c>
      <c r="U563" s="3" t="str">
        <f t="shared" ca="1" si="92"/>
        <v>No</v>
      </c>
      <c r="V563" s="6" t="str">
        <f t="shared" ca="1" si="93"/>
        <v>Antigua</v>
      </c>
      <c r="W563" s="7">
        <f t="shared" si="94"/>
        <v>8570.5088888888895</v>
      </c>
      <c r="X563" s="5">
        <f t="shared" si="95"/>
        <v>45834</v>
      </c>
      <c r="Y563" s="16" t="str">
        <f t="shared" si="96"/>
        <v>Alto</v>
      </c>
      <c r="AH563" t="str">
        <f t="shared" si="90"/>
        <v>Pasivo = Crédito Hipotecario</v>
      </c>
    </row>
    <row r="564" spans="1:34">
      <c r="A564">
        <v>1563</v>
      </c>
      <c r="B564" t="s">
        <v>127</v>
      </c>
      <c r="C564" t="s">
        <v>686</v>
      </c>
      <c r="D564" t="s">
        <v>979</v>
      </c>
      <c r="E564" s="1">
        <v>28796</v>
      </c>
      <c r="F564" s="1">
        <v>44720</v>
      </c>
      <c r="G564" t="s">
        <v>968</v>
      </c>
      <c r="H564" s="2">
        <v>216833.75</v>
      </c>
      <c r="I564">
        <v>0</v>
      </c>
      <c r="J564">
        <v>35</v>
      </c>
      <c r="R564">
        <f t="shared" ca="1" si="91"/>
        <v>46</v>
      </c>
      <c r="T564" s="3" t="str">
        <f t="shared" si="89"/>
        <v>No</v>
      </c>
      <c r="U564" s="3" t="str">
        <f t="shared" ca="1" si="92"/>
        <v>No</v>
      </c>
      <c r="V564" s="6" t="str">
        <f t="shared" ca="1" si="93"/>
        <v>Antigua</v>
      </c>
      <c r="W564" s="7" t="str">
        <f t="shared" si="94"/>
        <v/>
      </c>
      <c r="X564" s="5" t="str">
        <f t="shared" si="95"/>
        <v>N/A</v>
      </c>
      <c r="Y564" s="16" t="str">
        <f t="shared" si="96"/>
        <v>Medio</v>
      </c>
      <c r="AH564" t="str">
        <f t="shared" si="90"/>
        <v>Pasivo = Tarjeta de Crédito</v>
      </c>
    </row>
    <row r="565" spans="1:34">
      <c r="A565">
        <v>1564</v>
      </c>
      <c r="B565" t="s">
        <v>288</v>
      </c>
      <c r="C565" t="s">
        <v>725</v>
      </c>
      <c r="D565" t="s">
        <v>979</v>
      </c>
      <c r="E565" s="1">
        <v>25900</v>
      </c>
      <c r="F565" s="1">
        <v>44996</v>
      </c>
      <c r="G565" t="s">
        <v>965</v>
      </c>
      <c r="H565" s="2">
        <v>289862.68</v>
      </c>
      <c r="I565">
        <v>0</v>
      </c>
      <c r="J565">
        <v>0.5</v>
      </c>
      <c r="R565">
        <f t="shared" ca="1" si="91"/>
        <v>54</v>
      </c>
      <c r="T565" s="3" t="str">
        <f t="shared" si="89"/>
        <v>No</v>
      </c>
      <c r="U565" s="3" t="str">
        <f t="shared" ca="1" si="92"/>
        <v>No</v>
      </c>
      <c r="V565" s="6" t="str">
        <f t="shared" ca="1" si="93"/>
        <v>Antigua</v>
      </c>
      <c r="W565" s="7" t="str">
        <f t="shared" si="94"/>
        <v/>
      </c>
      <c r="X565" s="5" t="str">
        <f t="shared" si="95"/>
        <v>N/A</v>
      </c>
      <c r="Y565" s="16" t="str">
        <f t="shared" si="96"/>
        <v>Medio</v>
      </c>
      <c r="AH565" t="str">
        <f t="shared" si="90"/>
        <v>Activo = Cuenta Corriente</v>
      </c>
    </row>
    <row r="566" spans="1:34">
      <c r="A566">
        <v>1565</v>
      </c>
      <c r="B566" t="s">
        <v>35</v>
      </c>
      <c r="C566" t="s">
        <v>439</v>
      </c>
      <c r="D566" t="s">
        <v>980</v>
      </c>
      <c r="E566" s="1">
        <v>36573</v>
      </c>
      <c r="F566" s="1">
        <v>44932</v>
      </c>
      <c r="G566" t="s">
        <v>969</v>
      </c>
      <c r="H566" s="2">
        <v>12469.73</v>
      </c>
      <c r="I566">
        <v>24</v>
      </c>
      <c r="J566">
        <v>8</v>
      </c>
      <c r="R566">
        <f t="shared" ca="1" si="91"/>
        <v>25</v>
      </c>
      <c r="T566" s="3" t="str">
        <f t="shared" si="89"/>
        <v>No</v>
      </c>
      <c r="U566" s="3" t="str">
        <f t="shared" ca="1" si="92"/>
        <v>No</v>
      </c>
      <c r="V566" s="6" t="str">
        <f t="shared" ca="1" si="93"/>
        <v>Antigua</v>
      </c>
      <c r="W566" s="7">
        <f t="shared" si="94"/>
        <v>519.57208333333335</v>
      </c>
      <c r="X566" s="5">
        <f t="shared" si="95"/>
        <v>45663</v>
      </c>
      <c r="Y566" s="16" t="str">
        <f t="shared" si="96"/>
        <v>Bajo</v>
      </c>
      <c r="AH566" t="str">
        <f t="shared" si="90"/>
        <v>Pasivo = Crédito Hipotecario</v>
      </c>
    </row>
    <row r="567" spans="1:34">
      <c r="A567">
        <v>1566</v>
      </c>
      <c r="B567" t="s">
        <v>269</v>
      </c>
      <c r="C567" t="s">
        <v>726</v>
      </c>
      <c r="D567" t="s">
        <v>979</v>
      </c>
      <c r="E567" s="1">
        <v>35703</v>
      </c>
      <c r="F567" s="1">
        <v>45269</v>
      </c>
      <c r="G567" t="s">
        <v>967</v>
      </c>
      <c r="H567" s="2">
        <v>304914.63</v>
      </c>
      <c r="I567">
        <v>12</v>
      </c>
      <c r="J567">
        <v>5.5</v>
      </c>
      <c r="R567">
        <f t="shared" ca="1" si="91"/>
        <v>27</v>
      </c>
      <c r="T567" s="3" t="str">
        <f t="shared" si="89"/>
        <v>No</v>
      </c>
      <c r="U567" s="3" t="str">
        <f t="shared" ca="1" si="92"/>
        <v>No</v>
      </c>
      <c r="V567" s="6" t="str">
        <f t="shared" ca="1" si="93"/>
        <v>Antigua</v>
      </c>
      <c r="W567" s="7">
        <f t="shared" si="94"/>
        <v>25409.552500000002</v>
      </c>
      <c r="X567" s="5">
        <f t="shared" si="95"/>
        <v>45635</v>
      </c>
      <c r="Y567" s="16" t="str">
        <f t="shared" si="96"/>
        <v>Alto</v>
      </c>
      <c r="AH567" t="str">
        <f t="shared" si="90"/>
        <v>Activo = Inversión</v>
      </c>
    </row>
    <row r="568" spans="1:34">
      <c r="A568">
        <v>1567</v>
      </c>
      <c r="B568" t="s">
        <v>24</v>
      </c>
      <c r="C568" t="s">
        <v>727</v>
      </c>
      <c r="D568" t="s">
        <v>980</v>
      </c>
      <c r="E568" s="1">
        <v>32900</v>
      </c>
      <c r="F568" s="1">
        <v>44672</v>
      </c>
      <c r="G568" t="s">
        <v>968</v>
      </c>
      <c r="H568" s="2">
        <v>136367.29</v>
      </c>
      <c r="I568">
        <v>0</v>
      </c>
      <c r="J568">
        <v>35</v>
      </c>
      <c r="R568">
        <f t="shared" ca="1" si="91"/>
        <v>35</v>
      </c>
      <c r="T568" s="3" t="str">
        <f t="shared" si="89"/>
        <v>No</v>
      </c>
      <c r="U568" s="3" t="str">
        <f t="shared" ca="1" si="92"/>
        <v>No</v>
      </c>
      <c r="V568" s="6" t="str">
        <f t="shared" ca="1" si="93"/>
        <v>Antigua</v>
      </c>
      <c r="W568" s="7" t="str">
        <f t="shared" si="94"/>
        <v/>
      </c>
      <c r="X568" s="5" t="str">
        <f t="shared" si="95"/>
        <v>N/A</v>
      </c>
      <c r="Y568" s="16" t="str">
        <f t="shared" si="96"/>
        <v>Medio</v>
      </c>
      <c r="AH568" t="str">
        <f t="shared" si="90"/>
        <v>Pasivo = Tarjeta de Crédito</v>
      </c>
    </row>
    <row r="569" spans="1:34">
      <c r="A569">
        <v>1568</v>
      </c>
      <c r="B569" t="s">
        <v>16</v>
      </c>
      <c r="C569" t="s">
        <v>728</v>
      </c>
      <c r="D569" t="s">
        <v>980</v>
      </c>
      <c r="E569" s="1">
        <v>20140</v>
      </c>
      <c r="F569" s="1">
        <v>45534</v>
      </c>
      <c r="G569" t="s">
        <v>968</v>
      </c>
      <c r="H569" s="2">
        <v>407591.02</v>
      </c>
      <c r="I569">
        <v>0</v>
      </c>
      <c r="J569">
        <v>35</v>
      </c>
      <c r="R569">
        <f t="shared" ca="1" si="91"/>
        <v>70</v>
      </c>
      <c r="T569" s="3" t="str">
        <f t="shared" si="89"/>
        <v>No</v>
      </c>
      <c r="U569" s="3" t="str">
        <f t="shared" ca="1" si="92"/>
        <v>No</v>
      </c>
      <c r="V569" s="6" t="str">
        <f t="shared" ca="1" si="93"/>
        <v>Antigua</v>
      </c>
      <c r="W569" s="7" t="str">
        <f t="shared" si="94"/>
        <v/>
      </c>
      <c r="X569" s="5" t="str">
        <f t="shared" si="95"/>
        <v>N/A</v>
      </c>
      <c r="Y569" s="16" t="str">
        <f t="shared" si="96"/>
        <v>Alto</v>
      </c>
      <c r="AH569" t="str">
        <f t="shared" si="90"/>
        <v>Pasivo = Tarjeta de Crédito</v>
      </c>
    </row>
    <row r="570" spans="1:34">
      <c r="A570">
        <v>1569</v>
      </c>
      <c r="B570" t="s">
        <v>25</v>
      </c>
      <c r="C570" t="s">
        <v>729</v>
      </c>
      <c r="D570" t="s">
        <v>979</v>
      </c>
      <c r="E570" s="1">
        <v>36439</v>
      </c>
      <c r="F570" s="1">
        <v>45145</v>
      </c>
      <c r="G570" t="s">
        <v>965</v>
      </c>
      <c r="H570" s="2">
        <v>286751</v>
      </c>
      <c r="I570">
        <v>0</v>
      </c>
      <c r="J570">
        <v>0.5</v>
      </c>
      <c r="R570">
        <f t="shared" ca="1" si="91"/>
        <v>25</v>
      </c>
      <c r="T570" s="3" t="str">
        <f t="shared" si="89"/>
        <v>No</v>
      </c>
      <c r="U570" s="3" t="str">
        <f t="shared" ca="1" si="92"/>
        <v>No</v>
      </c>
      <c r="V570" s="6" t="str">
        <f t="shared" ca="1" si="93"/>
        <v>Antigua</v>
      </c>
      <c r="W570" s="7" t="str">
        <f t="shared" si="94"/>
        <v/>
      </c>
      <c r="X570" s="5" t="str">
        <f t="shared" si="95"/>
        <v>N/A</v>
      </c>
      <c r="Y570" s="16" t="str">
        <f t="shared" si="96"/>
        <v>Medio</v>
      </c>
      <c r="AH570" t="str">
        <f t="shared" si="90"/>
        <v>Activo = Cuenta Corriente</v>
      </c>
    </row>
    <row r="571" spans="1:34">
      <c r="A571">
        <v>1570</v>
      </c>
      <c r="B571" t="s">
        <v>289</v>
      </c>
      <c r="C571" t="s">
        <v>630</v>
      </c>
      <c r="D571" t="s">
        <v>980</v>
      </c>
      <c r="E571" s="1">
        <v>29095</v>
      </c>
      <c r="F571" s="1">
        <v>44227</v>
      </c>
      <c r="G571" t="s">
        <v>968</v>
      </c>
      <c r="H571" s="2">
        <v>34112.78</v>
      </c>
      <c r="I571">
        <v>0</v>
      </c>
      <c r="J571">
        <v>35</v>
      </c>
      <c r="R571">
        <f t="shared" ca="1" si="91"/>
        <v>45</v>
      </c>
      <c r="T571" s="3" t="str">
        <f t="shared" si="89"/>
        <v>No</v>
      </c>
      <c r="U571" s="3" t="str">
        <f t="shared" ca="1" si="92"/>
        <v>No</v>
      </c>
      <c r="V571" s="6" t="str">
        <f t="shared" ca="1" si="93"/>
        <v>Antigua</v>
      </c>
      <c r="W571" s="7" t="str">
        <f t="shared" si="94"/>
        <v/>
      </c>
      <c r="X571" s="5" t="str">
        <f t="shared" si="95"/>
        <v>N/A</v>
      </c>
      <c r="Y571" s="16" t="str">
        <f t="shared" si="96"/>
        <v>Bajo</v>
      </c>
      <c r="AH571" t="str">
        <f t="shared" si="90"/>
        <v>Pasivo = Tarjeta de Crédito</v>
      </c>
    </row>
    <row r="572" spans="1:34">
      <c r="A572">
        <v>1571</v>
      </c>
      <c r="B572" t="s">
        <v>290</v>
      </c>
      <c r="C572" t="s">
        <v>730</v>
      </c>
      <c r="D572" t="s">
        <v>979</v>
      </c>
      <c r="E572" s="1">
        <v>34482</v>
      </c>
      <c r="F572" s="1">
        <v>44679</v>
      </c>
      <c r="G572" t="s">
        <v>965</v>
      </c>
      <c r="H572" s="2">
        <v>37070.29</v>
      </c>
      <c r="I572">
        <v>0</v>
      </c>
      <c r="J572">
        <v>0.5</v>
      </c>
      <c r="R572">
        <f t="shared" ca="1" si="91"/>
        <v>31</v>
      </c>
      <c r="T572" s="3" t="str">
        <f t="shared" si="89"/>
        <v>No</v>
      </c>
      <c r="U572" s="3" t="str">
        <f t="shared" ca="1" si="92"/>
        <v>No</v>
      </c>
      <c r="V572" s="6" t="str">
        <f t="shared" ca="1" si="93"/>
        <v>Antigua</v>
      </c>
      <c r="W572" s="7" t="str">
        <f t="shared" si="94"/>
        <v/>
      </c>
      <c r="X572" s="5" t="str">
        <f t="shared" si="95"/>
        <v>N/A</v>
      </c>
      <c r="Y572" s="16" t="str">
        <f t="shared" si="96"/>
        <v>Bajo</v>
      </c>
      <c r="AH572" t="str">
        <f t="shared" si="90"/>
        <v>Activo = Cuenta Corriente</v>
      </c>
    </row>
    <row r="573" spans="1:34">
      <c r="A573">
        <v>1572</v>
      </c>
      <c r="B573" t="s">
        <v>287</v>
      </c>
      <c r="C573" t="s">
        <v>731</v>
      </c>
      <c r="D573" t="s">
        <v>980</v>
      </c>
      <c r="E573" s="1">
        <v>31962</v>
      </c>
      <c r="F573" s="1">
        <v>44960</v>
      </c>
      <c r="G573" t="s">
        <v>965</v>
      </c>
      <c r="H573" s="2">
        <v>240750.06</v>
      </c>
      <c r="I573">
        <v>0</v>
      </c>
      <c r="J573">
        <v>0.5</v>
      </c>
      <c r="R573">
        <f t="shared" ca="1" si="91"/>
        <v>37</v>
      </c>
      <c r="T573" s="3" t="str">
        <f t="shared" si="89"/>
        <v>No</v>
      </c>
      <c r="U573" s="3" t="str">
        <f t="shared" ca="1" si="92"/>
        <v>No</v>
      </c>
      <c r="V573" s="6" t="str">
        <f t="shared" ca="1" si="93"/>
        <v>Antigua</v>
      </c>
      <c r="W573" s="7" t="str">
        <f t="shared" si="94"/>
        <v/>
      </c>
      <c r="X573" s="5" t="str">
        <f t="shared" si="95"/>
        <v>N/A</v>
      </c>
      <c r="Y573" s="16" t="str">
        <f t="shared" si="96"/>
        <v>Medio</v>
      </c>
      <c r="AH573" t="str">
        <f t="shared" si="90"/>
        <v>Activo = Cuenta Corriente</v>
      </c>
    </row>
    <row r="574" spans="1:34">
      <c r="A574">
        <v>1573</v>
      </c>
      <c r="B574" t="s">
        <v>12</v>
      </c>
      <c r="C574" t="s">
        <v>732</v>
      </c>
      <c r="D574" t="s">
        <v>979</v>
      </c>
      <c r="E574" s="1">
        <v>32726</v>
      </c>
      <c r="F574" s="1">
        <v>45735</v>
      </c>
      <c r="G574" t="s">
        <v>965</v>
      </c>
      <c r="H574" s="2">
        <v>38100.25</v>
      </c>
      <c r="I574">
        <v>0</v>
      </c>
      <c r="J574">
        <v>0.5</v>
      </c>
      <c r="R574">
        <f t="shared" ca="1" si="91"/>
        <v>35</v>
      </c>
      <c r="T574" s="3" t="str">
        <f t="shared" si="89"/>
        <v>No</v>
      </c>
      <c r="U574" s="3" t="str">
        <f t="shared" ca="1" si="92"/>
        <v>No</v>
      </c>
      <c r="V574" s="6" t="str">
        <f t="shared" ca="1" si="93"/>
        <v>Antigua</v>
      </c>
      <c r="W574" s="7" t="str">
        <f t="shared" si="94"/>
        <v/>
      </c>
      <c r="X574" s="5" t="str">
        <f t="shared" si="95"/>
        <v>N/A</v>
      </c>
      <c r="Y574" s="16" t="str">
        <f t="shared" si="96"/>
        <v>Bajo</v>
      </c>
      <c r="AH574" t="str">
        <f t="shared" si="90"/>
        <v>Activo = Cuenta Corriente</v>
      </c>
    </row>
    <row r="575" spans="1:34">
      <c r="A575">
        <v>1574</v>
      </c>
      <c r="B575" t="s">
        <v>147</v>
      </c>
      <c r="C575" t="s">
        <v>733</v>
      </c>
      <c r="D575" t="s">
        <v>980</v>
      </c>
      <c r="E575" s="1">
        <v>23551</v>
      </c>
      <c r="F575" s="1">
        <v>44240</v>
      </c>
      <c r="G575" t="s">
        <v>966</v>
      </c>
      <c r="H575" s="2">
        <v>145430.53</v>
      </c>
      <c r="I575">
        <v>0</v>
      </c>
      <c r="J575">
        <v>2.1</v>
      </c>
      <c r="R575">
        <f t="shared" ca="1" si="91"/>
        <v>60</v>
      </c>
      <c r="T575" s="3" t="str">
        <f t="shared" si="89"/>
        <v>Sí</v>
      </c>
      <c r="U575" s="3" t="str">
        <f t="shared" ca="1" si="92"/>
        <v>Sí</v>
      </c>
      <c r="V575" s="6" t="str">
        <f t="shared" ca="1" si="93"/>
        <v>Antigua</v>
      </c>
      <c r="W575" s="7" t="str">
        <f t="shared" si="94"/>
        <v/>
      </c>
      <c r="X575" s="5" t="str">
        <f t="shared" si="95"/>
        <v>N/A</v>
      </c>
      <c r="Y575" s="16" t="str">
        <f t="shared" si="96"/>
        <v>Medio</v>
      </c>
      <c r="AH575" t="str">
        <f t="shared" si="90"/>
        <v>Activo = Ahorro</v>
      </c>
    </row>
    <row r="576" spans="1:34">
      <c r="A576">
        <v>1575</v>
      </c>
      <c r="B576" t="s">
        <v>278</v>
      </c>
      <c r="C576" t="s">
        <v>589</v>
      </c>
      <c r="D576" t="s">
        <v>980</v>
      </c>
      <c r="E576" s="1">
        <v>36925</v>
      </c>
      <c r="F576" s="1">
        <v>45629</v>
      </c>
      <c r="G576" t="s">
        <v>965</v>
      </c>
      <c r="H576" s="2">
        <v>272624.02</v>
      </c>
      <c r="I576">
        <v>0</v>
      </c>
      <c r="J576">
        <v>0.5</v>
      </c>
      <c r="R576">
        <f t="shared" ca="1" si="91"/>
        <v>24</v>
      </c>
      <c r="T576" s="3" t="str">
        <f t="shared" si="89"/>
        <v>No</v>
      </c>
      <c r="U576" s="3" t="str">
        <f t="shared" ca="1" si="92"/>
        <v>No</v>
      </c>
      <c r="V576" s="6" t="str">
        <f t="shared" ca="1" si="93"/>
        <v>Antigua</v>
      </c>
      <c r="W576" s="7" t="str">
        <f t="shared" si="94"/>
        <v/>
      </c>
      <c r="X576" s="5" t="str">
        <f t="shared" si="95"/>
        <v>N/A</v>
      </c>
      <c r="Y576" s="16" t="str">
        <f t="shared" si="96"/>
        <v>Medio</v>
      </c>
      <c r="AH576" t="str">
        <f t="shared" si="90"/>
        <v>Activo = Cuenta Corriente</v>
      </c>
    </row>
    <row r="577" spans="1:34">
      <c r="A577">
        <v>1576</v>
      </c>
      <c r="B577" t="s">
        <v>215</v>
      </c>
      <c r="C577" t="s">
        <v>734</v>
      </c>
      <c r="D577" t="s">
        <v>980</v>
      </c>
      <c r="E577" s="1">
        <v>38122</v>
      </c>
      <c r="F577" s="1">
        <v>45238</v>
      </c>
      <c r="G577" t="s">
        <v>965</v>
      </c>
      <c r="H577" s="2">
        <v>356816.77</v>
      </c>
      <c r="I577">
        <v>0</v>
      </c>
      <c r="J577">
        <v>0.5</v>
      </c>
      <c r="R577">
        <f t="shared" ca="1" si="91"/>
        <v>21</v>
      </c>
      <c r="T577" s="3" t="str">
        <f t="shared" si="89"/>
        <v>No</v>
      </c>
      <c r="U577" s="3" t="str">
        <f t="shared" ca="1" si="92"/>
        <v>No</v>
      </c>
      <c r="V577" s="6" t="str">
        <f t="shared" ca="1" si="93"/>
        <v>Antigua</v>
      </c>
      <c r="W577" s="7" t="str">
        <f t="shared" si="94"/>
        <v/>
      </c>
      <c r="X577" s="5" t="str">
        <f t="shared" si="95"/>
        <v>N/A</v>
      </c>
      <c r="Y577" s="16" t="str">
        <f t="shared" si="96"/>
        <v>Alto</v>
      </c>
      <c r="AH577" t="str">
        <f t="shared" si="90"/>
        <v>Activo = Cuenta Corriente</v>
      </c>
    </row>
    <row r="578" spans="1:34">
      <c r="A578">
        <v>1577</v>
      </c>
      <c r="B578" t="s">
        <v>95</v>
      </c>
      <c r="C578" t="s">
        <v>590</v>
      </c>
      <c r="D578" t="s">
        <v>980</v>
      </c>
      <c r="E578" s="1">
        <v>21560</v>
      </c>
      <c r="F578" s="1">
        <v>45167</v>
      </c>
      <c r="G578" t="s">
        <v>967</v>
      </c>
      <c r="H578" s="2">
        <v>119272.77</v>
      </c>
      <c r="I578">
        <v>24</v>
      </c>
      <c r="J578">
        <v>5.5</v>
      </c>
      <c r="R578">
        <f t="shared" ca="1" si="91"/>
        <v>66</v>
      </c>
      <c r="T578" s="3" t="str">
        <f t="shared" si="89"/>
        <v>No</v>
      </c>
      <c r="U578" s="3" t="str">
        <f t="shared" ca="1" si="92"/>
        <v>No</v>
      </c>
      <c r="V578" s="6" t="str">
        <f t="shared" ca="1" si="93"/>
        <v>Antigua</v>
      </c>
      <c r="W578" s="7">
        <f t="shared" si="94"/>
        <v>4969.6987500000005</v>
      </c>
      <c r="X578" s="5">
        <f t="shared" si="95"/>
        <v>45898</v>
      </c>
      <c r="Y578" s="16" t="str">
        <f t="shared" si="96"/>
        <v>Medio</v>
      </c>
      <c r="AH578" t="str">
        <f t="shared" si="90"/>
        <v>Activo = Inversión</v>
      </c>
    </row>
    <row r="579" spans="1:34">
      <c r="A579">
        <v>1578</v>
      </c>
      <c r="B579" t="s">
        <v>74</v>
      </c>
      <c r="C579" t="s">
        <v>735</v>
      </c>
      <c r="D579" t="s">
        <v>980</v>
      </c>
      <c r="E579" s="1">
        <v>24689</v>
      </c>
      <c r="F579" s="1">
        <v>45463</v>
      </c>
      <c r="G579" t="s">
        <v>967</v>
      </c>
      <c r="H579" s="2">
        <v>169339.37</v>
      </c>
      <c r="I579">
        <v>18</v>
      </c>
      <c r="J579">
        <v>5.5</v>
      </c>
      <c r="R579">
        <f t="shared" ca="1" si="91"/>
        <v>57</v>
      </c>
      <c r="T579" s="3" t="str">
        <f t="shared" ref="T579:T642" si="97">IF(MONTH(E579)=6,"Sí","No")</f>
        <v>No</v>
      </c>
      <c r="U579" s="3" t="str">
        <f t="shared" ca="1" si="92"/>
        <v>No</v>
      </c>
      <c r="V579" s="6" t="str">
        <f t="shared" ca="1" si="93"/>
        <v>Antigua</v>
      </c>
      <c r="W579" s="7">
        <f t="shared" si="94"/>
        <v>9407.7427777777775</v>
      </c>
      <c r="X579" s="5">
        <f t="shared" si="95"/>
        <v>46011</v>
      </c>
      <c r="Y579" s="16" t="str">
        <f t="shared" si="96"/>
        <v>Medio</v>
      </c>
      <c r="AH579" t="str">
        <f t="shared" ref="AH579:AH642" si="98">IF(OR(G579="Ahorro",G579="Inversión", G579="Cuenta Corriente"),"Activo = " &amp; G579,"Pasivo = " &amp; G579)</f>
        <v>Activo = Inversión</v>
      </c>
    </row>
    <row r="580" spans="1:34">
      <c r="A580">
        <v>1579</v>
      </c>
      <c r="B580" t="s">
        <v>73</v>
      </c>
      <c r="C580" t="s">
        <v>556</v>
      </c>
      <c r="D580" t="s">
        <v>979</v>
      </c>
      <c r="E580" s="1">
        <v>20679</v>
      </c>
      <c r="F580" s="1">
        <v>45625</v>
      </c>
      <c r="G580" t="s">
        <v>965</v>
      </c>
      <c r="H580" s="2">
        <v>251686.96</v>
      </c>
      <c r="I580">
        <v>0</v>
      </c>
      <c r="J580">
        <v>0.5</v>
      </c>
      <c r="R580">
        <f t="shared" ca="1" si="91"/>
        <v>68</v>
      </c>
      <c r="T580" s="3" t="str">
        <f t="shared" si="97"/>
        <v>No</v>
      </c>
      <c r="U580" s="3" t="str">
        <f t="shared" ca="1" si="92"/>
        <v>No</v>
      </c>
      <c r="V580" s="6" t="str">
        <f t="shared" ca="1" si="93"/>
        <v>Antigua</v>
      </c>
      <c r="W580" s="7" t="str">
        <f t="shared" si="94"/>
        <v/>
      </c>
      <c r="X580" s="5" t="str">
        <f t="shared" si="95"/>
        <v>N/A</v>
      </c>
      <c r="Y580" s="16" t="str">
        <f t="shared" si="96"/>
        <v>Medio</v>
      </c>
      <c r="AH580" t="str">
        <f t="shared" si="98"/>
        <v>Activo = Cuenta Corriente</v>
      </c>
    </row>
    <row r="581" spans="1:34">
      <c r="A581">
        <v>1580</v>
      </c>
      <c r="B581" t="s">
        <v>286</v>
      </c>
      <c r="C581" t="s">
        <v>405</v>
      </c>
      <c r="D581" t="s">
        <v>979</v>
      </c>
      <c r="E581" s="1">
        <v>37942</v>
      </c>
      <c r="F581" s="1">
        <v>44153</v>
      </c>
      <c r="G581" t="s">
        <v>965</v>
      </c>
      <c r="H581" s="2">
        <v>483670.81</v>
      </c>
      <c r="I581">
        <v>0</v>
      </c>
      <c r="J581">
        <v>0.5</v>
      </c>
      <c r="R581">
        <f t="shared" ca="1" si="91"/>
        <v>21</v>
      </c>
      <c r="T581" s="3" t="str">
        <f t="shared" si="97"/>
        <v>No</v>
      </c>
      <c r="U581" s="3" t="str">
        <f t="shared" ca="1" si="92"/>
        <v>No</v>
      </c>
      <c r="V581" s="6" t="str">
        <f t="shared" ca="1" si="93"/>
        <v>Antigua</v>
      </c>
      <c r="W581" s="7" t="str">
        <f t="shared" si="94"/>
        <v/>
      </c>
      <c r="X581" s="5" t="str">
        <f t="shared" si="95"/>
        <v>N/A</v>
      </c>
      <c r="Y581" s="16" t="str">
        <f t="shared" si="96"/>
        <v>Alto</v>
      </c>
      <c r="AH581" t="str">
        <f t="shared" si="98"/>
        <v>Activo = Cuenta Corriente</v>
      </c>
    </row>
    <row r="582" spans="1:34">
      <c r="A582">
        <v>1581</v>
      </c>
      <c r="B582" t="s">
        <v>114</v>
      </c>
      <c r="C582" t="s">
        <v>534</v>
      </c>
      <c r="D582" t="s">
        <v>979</v>
      </c>
      <c r="E582" s="1">
        <v>28592</v>
      </c>
      <c r="F582" s="1">
        <v>45167</v>
      </c>
      <c r="G582" t="s">
        <v>966</v>
      </c>
      <c r="H582" s="2">
        <v>216286.68</v>
      </c>
      <c r="I582">
        <v>0</v>
      </c>
      <c r="J582">
        <v>2.1</v>
      </c>
      <c r="R582">
        <f t="shared" ca="1" si="91"/>
        <v>47</v>
      </c>
      <c r="T582" s="3" t="str">
        <f t="shared" si="97"/>
        <v>No</v>
      </c>
      <c r="U582" s="3" t="str">
        <f t="shared" ca="1" si="92"/>
        <v>No</v>
      </c>
      <c r="V582" s="6" t="str">
        <f t="shared" ca="1" si="93"/>
        <v>Antigua</v>
      </c>
      <c r="W582" s="7" t="str">
        <f t="shared" si="94"/>
        <v/>
      </c>
      <c r="X582" s="5" t="str">
        <f t="shared" si="95"/>
        <v>N/A</v>
      </c>
      <c r="Y582" s="16" t="str">
        <f t="shared" si="96"/>
        <v>Medio</v>
      </c>
      <c r="AH582" t="str">
        <f t="shared" si="98"/>
        <v>Activo = Ahorro</v>
      </c>
    </row>
    <row r="583" spans="1:34">
      <c r="A583">
        <v>1582</v>
      </c>
      <c r="B583" t="s">
        <v>27</v>
      </c>
      <c r="C583" t="s">
        <v>736</v>
      </c>
      <c r="D583" t="s">
        <v>980</v>
      </c>
      <c r="E583" s="1">
        <v>36829</v>
      </c>
      <c r="F583" s="1">
        <v>45734</v>
      </c>
      <c r="G583" t="s">
        <v>966</v>
      </c>
      <c r="H583" s="2">
        <v>342870.32</v>
      </c>
      <c r="I583">
        <v>0</v>
      </c>
      <c r="J583">
        <v>2.1</v>
      </c>
      <c r="R583">
        <f t="shared" ca="1" si="91"/>
        <v>24</v>
      </c>
      <c r="T583" s="3" t="str">
        <f t="shared" si="97"/>
        <v>No</v>
      </c>
      <c r="U583" s="3" t="str">
        <f t="shared" ca="1" si="92"/>
        <v>No</v>
      </c>
      <c r="V583" s="6" t="str">
        <f t="shared" ca="1" si="93"/>
        <v>Antigua</v>
      </c>
      <c r="W583" s="7" t="str">
        <f t="shared" si="94"/>
        <v/>
      </c>
      <c r="X583" s="5" t="str">
        <f t="shared" si="95"/>
        <v>N/A</v>
      </c>
      <c r="Y583" s="16" t="str">
        <f t="shared" si="96"/>
        <v>Alto</v>
      </c>
      <c r="AH583" t="str">
        <f t="shared" si="98"/>
        <v>Activo = Ahorro</v>
      </c>
    </row>
    <row r="584" spans="1:34">
      <c r="A584">
        <v>1583</v>
      </c>
      <c r="B584" t="s">
        <v>210</v>
      </c>
      <c r="C584" t="s">
        <v>737</v>
      </c>
      <c r="D584" t="s">
        <v>980</v>
      </c>
      <c r="E584" s="1">
        <v>30513</v>
      </c>
      <c r="F584" s="1">
        <v>45264</v>
      </c>
      <c r="G584" t="s">
        <v>966</v>
      </c>
      <c r="H584" s="2">
        <v>215486.23</v>
      </c>
      <c r="I584">
        <v>0</v>
      </c>
      <c r="J584">
        <v>2.1</v>
      </c>
      <c r="R584">
        <f t="shared" ca="1" si="91"/>
        <v>41</v>
      </c>
      <c r="T584" s="3" t="str">
        <f t="shared" si="97"/>
        <v>No</v>
      </c>
      <c r="U584" s="3" t="str">
        <f t="shared" ca="1" si="92"/>
        <v>No</v>
      </c>
      <c r="V584" s="6" t="str">
        <f t="shared" ca="1" si="93"/>
        <v>Antigua</v>
      </c>
      <c r="W584" s="7" t="str">
        <f t="shared" si="94"/>
        <v/>
      </c>
      <c r="X584" s="5" t="str">
        <f t="shared" si="95"/>
        <v>N/A</v>
      </c>
      <c r="Y584" s="16" t="str">
        <f t="shared" si="96"/>
        <v>Medio</v>
      </c>
      <c r="AH584" t="str">
        <f t="shared" si="98"/>
        <v>Activo = Ahorro</v>
      </c>
    </row>
    <row r="585" spans="1:34">
      <c r="A585">
        <v>1584</v>
      </c>
      <c r="B585" t="s">
        <v>291</v>
      </c>
      <c r="C585" t="s">
        <v>621</v>
      </c>
      <c r="D585" t="s">
        <v>979</v>
      </c>
      <c r="E585" s="1">
        <v>38809</v>
      </c>
      <c r="F585" s="1">
        <v>44438</v>
      </c>
      <c r="G585" t="s">
        <v>965</v>
      </c>
      <c r="H585" s="2">
        <v>11696.45</v>
      </c>
      <c r="I585">
        <v>0</v>
      </c>
      <c r="J585">
        <v>0.5</v>
      </c>
      <c r="R585">
        <f t="shared" ca="1" si="91"/>
        <v>19</v>
      </c>
      <c r="T585" s="3" t="str">
        <f t="shared" si="97"/>
        <v>No</v>
      </c>
      <c r="U585" s="3" t="str">
        <f t="shared" ca="1" si="92"/>
        <v>No</v>
      </c>
      <c r="V585" s="6" t="str">
        <f t="shared" ca="1" si="93"/>
        <v>Antigua</v>
      </c>
      <c r="W585" s="7" t="str">
        <f t="shared" si="94"/>
        <v/>
      </c>
      <c r="X585" s="5" t="str">
        <f t="shared" si="95"/>
        <v>N/A</v>
      </c>
      <c r="Y585" s="16" t="str">
        <f t="shared" si="96"/>
        <v>Bajo</v>
      </c>
      <c r="AH585" t="str">
        <f t="shared" si="98"/>
        <v>Activo = Cuenta Corriente</v>
      </c>
    </row>
    <row r="586" spans="1:34">
      <c r="A586">
        <v>1585</v>
      </c>
      <c r="B586" t="s">
        <v>226</v>
      </c>
      <c r="C586" t="s">
        <v>559</v>
      </c>
      <c r="D586" t="s">
        <v>980</v>
      </c>
      <c r="E586" s="1">
        <v>36451</v>
      </c>
      <c r="F586" s="1">
        <v>44875</v>
      </c>
      <c r="G586" t="s">
        <v>966</v>
      </c>
      <c r="H586" s="2">
        <v>495786.62</v>
      </c>
      <c r="I586">
        <v>0</v>
      </c>
      <c r="J586">
        <v>2.1</v>
      </c>
      <c r="R586">
        <f t="shared" ca="1" si="91"/>
        <v>25</v>
      </c>
      <c r="T586" s="3" t="str">
        <f t="shared" si="97"/>
        <v>No</v>
      </c>
      <c r="U586" s="3" t="str">
        <f t="shared" ca="1" si="92"/>
        <v>No</v>
      </c>
      <c r="V586" s="6" t="str">
        <f t="shared" ca="1" si="93"/>
        <v>Antigua</v>
      </c>
      <c r="W586" s="7" t="str">
        <f t="shared" si="94"/>
        <v/>
      </c>
      <c r="X586" s="5" t="str">
        <f t="shared" si="95"/>
        <v>N/A</v>
      </c>
      <c r="Y586" s="16" t="str">
        <f t="shared" si="96"/>
        <v>Alto</v>
      </c>
      <c r="AH586" t="str">
        <f t="shared" si="98"/>
        <v>Activo = Ahorro</v>
      </c>
    </row>
    <row r="587" spans="1:34">
      <c r="A587">
        <v>1586</v>
      </c>
      <c r="B587" t="s">
        <v>151</v>
      </c>
      <c r="C587" t="s">
        <v>369</v>
      </c>
      <c r="D587" t="s">
        <v>980</v>
      </c>
      <c r="E587" s="1">
        <v>24022</v>
      </c>
      <c r="F587" s="1">
        <v>45231</v>
      </c>
      <c r="G587" t="s">
        <v>965</v>
      </c>
      <c r="H587" s="2">
        <v>166536.26999999999</v>
      </c>
      <c r="I587">
        <v>0</v>
      </c>
      <c r="J587">
        <v>0.5</v>
      </c>
      <c r="R587">
        <f t="shared" ca="1" si="91"/>
        <v>59</v>
      </c>
      <c r="T587" s="3" t="str">
        <f t="shared" si="97"/>
        <v>No</v>
      </c>
      <c r="U587" s="3" t="str">
        <f t="shared" ca="1" si="92"/>
        <v>No</v>
      </c>
      <c r="V587" s="6" t="str">
        <f t="shared" ca="1" si="93"/>
        <v>Antigua</v>
      </c>
      <c r="W587" s="7" t="str">
        <f t="shared" si="94"/>
        <v/>
      </c>
      <c r="X587" s="5" t="str">
        <f t="shared" si="95"/>
        <v>N/A</v>
      </c>
      <c r="Y587" s="16" t="str">
        <f t="shared" si="96"/>
        <v>Medio</v>
      </c>
      <c r="AH587" t="str">
        <f t="shared" si="98"/>
        <v>Activo = Cuenta Corriente</v>
      </c>
    </row>
    <row r="588" spans="1:34">
      <c r="A588">
        <v>1587</v>
      </c>
      <c r="B588" t="s">
        <v>292</v>
      </c>
      <c r="C588" t="s">
        <v>426</v>
      </c>
      <c r="D588" t="s">
        <v>979</v>
      </c>
      <c r="E588" s="1">
        <v>33199</v>
      </c>
      <c r="F588" s="1">
        <v>44367</v>
      </c>
      <c r="G588" t="s">
        <v>967</v>
      </c>
      <c r="H588" s="2">
        <v>161255.35</v>
      </c>
      <c r="I588">
        <v>36</v>
      </c>
      <c r="J588">
        <v>5.5</v>
      </c>
      <c r="R588">
        <f t="shared" ca="1" si="91"/>
        <v>34</v>
      </c>
      <c r="T588" s="3" t="str">
        <f t="shared" si="97"/>
        <v>No</v>
      </c>
      <c r="U588" s="3" t="str">
        <f t="shared" ca="1" si="92"/>
        <v>No</v>
      </c>
      <c r="V588" s="6" t="str">
        <f t="shared" ca="1" si="93"/>
        <v>Antigua</v>
      </c>
      <c r="W588" s="7">
        <f t="shared" si="94"/>
        <v>4479.3152777777777</v>
      </c>
      <c r="X588" s="5">
        <f t="shared" si="95"/>
        <v>45463</v>
      </c>
      <c r="Y588" s="16" t="str">
        <f t="shared" si="96"/>
        <v>Medio</v>
      </c>
      <c r="AH588" t="str">
        <f t="shared" si="98"/>
        <v>Activo = Inversión</v>
      </c>
    </row>
    <row r="589" spans="1:34">
      <c r="A589">
        <v>1588</v>
      </c>
      <c r="B589" t="s">
        <v>39</v>
      </c>
      <c r="C589" t="s">
        <v>700</v>
      </c>
      <c r="D589" t="s">
        <v>980</v>
      </c>
      <c r="E589" s="1">
        <v>34131</v>
      </c>
      <c r="F589" s="1">
        <v>44367</v>
      </c>
      <c r="G589" t="s">
        <v>965</v>
      </c>
      <c r="H589" s="2">
        <v>236303.3</v>
      </c>
      <c r="I589">
        <v>0</v>
      </c>
      <c r="J589">
        <v>0.5</v>
      </c>
      <c r="R589">
        <f t="shared" ref="R589:R652" ca="1" si="99">INT((TODAY()-E589)/365.25)</f>
        <v>31</v>
      </c>
      <c r="T589" s="3" t="str">
        <f t="shared" si="97"/>
        <v>Sí</v>
      </c>
      <c r="U589" s="3" t="str">
        <f t="shared" ca="1" si="92"/>
        <v>Sí</v>
      </c>
      <c r="V589" s="6" t="str">
        <f t="shared" ca="1" si="93"/>
        <v>Antigua</v>
      </c>
      <c r="W589" s="7" t="str">
        <f t="shared" si="94"/>
        <v/>
      </c>
      <c r="X589" s="5" t="str">
        <f t="shared" si="95"/>
        <v>N/A</v>
      </c>
      <c r="Y589" s="16" t="str">
        <f t="shared" si="96"/>
        <v>Medio</v>
      </c>
      <c r="AH589" t="str">
        <f t="shared" si="98"/>
        <v>Activo = Cuenta Corriente</v>
      </c>
    </row>
    <row r="590" spans="1:34">
      <c r="A590">
        <v>1589</v>
      </c>
      <c r="B590" t="s">
        <v>88</v>
      </c>
      <c r="C590" t="s">
        <v>366</v>
      </c>
      <c r="D590" t="s">
        <v>979</v>
      </c>
      <c r="E590" s="1">
        <v>30276</v>
      </c>
      <c r="F590" s="1">
        <v>43999</v>
      </c>
      <c r="G590" t="s">
        <v>965</v>
      </c>
      <c r="H590" s="2">
        <v>151749.60999999999</v>
      </c>
      <c r="I590">
        <v>0</v>
      </c>
      <c r="J590">
        <v>0.5</v>
      </c>
      <c r="R590">
        <f t="shared" ca="1" si="99"/>
        <v>42</v>
      </c>
      <c r="T590" s="3" t="str">
        <f t="shared" si="97"/>
        <v>No</v>
      </c>
      <c r="U590" s="3" t="str">
        <f t="shared" ca="1" si="92"/>
        <v>No</v>
      </c>
      <c r="V590" s="6" t="str">
        <f t="shared" ca="1" si="93"/>
        <v>Antigua</v>
      </c>
      <c r="W590" s="7" t="str">
        <f t="shared" si="94"/>
        <v/>
      </c>
      <c r="X590" s="5" t="str">
        <f t="shared" si="95"/>
        <v>N/A</v>
      </c>
      <c r="Y590" s="16" t="str">
        <f t="shared" si="96"/>
        <v>Medio</v>
      </c>
      <c r="AH590" t="str">
        <f t="shared" si="98"/>
        <v>Activo = Cuenta Corriente</v>
      </c>
    </row>
    <row r="591" spans="1:34">
      <c r="A591">
        <v>1590</v>
      </c>
      <c r="B591" t="s">
        <v>293</v>
      </c>
      <c r="C591" t="s">
        <v>448</v>
      </c>
      <c r="D591" t="s">
        <v>979</v>
      </c>
      <c r="E591" s="1">
        <v>22355</v>
      </c>
      <c r="F591" s="1">
        <v>44374</v>
      </c>
      <c r="G591" t="s">
        <v>965</v>
      </c>
      <c r="H591" s="2">
        <v>187325.72</v>
      </c>
      <c r="I591">
        <v>0</v>
      </c>
      <c r="J591">
        <v>0.5</v>
      </c>
      <c r="R591">
        <f t="shared" ca="1" si="99"/>
        <v>64</v>
      </c>
      <c r="T591" s="3" t="str">
        <f t="shared" si="97"/>
        <v>No</v>
      </c>
      <c r="U591" s="3" t="str">
        <f t="shared" ca="1" si="92"/>
        <v>No</v>
      </c>
      <c r="V591" s="6" t="str">
        <f t="shared" ca="1" si="93"/>
        <v>Antigua</v>
      </c>
      <c r="W591" s="7" t="str">
        <f t="shared" si="94"/>
        <v/>
      </c>
      <c r="X591" s="5" t="str">
        <f t="shared" si="95"/>
        <v>N/A</v>
      </c>
      <c r="Y591" s="16" t="str">
        <f t="shared" si="96"/>
        <v>Medio</v>
      </c>
      <c r="AH591" t="str">
        <f t="shared" si="98"/>
        <v>Activo = Cuenta Corriente</v>
      </c>
    </row>
    <row r="592" spans="1:34">
      <c r="A592">
        <v>1591</v>
      </c>
      <c r="B592" t="s">
        <v>207</v>
      </c>
      <c r="C592" t="s">
        <v>738</v>
      </c>
      <c r="D592" t="s">
        <v>980</v>
      </c>
      <c r="E592" s="1">
        <v>20933</v>
      </c>
      <c r="F592" s="1">
        <v>45751</v>
      </c>
      <c r="G592" t="s">
        <v>966</v>
      </c>
      <c r="H592" s="2">
        <v>498099.55</v>
      </c>
      <c r="I592">
        <v>0</v>
      </c>
      <c r="J592">
        <v>2.1</v>
      </c>
      <c r="R592">
        <f t="shared" ca="1" si="99"/>
        <v>68</v>
      </c>
      <c r="T592" s="3" t="str">
        <f t="shared" si="97"/>
        <v>No</v>
      </c>
      <c r="U592" s="3" t="str">
        <f t="shared" ca="1" si="92"/>
        <v>No</v>
      </c>
      <c r="V592" s="6" t="str">
        <f t="shared" ca="1" si="93"/>
        <v>Antigua</v>
      </c>
      <c r="W592" s="7" t="str">
        <f t="shared" si="94"/>
        <v/>
      </c>
      <c r="X592" s="5" t="str">
        <f t="shared" si="95"/>
        <v>N/A</v>
      </c>
      <c r="Y592" s="16" t="str">
        <f t="shared" si="96"/>
        <v>Alto</v>
      </c>
      <c r="AH592" t="str">
        <f t="shared" si="98"/>
        <v>Activo = Ahorro</v>
      </c>
    </row>
    <row r="593" spans="1:34">
      <c r="A593">
        <v>1592</v>
      </c>
      <c r="B593" t="s">
        <v>294</v>
      </c>
      <c r="C593" t="s">
        <v>716</v>
      </c>
      <c r="D593" t="s">
        <v>980</v>
      </c>
      <c r="E593" s="1">
        <v>34272</v>
      </c>
      <c r="F593" s="1">
        <v>44265</v>
      </c>
      <c r="G593" t="s">
        <v>968</v>
      </c>
      <c r="H593" s="2">
        <v>61375.27</v>
      </c>
      <c r="I593">
        <v>0</v>
      </c>
      <c r="J593">
        <v>35</v>
      </c>
      <c r="R593">
        <f t="shared" ca="1" si="99"/>
        <v>31</v>
      </c>
      <c r="T593" s="3" t="str">
        <f t="shared" si="97"/>
        <v>No</v>
      </c>
      <c r="U593" s="3" t="str">
        <f t="shared" ca="1" si="92"/>
        <v>No</v>
      </c>
      <c r="V593" s="6" t="str">
        <f t="shared" ca="1" si="93"/>
        <v>Antigua</v>
      </c>
      <c r="W593" s="7" t="str">
        <f t="shared" si="94"/>
        <v/>
      </c>
      <c r="X593" s="5" t="str">
        <f t="shared" si="95"/>
        <v>N/A</v>
      </c>
      <c r="Y593" s="16" t="str">
        <f t="shared" si="96"/>
        <v>Bajo</v>
      </c>
      <c r="AH593" t="str">
        <f t="shared" si="98"/>
        <v>Pasivo = Tarjeta de Crédito</v>
      </c>
    </row>
    <row r="594" spans="1:34">
      <c r="A594">
        <v>1593</v>
      </c>
      <c r="B594" t="s">
        <v>103</v>
      </c>
      <c r="C594" t="s">
        <v>701</v>
      </c>
      <c r="D594" t="s">
        <v>979</v>
      </c>
      <c r="E594" s="1">
        <v>31049</v>
      </c>
      <c r="F594" s="1">
        <v>43980</v>
      </c>
      <c r="G594" t="s">
        <v>967</v>
      </c>
      <c r="H594" s="2">
        <v>133835.56</v>
      </c>
      <c r="I594">
        <v>36</v>
      </c>
      <c r="J594">
        <v>5.5</v>
      </c>
      <c r="R594">
        <f t="shared" ca="1" si="99"/>
        <v>40</v>
      </c>
      <c r="T594" s="3" t="str">
        <f t="shared" si="97"/>
        <v>No</v>
      </c>
      <c r="U594" s="3" t="str">
        <f t="shared" ca="1" si="92"/>
        <v>No</v>
      </c>
      <c r="V594" s="6" t="str">
        <f t="shared" ca="1" si="93"/>
        <v>Antigua</v>
      </c>
      <c r="W594" s="7">
        <f t="shared" si="94"/>
        <v>3717.6544444444444</v>
      </c>
      <c r="X594" s="5">
        <f t="shared" si="95"/>
        <v>45075</v>
      </c>
      <c r="Y594" s="16" t="str">
        <f t="shared" si="96"/>
        <v>Medio</v>
      </c>
      <c r="AH594" t="str">
        <f t="shared" si="98"/>
        <v>Activo = Inversión</v>
      </c>
    </row>
    <row r="595" spans="1:34">
      <c r="A595">
        <v>1594</v>
      </c>
      <c r="B595" t="s">
        <v>247</v>
      </c>
      <c r="C595" t="s">
        <v>739</v>
      </c>
      <c r="D595" t="s">
        <v>980</v>
      </c>
      <c r="E595" s="1">
        <v>23556</v>
      </c>
      <c r="F595" s="1">
        <v>45213</v>
      </c>
      <c r="G595" t="s">
        <v>965</v>
      </c>
      <c r="H595" s="2">
        <v>325633.86</v>
      </c>
      <c r="I595">
        <v>0</v>
      </c>
      <c r="J595">
        <v>0.5</v>
      </c>
      <c r="R595">
        <f t="shared" ca="1" si="99"/>
        <v>60</v>
      </c>
      <c r="T595" s="3" t="str">
        <f t="shared" si="97"/>
        <v>Sí</v>
      </c>
      <c r="U595" s="3" t="str">
        <f t="shared" ca="1" si="92"/>
        <v>Sí</v>
      </c>
      <c r="V595" s="6" t="str">
        <f t="shared" ca="1" si="93"/>
        <v>Antigua</v>
      </c>
      <c r="W595" s="7" t="str">
        <f t="shared" si="94"/>
        <v/>
      </c>
      <c r="X595" s="5" t="str">
        <f t="shared" si="95"/>
        <v>N/A</v>
      </c>
      <c r="Y595" s="16" t="str">
        <f t="shared" si="96"/>
        <v>Alto</v>
      </c>
      <c r="AH595" t="str">
        <f t="shared" si="98"/>
        <v>Activo = Cuenta Corriente</v>
      </c>
    </row>
    <row r="596" spans="1:34">
      <c r="A596">
        <v>1595</v>
      </c>
      <c r="B596" t="s">
        <v>93</v>
      </c>
      <c r="C596" t="s">
        <v>740</v>
      </c>
      <c r="D596" t="s">
        <v>979</v>
      </c>
      <c r="E596" s="1">
        <v>33691</v>
      </c>
      <c r="F596" s="1">
        <v>44262</v>
      </c>
      <c r="G596" t="s">
        <v>968</v>
      </c>
      <c r="H596" s="2">
        <v>463581.24</v>
      </c>
      <c r="I596">
        <v>0</v>
      </c>
      <c r="J596">
        <v>35</v>
      </c>
      <c r="R596">
        <f t="shared" ca="1" si="99"/>
        <v>33</v>
      </c>
      <c r="T596" s="3" t="str">
        <f t="shared" si="97"/>
        <v>No</v>
      </c>
      <c r="U596" s="3" t="str">
        <f t="shared" ca="1" si="92"/>
        <v>No</v>
      </c>
      <c r="V596" s="6" t="str">
        <f t="shared" ca="1" si="93"/>
        <v>Antigua</v>
      </c>
      <c r="W596" s="7" t="str">
        <f t="shared" si="94"/>
        <v/>
      </c>
      <c r="X596" s="5" t="str">
        <f t="shared" si="95"/>
        <v>N/A</v>
      </c>
      <c r="Y596" s="16" t="str">
        <f t="shared" si="96"/>
        <v>Alto</v>
      </c>
      <c r="AH596" t="str">
        <f t="shared" si="98"/>
        <v>Pasivo = Tarjeta de Crédito</v>
      </c>
    </row>
    <row r="597" spans="1:34">
      <c r="A597">
        <v>1596</v>
      </c>
      <c r="B597" t="s">
        <v>295</v>
      </c>
      <c r="C597" t="s">
        <v>514</v>
      </c>
      <c r="D597" t="s">
        <v>979</v>
      </c>
      <c r="E597" s="1">
        <v>38017</v>
      </c>
      <c r="F597" s="1">
        <v>45343</v>
      </c>
      <c r="G597" t="s">
        <v>966</v>
      </c>
      <c r="H597" s="2">
        <v>271478.78999999998</v>
      </c>
      <c r="I597">
        <v>0</v>
      </c>
      <c r="J597">
        <v>2.1</v>
      </c>
      <c r="R597">
        <f t="shared" ca="1" si="99"/>
        <v>21</v>
      </c>
      <c r="T597" s="3" t="str">
        <f t="shared" si="97"/>
        <v>No</v>
      </c>
      <c r="U597" s="3" t="str">
        <f t="shared" ca="1" si="92"/>
        <v>No</v>
      </c>
      <c r="V597" s="6" t="str">
        <f t="shared" ca="1" si="93"/>
        <v>Antigua</v>
      </c>
      <c r="W597" s="7" t="str">
        <f t="shared" si="94"/>
        <v/>
      </c>
      <c r="X597" s="5" t="str">
        <f t="shared" si="95"/>
        <v>N/A</v>
      </c>
      <c r="Y597" s="16" t="str">
        <f t="shared" si="96"/>
        <v>Medio</v>
      </c>
      <c r="AH597" t="str">
        <f t="shared" si="98"/>
        <v>Activo = Ahorro</v>
      </c>
    </row>
    <row r="598" spans="1:34">
      <c r="A598">
        <v>1597</v>
      </c>
      <c r="B598" t="s">
        <v>296</v>
      </c>
      <c r="C598" t="s">
        <v>741</v>
      </c>
      <c r="D598" t="s">
        <v>979</v>
      </c>
      <c r="E598" s="1">
        <v>34873</v>
      </c>
      <c r="F598" s="1">
        <v>44662</v>
      </c>
      <c r="G598" t="s">
        <v>966</v>
      </c>
      <c r="H598" s="2">
        <v>411292.34</v>
      </c>
      <c r="I598">
        <v>0</v>
      </c>
      <c r="J598">
        <v>2.1</v>
      </c>
      <c r="R598">
        <f t="shared" ca="1" si="99"/>
        <v>29</v>
      </c>
      <c r="T598" s="3" t="str">
        <f t="shared" si="97"/>
        <v>Sí</v>
      </c>
      <c r="U598" s="3" t="str">
        <f t="shared" ca="1" si="92"/>
        <v>Sí</v>
      </c>
      <c r="V598" s="6" t="str">
        <f t="shared" ca="1" si="93"/>
        <v>Antigua</v>
      </c>
      <c r="W598" s="7" t="str">
        <f t="shared" si="94"/>
        <v/>
      </c>
      <c r="X598" s="5" t="str">
        <f t="shared" si="95"/>
        <v>N/A</v>
      </c>
      <c r="Y598" s="16" t="str">
        <f t="shared" si="96"/>
        <v>Alto</v>
      </c>
      <c r="AH598" t="str">
        <f t="shared" si="98"/>
        <v>Activo = Ahorro</v>
      </c>
    </row>
    <row r="599" spans="1:34">
      <c r="A599">
        <v>1598</v>
      </c>
      <c r="B599" t="s">
        <v>203</v>
      </c>
      <c r="C599" t="s">
        <v>433</v>
      </c>
      <c r="D599" t="s">
        <v>980</v>
      </c>
      <c r="E599" s="1">
        <v>34590</v>
      </c>
      <c r="F599" s="1">
        <v>45329</v>
      </c>
      <c r="G599" t="s">
        <v>965</v>
      </c>
      <c r="H599" s="2">
        <v>406680.6</v>
      </c>
      <c r="I599">
        <v>0</v>
      </c>
      <c r="J599">
        <v>0.5</v>
      </c>
      <c r="R599">
        <f t="shared" ca="1" si="99"/>
        <v>30</v>
      </c>
      <c r="T599" s="3" t="str">
        <f t="shared" si="97"/>
        <v>No</v>
      </c>
      <c r="U599" s="3" t="str">
        <f t="shared" ca="1" si="92"/>
        <v>No</v>
      </c>
      <c r="V599" s="6" t="str">
        <f t="shared" ca="1" si="93"/>
        <v>Antigua</v>
      </c>
      <c r="W599" s="7" t="str">
        <f t="shared" si="94"/>
        <v/>
      </c>
      <c r="X599" s="5" t="str">
        <f t="shared" si="95"/>
        <v>N/A</v>
      </c>
      <c r="Y599" s="16" t="str">
        <f t="shared" si="96"/>
        <v>Alto</v>
      </c>
      <c r="AH599" t="str">
        <f t="shared" si="98"/>
        <v>Activo = Cuenta Corriente</v>
      </c>
    </row>
    <row r="600" spans="1:34">
      <c r="A600">
        <v>1599</v>
      </c>
      <c r="B600" t="s">
        <v>148</v>
      </c>
      <c r="C600" t="s">
        <v>742</v>
      </c>
      <c r="D600" t="s">
        <v>979</v>
      </c>
      <c r="E600" s="1">
        <v>30618</v>
      </c>
      <c r="F600" s="1">
        <v>44631</v>
      </c>
      <c r="G600" t="s">
        <v>965</v>
      </c>
      <c r="H600" s="2">
        <v>277140.21000000002</v>
      </c>
      <c r="I600">
        <v>0</v>
      </c>
      <c r="J600">
        <v>0.5</v>
      </c>
      <c r="R600">
        <f t="shared" ca="1" si="99"/>
        <v>41</v>
      </c>
      <c r="T600" s="3" t="str">
        <f t="shared" si="97"/>
        <v>No</v>
      </c>
      <c r="U600" s="3" t="str">
        <f t="shared" ca="1" si="92"/>
        <v>No</v>
      </c>
      <c r="V600" s="6" t="str">
        <f t="shared" ca="1" si="93"/>
        <v>Antigua</v>
      </c>
      <c r="W600" s="7" t="str">
        <f t="shared" si="94"/>
        <v/>
      </c>
      <c r="X600" s="5" t="str">
        <f t="shared" si="95"/>
        <v>N/A</v>
      </c>
      <c r="Y600" s="16" t="str">
        <f t="shared" si="96"/>
        <v>Medio</v>
      </c>
      <c r="AH600" t="str">
        <f t="shared" si="98"/>
        <v>Activo = Cuenta Corriente</v>
      </c>
    </row>
    <row r="601" spans="1:34">
      <c r="A601">
        <v>1600</v>
      </c>
      <c r="B601" t="s">
        <v>297</v>
      </c>
      <c r="C601" t="s">
        <v>529</v>
      </c>
      <c r="D601" t="s">
        <v>979</v>
      </c>
      <c r="E601" s="1">
        <v>22398</v>
      </c>
      <c r="F601" s="1">
        <v>45284</v>
      </c>
      <c r="G601" t="s">
        <v>967</v>
      </c>
      <c r="H601" s="2">
        <v>492053.06</v>
      </c>
      <c r="I601">
        <v>24</v>
      </c>
      <c r="J601">
        <v>5.5</v>
      </c>
      <c r="R601">
        <f t="shared" ca="1" si="99"/>
        <v>64</v>
      </c>
      <c r="T601" s="3" t="str">
        <f t="shared" si="97"/>
        <v>No</v>
      </c>
      <c r="U601" s="3" t="str">
        <f t="shared" ca="1" si="92"/>
        <v>No</v>
      </c>
      <c r="V601" s="6" t="str">
        <f t="shared" ca="1" si="93"/>
        <v>Antigua</v>
      </c>
      <c r="W601" s="7">
        <f t="shared" si="94"/>
        <v>20502.210833333334</v>
      </c>
      <c r="X601" s="5">
        <f t="shared" si="95"/>
        <v>46015</v>
      </c>
      <c r="Y601" s="16" t="str">
        <f t="shared" si="96"/>
        <v>Alto</v>
      </c>
      <c r="AH601" t="str">
        <f t="shared" si="98"/>
        <v>Activo = Inversión</v>
      </c>
    </row>
    <row r="602" spans="1:34">
      <c r="A602">
        <v>1601</v>
      </c>
      <c r="B602" t="s">
        <v>113</v>
      </c>
      <c r="C602" t="s">
        <v>633</v>
      </c>
      <c r="D602" t="s">
        <v>979</v>
      </c>
      <c r="E602" s="1">
        <v>34507</v>
      </c>
      <c r="F602" s="1">
        <v>44036</v>
      </c>
      <c r="G602" t="s">
        <v>968</v>
      </c>
      <c r="H602" s="2">
        <v>6760.75</v>
      </c>
      <c r="I602">
        <v>0</v>
      </c>
      <c r="J602">
        <v>35</v>
      </c>
      <c r="R602">
        <f t="shared" ca="1" si="99"/>
        <v>30</v>
      </c>
      <c r="T602" s="3" t="str">
        <f t="shared" si="97"/>
        <v>Sí</v>
      </c>
      <c r="U602" s="3" t="str">
        <f t="shared" ca="1" si="92"/>
        <v>Sí</v>
      </c>
      <c r="V602" s="6" t="str">
        <f t="shared" ca="1" si="93"/>
        <v>Antigua</v>
      </c>
      <c r="W602" s="7" t="str">
        <f t="shared" si="94"/>
        <v/>
      </c>
      <c r="X602" s="5" t="str">
        <f t="shared" si="95"/>
        <v>N/A</v>
      </c>
      <c r="Y602" s="16" t="str">
        <f t="shared" si="96"/>
        <v>Bajo</v>
      </c>
      <c r="AH602" t="str">
        <f t="shared" si="98"/>
        <v>Pasivo = Tarjeta de Crédito</v>
      </c>
    </row>
    <row r="603" spans="1:34">
      <c r="A603">
        <v>1602</v>
      </c>
      <c r="B603" t="s">
        <v>291</v>
      </c>
      <c r="C603" t="s">
        <v>622</v>
      </c>
      <c r="D603" t="s">
        <v>980</v>
      </c>
      <c r="E603" s="1">
        <v>26819</v>
      </c>
      <c r="F603" s="1">
        <v>44354</v>
      </c>
      <c r="G603" t="s">
        <v>967</v>
      </c>
      <c r="H603" s="2">
        <v>331032.81</v>
      </c>
      <c r="I603">
        <v>36</v>
      </c>
      <c r="J603">
        <v>5.5</v>
      </c>
      <c r="R603">
        <f t="shared" ca="1" si="99"/>
        <v>52</v>
      </c>
      <c r="T603" s="3" t="str">
        <f t="shared" si="97"/>
        <v>Sí</v>
      </c>
      <c r="U603" s="3" t="str">
        <f t="shared" ca="1" si="92"/>
        <v>Sí</v>
      </c>
      <c r="V603" s="6" t="str">
        <f t="shared" ca="1" si="93"/>
        <v>Antigua</v>
      </c>
      <c r="W603" s="7">
        <f t="shared" si="94"/>
        <v>9195.3558333333331</v>
      </c>
      <c r="X603" s="5">
        <f t="shared" si="95"/>
        <v>45450</v>
      </c>
      <c r="Y603" s="16" t="str">
        <f t="shared" si="96"/>
        <v>Alto</v>
      </c>
      <c r="AH603" t="str">
        <f t="shared" si="98"/>
        <v>Activo = Inversión</v>
      </c>
    </row>
    <row r="604" spans="1:34">
      <c r="A604">
        <v>1603</v>
      </c>
      <c r="B604" t="s">
        <v>105</v>
      </c>
      <c r="C604" t="s">
        <v>539</v>
      </c>
      <c r="D604" t="s">
        <v>979</v>
      </c>
      <c r="E604" s="1">
        <v>38433</v>
      </c>
      <c r="F604" s="1">
        <v>44836</v>
      </c>
      <c r="G604" t="s">
        <v>967</v>
      </c>
      <c r="H604" s="2">
        <v>378218.89</v>
      </c>
      <c r="I604">
        <v>18</v>
      </c>
      <c r="J604">
        <v>5.5</v>
      </c>
      <c r="R604">
        <f t="shared" ca="1" si="99"/>
        <v>20</v>
      </c>
      <c r="T604" s="3" t="str">
        <f t="shared" si="97"/>
        <v>No</v>
      </c>
      <c r="U604" s="3" t="str">
        <f t="shared" ca="1" si="92"/>
        <v>No</v>
      </c>
      <c r="V604" s="6" t="str">
        <f t="shared" ca="1" si="93"/>
        <v>Antigua</v>
      </c>
      <c r="W604" s="7">
        <f t="shared" si="94"/>
        <v>21012.160555555558</v>
      </c>
      <c r="X604" s="5">
        <f t="shared" si="95"/>
        <v>45384</v>
      </c>
      <c r="Y604" s="16" t="str">
        <f t="shared" si="96"/>
        <v>Alto</v>
      </c>
      <c r="AH604" t="str">
        <f t="shared" si="98"/>
        <v>Activo = Inversión</v>
      </c>
    </row>
    <row r="605" spans="1:34">
      <c r="A605">
        <v>1604</v>
      </c>
      <c r="B605" t="s">
        <v>73</v>
      </c>
      <c r="C605" t="s">
        <v>506</v>
      </c>
      <c r="D605" t="s">
        <v>980</v>
      </c>
      <c r="E605" s="1">
        <v>31310</v>
      </c>
      <c r="F605" s="1">
        <v>44363</v>
      </c>
      <c r="G605" t="s">
        <v>965</v>
      </c>
      <c r="H605" s="2">
        <v>83369.52</v>
      </c>
      <c r="I605">
        <v>0</v>
      </c>
      <c r="J605">
        <v>0.5</v>
      </c>
      <c r="R605">
        <f t="shared" ca="1" si="99"/>
        <v>39</v>
      </c>
      <c r="T605" s="3" t="str">
        <f t="shared" si="97"/>
        <v>No</v>
      </c>
      <c r="U605" s="3" t="str">
        <f t="shared" ca="1" si="92"/>
        <v>No</v>
      </c>
      <c r="V605" s="6" t="str">
        <f t="shared" ca="1" si="93"/>
        <v>Antigua</v>
      </c>
      <c r="W605" s="7" t="str">
        <f t="shared" si="94"/>
        <v/>
      </c>
      <c r="X605" s="5" t="str">
        <f t="shared" si="95"/>
        <v>N/A</v>
      </c>
      <c r="Y605" s="16" t="str">
        <f t="shared" si="96"/>
        <v>Bajo</v>
      </c>
      <c r="AH605" t="str">
        <f t="shared" si="98"/>
        <v>Activo = Cuenta Corriente</v>
      </c>
    </row>
    <row r="606" spans="1:34">
      <c r="A606">
        <v>1605</v>
      </c>
      <c r="B606" t="s">
        <v>298</v>
      </c>
      <c r="C606" t="s">
        <v>573</v>
      </c>
      <c r="D606" t="s">
        <v>980</v>
      </c>
      <c r="E606" s="1">
        <v>30302</v>
      </c>
      <c r="F606" s="1">
        <v>44614</v>
      </c>
      <c r="G606" t="s">
        <v>967</v>
      </c>
      <c r="H606" s="2">
        <v>483003.19</v>
      </c>
      <c r="I606">
        <v>6</v>
      </c>
      <c r="J606">
        <v>5.5</v>
      </c>
      <c r="R606">
        <f t="shared" ca="1" si="99"/>
        <v>42</v>
      </c>
      <c r="T606" s="3" t="str">
        <f t="shared" si="97"/>
        <v>No</v>
      </c>
      <c r="U606" s="3" t="str">
        <f t="shared" ref="U606:U669" ca="1" si="100">IF(MONTH(E606)=MONTH(TODAY()),"Sí","No")</f>
        <v>No</v>
      </c>
      <c r="V606" s="6" t="str">
        <f t="shared" ref="V606:V669" ca="1" si="101">IF(TODAY()-F606&lt;=30,"Reciente","Antigua")</f>
        <v>Antigua</v>
      </c>
      <c r="W606" s="7">
        <f t="shared" ref="W606:W669" si="102">IF(I606&gt;0,H606/I606,"")</f>
        <v>80500.531666666662</v>
      </c>
      <c r="X606" s="5">
        <f t="shared" ref="X606:X669" si="103">IF(I606 &gt; 0, EDATE(F606,I606), "N/A")</f>
        <v>44795</v>
      </c>
      <c r="Y606" s="16" t="str">
        <f t="shared" ref="Y606:Y669" si="104">IF(H606&gt;300000,"Alto",IF(AND(H606&gt;=100000,H606&lt;=300000),"Medio","Bajo"))</f>
        <v>Alto</v>
      </c>
      <c r="AH606" t="str">
        <f t="shared" si="98"/>
        <v>Activo = Inversión</v>
      </c>
    </row>
    <row r="607" spans="1:34">
      <c r="A607">
        <v>1606</v>
      </c>
      <c r="B607" t="s">
        <v>260</v>
      </c>
      <c r="C607" t="s">
        <v>743</v>
      </c>
      <c r="D607" t="s">
        <v>979</v>
      </c>
      <c r="E607" s="1">
        <v>35135</v>
      </c>
      <c r="F607" s="1">
        <v>44427</v>
      </c>
      <c r="G607" t="s">
        <v>968</v>
      </c>
      <c r="H607" s="2">
        <v>183342.33</v>
      </c>
      <c r="I607">
        <v>0</v>
      </c>
      <c r="J607">
        <v>35</v>
      </c>
      <c r="R607">
        <f t="shared" ca="1" si="99"/>
        <v>29</v>
      </c>
      <c r="T607" s="3" t="str">
        <f t="shared" si="97"/>
        <v>No</v>
      </c>
      <c r="U607" s="3" t="str">
        <f t="shared" ca="1" si="100"/>
        <v>No</v>
      </c>
      <c r="V607" s="6" t="str">
        <f t="shared" ca="1" si="101"/>
        <v>Antigua</v>
      </c>
      <c r="W607" s="7" t="str">
        <f t="shared" si="102"/>
        <v/>
      </c>
      <c r="X607" s="5" t="str">
        <f t="shared" si="103"/>
        <v>N/A</v>
      </c>
      <c r="Y607" s="16" t="str">
        <f t="shared" si="104"/>
        <v>Medio</v>
      </c>
      <c r="AH607" t="str">
        <f t="shared" si="98"/>
        <v>Pasivo = Tarjeta de Crédito</v>
      </c>
    </row>
    <row r="608" spans="1:34">
      <c r="A608">
        <v>1607</v>
      </c>
      <c r="B608" t="s">
        <v>278</v>
      </c>
      <c r="C608" t="s">
        <v>676</v>
      </c>
      <c r="D608" t="s">
        <v>979</v>
      </c>
      <c r="E608" s="1">
        <v>22032</v>
      </c>
      <c r="F608" s="1">
        <v>44803</v>
      </c>
      <c r="G608" t="s">
        <v>967</v>
      </c>
      <c r="H608" s="2">
        <v>92352.72</v>
      </c>
      <c r="I608">
        <v>12</v>
      </c>
      <c r="J608">
        <v>5.5</v>
      </c>
      <c r="R608">
        <f t="shared" ca="1" si="99"/>
        <v>65</v>
      </c>
      <c r="T608" s="3" t="str">
        <f t="shared" si="97"/>
        <v>No</v>
      </c>
      <c r="U608" s="3" t="str">
        <f t="shared" ca="1" si="100"/>
        <v>No</v>
      </c>
      <c r="V608" s="6" t="str">
        <f t="shared" ca="1" si="101"/>
        <v>Antigua</v>
      </c>
      <c r="W608" s="7">
        <f t="shared" si="102"/>
        <v>7696.06</v>
      </c>
      <c r="X608" s="5">
        <f t="shared" si="103"/>
        <v>45168</v>
      </c>
      <c r="Y608" s="16" t="str">
        <f t="shared" si="104"/>
        <v>Bajo</v>
      </c>
      <c r="AH608" t="str">
        <f t="shared" si="98"/>
        <v>Activo = Inversión</v>
      </c>
    </row>
    <row r="609" spans="1:34">
      <c r="A609">
        <v>1608</v>
      </c>
      <c r="B609" t="s">
        <v>200</v>
      </c>
      <c r="C609" t="s">
        <v>618</v>
      </c>
      <c r="D609" t="s">
        <v>979</v>
      </c>
      <c r="E609" s="1">
        <v>37964</v>
      </c>
      <c r="F609" s="1">
        <v>45800</v>
      </c>
      <c r="G609" t="s">
        <v>966</v>
      </c>
      <c r="H609" s="2">
        <v>420372.4</v>
      </c>
      <c r="I609">
        <v>0</v>
      </c>
      <c r="J609">
        <v>2.1</v>
      </c>
      <c r="R609">
        <f t="shared" ca="1" si="99"/>
        <v>21</v>
      </c>
      <c r="T609" s="3" t="str">
        <f t="shared" si="97"/>
        <v>No</v>
      </c>
      <c r="U609" s="3" t="str">
        <f t="shared" ca="1" si="100"/>
        <v>No</v>
      </c>
      <c r="V609" s="6" t="str">
        <f t="shared" ca="1" si="101"/>
        <v>Reciente</v>
      </c>
      <c r="W609" s="7" t="str">
        <f t="shared" si="102"/>
        <v/>
      </c>
      <c r="X609" s="5" t="str">
        <f t="shared" si="103"/>
        <v>N/A</v>
      </c>
      <c r="Y609" s="16" t="str">
        <f t="shared" si="104"/>
        <v>Alto</v>
      </c>
      <c r="AH609" t="str">
        <f t="shared" si="98"/>
        <v>Activo = Ahorro</v>
      </c>
    </row>
    <row r="610" spans="1:34">
      <c r="A610">
        <v>1609</v>
      </c>
      <c r="B610" t="s">
        <v>227</v>
      </c>
      <c r="C610" t="s">
        <v>726</v>
      </c>
      <c r="D610" t="s">
        <v>979</v>
      </c>
      <c r="E610" s="1">
        <v>34643</v>
      </c>
      <c r="F610" s="1">
        <v>44463</v>
      </c>
      <c r="G610" t="s">
        <v>967</v>
      </c>
      <c r="H610" s="2">
        <v>58949.919999999998</v>
      </c>
      <c r="I610">
        <v>18</v>
      </c>
      <c r="J610">
        <v>5.5</v>
      </c>
      <c r="R610">
        <f t="shared" ca="1" si="99"/>
        <v>30</v>
      </c>
      <c r="T610" s="3" t="str">
        <f t="shared" si="97"/>
        <v>No</v>
      </c>
      <c r="U610" s="3" t="str">
        <f t="shared" ca="1" si="100"/>
        <v>No</v>
      </c>
      <c r="V610" s="6" t="str">
        <f t="shared" ca="1" si="101"/>
        <v>Antigua</v>
      </c>
      <c r="W610" s="7">
        <f t="shared" si="102"/>
        <v>3274.9955555555553</v>
      </c>
      <c r="X610" s="5">
        <f t="shared" si="103"/>
        <v>45009</v>
      </c>
      <c r="Y610" s="16" t="str">
        <f t="shared" si="104"/>
        <v>Bajo</v>
      </c>
      <c r="AH610" t="str">
        <f t="shared" si="98"/>
        <v>Activo = Inversión</v>
      </c>
    </row>
    <row r="611" spans="1:34">
      <c r="A611">
        <v>1610</v>
      </c>
      <c r="B611" t="s">
        <v>224</v>
      </c>
      <c r="C611" t="s">
        <v>622</v>
      </c>
      <c r="D611" t="s">
        <v>979</v>
      </c>
      <c r="E611" s="1">
        <v>37621</v>
      </c>
      <c r="F611" s="1">
        <v>45631</v>
      </c>
      <c r="G611" t="s">
        <v>966</v>
      </c>
      <c r="H611" s="2">
        <v>378917.57</v>
      </c>
      <c r="I611">
        <v>0</v>
      </c>
      <c r="J611">
        <v>2.1</v>
      </c>
      <c r="R611">
        <f t="shared" ca="1" si="99"/>
        <v>22</v>
      </c>
      <c r="T611" s="3" t="str">
        <f t="shared" si="97"/>
        <v>No</v>
      </c>
      <c r="U611" s="3" t="str">
        <f t="shared" ca="1" si="100"/>
        <v>No</v>
      </c>
      <c r="V611" s="6" t="str">
        <f t="shared" ca="1" si="101"/>
        <v>Antigua</v>
      </c>
      <c r="W611" s="7" t="str">
        <f t="shared" si="102"/>
        <v/>
      </c>
      <c r="X611" s="5" t="str">
        <f t="shared" si="103"/>
        <v>N/A</v>
      </c>
      <c r="Y611" s="16" t="str">
        <f t="shared" si="104"/>
        <v>Alto</v>
      </c>
      <c r="AH611" t="str">
        <f t="shared" si="98"/>
        <v>Activo = Ahorro</v>
      </c>
    </row>
    <row r="612" spans="1:34">
      <c r="A612">
        <v>1611</v>
      </c>
      <c r="B612" t="s">
        <v>171</v>
      </c>
      <c r="C612" t="s">
        <v>396</v>
      </c>
      <c r="D612" t="s">
        <v>980</v>
      </c>
      <c r="E612" s="1">
        <v>24138</v>
      </c>
      <c r="F612" s="1">
        <v>45300</v>
      </c>
      <c r="G612" t="s">
        <v>969</v>
      </c>
      <c r="H612" s="2">
        <v>281544.2</v>
      </c>
      <c r="I612">
        <v>24</v>
      </c>
      <c r="J612">
        <v>8</v>
      </c>
      <c r="R612">
        <f t="shared" ca="1" si="99"/>
        <v>59</v>
      </c>
      <c r="T612" s="3" t="str">
        <f t="shared" si="97"/>
        <v>No</v>
      </c>
      <c r="U612" s="3" t="str">
        <f t="shared" ca="1" si="100"/>
        <v>No</v>
      </c>
      <c r="V612" s="6" t="str">
        <f t="shared" ca="1" si="101"/>
        <v>Antigua</v>
      </c>
      <c r="W612" s="7">
        <f t="shared" si="102"/>
        <v>11731.008333333333</v>
      </c>
      <c r="X612" s="5">
        <f t="shared" si="103"/>
        <v>46031</v>
      </c>
      <c r="Y612" s="16" t="str">
        <f t="shared" si="104"/>
        <v>Medio</v>
      </c>
      <c r="AH612" t="str">
        <f t="shared" si="98"/>
        <v>Pasivo = Crédito Hipotecario</v>
      </c>
    </row>
    <row r="613" spans="1:34">
      <c r="A613">
        <v>1612</v>
      </c>
      <c r="B613" t="s">
        <v>118</v>
      </c>
      <c r="C613" t="s">
        <v>632</v>
      </c>
      <c r="D613" t="s">
        <v>979</v>
      </c>
      <c r="E613" s="1">
        <v>34883</v>
      </c>
      <c r="F613" s="1">
        <v>44044</v>
      </c>
      <c r="G613" t="s">
        <v>967</v>
      </c>
      <c r="H613" s="2">
        <v>395249.57</v>
      </c>
      <c r="I613">
        <v>24</v>
      </c>
      <c r="J613">
        <v>5.5</v>
      </c>
      <c r="R613">
        <f t="shared" ca="1" si="99"/>
        <v>29</v>
      </c>
      <c r="T613" s="3" t="str">
        <f t="shared" si="97"/>
        <v>No</v>
      </c>
      <c r="U613" s="3" t="str">
        <f t="shared" ca="1" si="100"/>
        <v>No</v>
      </c>
      <c r="V613" s="6" t="str">
        <f t="shared" ca="1" si="101"/>
        <v>Antigua</v>
      </c>
      <c r="W613" s="7">
        <f t="shared" si="102"/>
        <v>16468.732083333332</v>
      </c>
      <c r="X613" s="5">
        <f t="shared" si="103"/>
        <v>44774</v>
      </c>
      <c r="Y613" s="16" t="str">
        <f t="shared" si="104"/>
        <v>Alto</v>
      </c>
      <c r="AH613" t="str">
        <f t="shared" si="98"/>
        <v>Activo = Inversión</v>
      </c>
    </row>
    <row r="614" spans="1:34">
      <c r="A614">
        <v>1613</v>
      </c>
      <c r="B614" t="s">
        <v>252</v>
      </c>
      <c r="C614" t="s">
        <v>462</v>
      </c>
      <c r="D614" t="s">
        <v>979</v>
      </c>
      <c r="E614" s="1">
        <v>29888</v>
      </c>
      <c r="F614" s="1">
        <v>45344</v>
      </c>
      <c r="G614" t="s">
        <v>965</v>
      </c>
      <c r="H614" s="2">
        <v>266864.76</v>
      </c>
      <c r="I614">
        <v>0</v>
      </c>
      <c r="J614">
        <v>0.5</v>
      </c>
      <c r="R614">
        <f t="shared" ca="1" si="99"/>
        <v>43</v>
      </c>
      <c r="T614" s="3" t="str">
        <f t="shared" si="97"/>
        <v>No</v>
      </c>
      <c r="U614" s="3" t="str">
        <f t="shared" ca="1" si="100"/>
        <v>No</v>
      </c>
      <c r="V614" s="6" t="str">
        <f t="shared" ca="1" si="101"/>
        <v>Antigua</v>
      </c>
      <c r="W614" s="7" t="str">
        <f t="shared" si="102"/>
        <v/>
      </c>
      <c r="X614" s="5" t="str">
        <f t="shared" si="103"/>
        <v>N/A</v>
      </c>
      <c r="Y614" s="16" t="str">
        <f t="shared" si="104"/>
        <v>Medio</v>
      </c>
      <c r="AH614" t="str">
        <f t="shared" si="98"/>
        <v>Activo = Cuenta Corriente</v>
      </c>
    </row>
    <row r="615" spans="1:34">
      <c r="A615">
        <v>1614</v>
      </c>
      <c r="B615" t="s">
        <v>20</v>
      </c>
      <c r="C615" t="s">
        <v>735</v>
      </c>
      <c r="D615" t="s">
        <v>979</v>
      </c>
      <c r="E615" s="1">
        <v>29429</v>
      </c>
      <c r="F615" s="1">
        <v>44615</v>
      </c>
      <c r="G615" t="s">
        <v>967</v>
      </c>
      <c r="H615" s="2">
        <v>121736.92</v>
      </c>
      <c r="I615">
        <v>36</v>
      </c>
      <c r="J615">
        <v>5.5</v>
      </c>
      <c r="R615">
        <f t="shared" ca="1" si="99"/>
        <v>44</v>
      </c>
      <c r="T615" s="3" t="str">
        <f t="shared" si="97"/>
        <v>No</v>
      </c>
      <c r="U615" s="3" t="str">
        <f t="shared" ca="1" si="100"/>
        <v>No</v>
      </c>
      <c r="V615" s="6" t="str">
        <f t="shared" ca="1" si="101"/>
        <v>Antigua</v>
      </c>
      <c r="W615" s="7">
        <f t="shared" si="102"/>
        <v>3381.5811111111111</v>
      </c>
      <c r="X615" s="5">
        <f t="shared" si="103"/>
        <v>45711</v>
      </c>
      <c r="Y615" s="16" t="str">
        <f t="shared" si="104"/>
        <v>Medio</v>
      </c>
      <c r="AH615" t="str">
        <f t="shared" si="98"/>
        <v>Activo = Inversión</v>
      </c>
    </row>
    <row r="616" spans="1:34">
      <c r="A616">
        <v>1615</v>
      </c>
      <c r="B616" t="s">
        <v>263</v>
      </c>
      <c r="C616" t="s">
        <v>744</v>
      </c>
      <c r="D616" t="s">
        <v>979</v>
      </c>
      <c r="E616" s="1">
        <v>21981</v>
      </c>
      <c r="F616" s="1">
        <v>44993</v>
      </c>
      <c r="G616" t="s">
        <v>968</v>
      </c>
      <c r="H616" s="2">
        <v>318437.43</v>
      </c>
      <c r="I616">
        <v>0</v>
      </c>
      <c r="J616">
        <v>35</v>
      </c>
      <c r="R616">
        <f t="shared" ca="1" si="99"/>
        <v>65</v>
      </c>
      <c r="T616" s="3" t="str">
        <f t="shared" si="97"/>
        <v>No</v>
      </c>
      <c r="U616" s="3" t="str">
        <f t="shared" ca="1" si="100"/>
        <v>No</v>
      </c>
      <c r="V616" s="6" t="str">
        <f t="shared" ca="1" si="101"/>
        <v>Antigua</v>
      </c>
      <c r="W616" s="7" t="str">
        <f t="shared" si="102"/>
        <v/>
      </c>
      <c r="X616" s="5" t="str">
        <f t="shared" si="103"/>
        <v>N/A</v>
      </c>
      <c r="Y616" s="16" t="str">
        <f t="shared" si="104"/>
        <v>Alto</v>
      </c>
      <c r="AH616" t="str">
        <f t="shared" si="98"/>
        <v>Pasivo = Tarjeta de Crédito</v>
      </c>
    </row>
    <row r="617" spans="1:34">
      <c r="A617">
        <v>1616</v>
      </c>
      <c r="B617" t="s">
        <v>299</v>
      </c>
      <c r="C617" t="s">
        <v>488</v>
      </c>
      <c r="D617" t="s">
        <v>980</v>
      </c>
      <c r="E617" s="1">
        <v>23447</v>
      </c>
      <c r="F617" s="1">
        <v>45354</v>
      </c>
      <c r="G617" t="s">
        <v>966</v>
      </c>
      <c r="H617" s="2">
        <v>118948.99</v>
      </c>
      <c r="I617">
        <v>0</v>
      </c>
      <c r="J617">
        <v>2.1</v>
      </c>
      <c r="R617">
        <f t="shared" ca="1" si="99"/>
        <v>61</v>
      </c>
      <c r="T617" s="3" t="str">
        <f t="shared" si="97"/>
        <v>No</v>
      </c>
      <c r="U617" s="3" t="str">
        <f t="shared" ca="1" si="100"/>
        <v>No</v>
      </c>
      <c r="V617" s="6" t="str">
        <f t="shared" ca="1" si="101"/>
        <v>Antigua</v>
      </c>
      <c r="W617" s="7" t="str">
        <f t="shared" si="102"/>
        <v/>
      </c>
      <c r="X617" s="5" t="str">
        <f t="shared" si="103"/>
        <v>N/A</v>
      </c>
      <c r="Y617" s="16" t="str">
        <f t="shared" si="104"/>
        <v>Medio</v>
      </c>
      <c r="AH617" t="str">
        <f t="shared" si="98"/>
        <v>Activo = Ahorro</v>
      </c>
    </row>
    <row r="618" spans="1:34">
      <c r="A618">
        <v>1617</v>
      </c>
      <c r="B618" t="s">
        <v>300</v>
      </c>
      <c r="C618" t="s">
        <v>745</v>
      </c>
      <c r="D618" t="s">
        <v>980</v>
      </c>
      <c r="E618" s="1">
        <v>37570</v>
      </c>
      <c r="F618" s="1">
        <v>45369</v>
      </c>
      <c r="G618" t="s">
        <v>968</v>
      </c>
      <c r="H618" s="2">
        <v>408844.24</v>
      </c>
      <c r="I618">
        <v>0</v>
      </c>
      <c r="J618">
        <v>35</v>
      </c>
      <c r="R618">
        <f t="shared" ca="1" si="99"/>
        <v>22</v>
      </c>
      <c r="T618" s="3" t="str">
        <f t="shared" si="97"/>
        <v>No</v>
      </c>
      <c r="U618" s="3" t="str">
        <f t="shared" ca="1" si="100"/>
        <v>No</v>
      </c>
      <c r="V618" s="6" t="str">
        <f t="shared" ca="1" si="101"/>
        <v>Antigua</v>
      </c>
      <c r="W618" s="7" t="str">
        <f t="shared" si="102"/>
        <v/>
      </c>
      <c r="X618" s="5" t="str">
        <f t="shared" si="103"/>
        <v>N/A</v>
      </c>
      <c r="Y618" s="16" t="str">
        <f t="shared" si="104"/>
        <v>Alto</v>
      </c>
      <c r="AH618" t="str">
        <f t="shared" si="98"/>
        <v>Pasivo = Tarjeta de Crédito</v>
      </c>
    </row>
    <row r="619" spans="1:34">
      <c r="A619">
        <v>1618</v>
      </c>
      <c r="B619" t="s">
        <v>224</v>
      </c>
      <c r="C619" t="s">
        <v>746</v>
      </c>
      <c r="D619" t="s">
        <v>979</v>
      </c>
      <c r="E619" s="1">
        <v>29811</v>
      </c>
      <c r="F619" s="1">
        <v>45206</v>
      </c>
      <c r="G619" t="s">
        <v>968</v>
      </c>
      <c r="H619" s="2">
        <v>306972.86</v>
      </c>
      <c r="I619">
        <v>0</v>
      </c>
      <c r="J619">
        <v>35</v>
      </c>
      <c r="R619">
        <f t="shared" ca="1" si="99"/>
        <v>43</v>
      </c>
      <c r="T619" s="3" t="str">
        <f t="shared" si="97"/>
        <v>No</v>
      </c>
      <c r="U619" s="3" t="str">
        <f t="shared" ca="1" si="100"/>
        <v>No</v>
      </c>
      <c r="V619" s="6" t="str">
        <f t="shared" ca="1" si="101"/>
        <v>Antigua</v>
      </c>
      <c r="W619" s="7" t="str">
        <f t="shared" si="102"/>
        <v/>
      </c>
      <c r="X619" s="5" t="str">
        <f t="shared" si="103"/>
        <v>N/A</v>
      </c>
      <c r="Y619" s="16" t="str">
        <f t="shared" si="104"/>
        <v>Alto</v>
      </c>
      <c r="AH619" t="str">
        <f t="shared" si="98"/>
        <v>Pasivo = Tarjeta de Crédito</v>
      </c>
    </row>
    <row r="620" spans="1:34">
      <c r="A620">
        <v>1619</v>
      </c>
      <c r="B620" t="s">
        <v>176</v>
      </c>
      <c r="C620" t="s">
        <v>497</v>
      </c>
      <c r="D620" t="s">
        <v>980</v>
      </c>
      <c r="E620" s="1">
        <v>35810</v>
      </c>
      <c r="F620" s="1">
        <v>45540</v>
      </c>
      <c r="G620" t="s">
        <v>968</v>
      </c>
      <c r="H620" s="2">
        <v>134043.98000000001</v>
      </c>
      <c r="I620">
        <v>0</v>
      </c>
      <c r="J620">
        <v>35</v>
      </c>
      <c r="R620">
        <f t="shared" ca="1" si="99"/>
        <v>27</v>
      </c>
      <c r="T620" s="3" t="str">
        <f t="shared" si="97"/>
        <v>No</v>
      </c>
      <c r="U620" s="3" t="str">
        <f t="shared" ca="1" si="100"/>
        <v>No</v>
      </c>
      <c r="V620" s="6" t="str">
        <f t="shared" ca="1" si="101"/>
        <v>Antigua</v>
      </c>
      <c r="W620" s="7" t="str">
        <f t="shared" si="102"/>
        <v/>
      </c>
      <c r="X620" s="5" t="str">
        <f t="shared" si="103"/>
        <v>N/A</v>
      </c>
      <c r="Y620" s="16" t="str">
        <f t="shared" si="104"/>
        <v>Medio</v>
      </c>
      <c r="AH620" t="str">
        <f t="shared" si="98"/>
        <v>Pasivo = Tarjeta de Crédito</v>
      </c>
    </row>
    <row r="621" spans="1:34">
      <c r="A621">
        <v>1620</v>
      </c>
      <c r="B621" t="s">
        <v>101</v>
      </c>
      <c r="C621" t="s">
        <v>498</v>
      </c>
      <c r="D621" t="s">
        <v>980</v>
      </c>
      <c r="E621" s="1">
        <v>35050</v>
      </c>
      <c r="F621" s="1">
        <v>45634</v>
      </c>
      <c r="G621" t="s">
        <v>968</v>
      </c>
      <c r="H621" s="2">
        <v>332760.65999999997</v>
      </c>
      <c r="I621">
        <v>0</v>
      </c>
      <c r="J621">
        <v>35</v>
      </c>
      <c r="R621">
        <f t="shared" ca="1" si="99"/>
        <v>29</v>
      </c>
      <c r="T621" s="3" t="str">
        <f t="shared" si="97"/>
        <v>No</v>
      </c>
      <c r="U621" s="3" t="str">
        <f t="shared" ca="1" si="100"/>
        <v>No</v>
      </c>
      <c r="V621" s="6" t="str">
        <f t="shared" ca="1" si="101"/>
        <v>Antigua</v>
      </c>
      <c r="W621" s="7" t="str">
        <f t="shared" si="102"/>
        <v/>
      </c>
      <c r="X621" s="5" t="str">
        <f t="shared" si="103"/>
        <v>N/A</v>
      </c>
      <c r="Y621" s="16" t="str">
        <f t="shared" si="104"/>
        <v>Alto</v>
      </c>
      <c r="AH621" t="str">
        <f t="shared" si="98"/>
        <v>Pasivo = Tarjeta de Crédito</v>
      </c>
    </row>
    <row r="622" spans="1:34">
      <c r="A622">
        <v>1621</v>
      </c>
      <c r="B622" t="s">
        <v>223</v>
      </c>
      <c r="C622" t="s">
        <v>417</v>
      </c>
      <c r="D622" t="s">
        <v>979</v>
      </c>
      <c r="E622" s="1">
        <v>29937</v>
      </c>
      <c r="F622" s="1">
        <v>45541</v>
      </c>
      <c r="G622" t="s">
        <v>966</v>
      </c>
      <c r="H622" s="2">
        <v>224633.89</v>
      </c>
      <c r="I622">
        <v>0</v>
      </c>
      <c r="J622">
        <v>2.1</v>
      </c>
      <c r="R622">
        <f t="shared" ca="1" si="99"/>
        <v>43</v>
      </c>
      <c r="T622" s="3" t="str">
        <f t="shared" si="97"/>
        <v>No</v>
      </c>
      <c r="U622" s="3" t="str">
        <f t="shared" ca="1" si="100"/>
        <v>No</v>
      </c>
      <c r="V622" s="6" t="str">
        <f t="shared" ca="1" si="101"/>
        <v>Antigua</v>
      </c>
      <c r="W622" s="7" t="str">
        <f t="shared" si="102"/>
        <v/>
      </c>
      <c r="X622" s="5" t="str">
        <f t="shared" si="103"/>
        <v>N/A</v>
      </c>
      <c r="Y622" s="16" t="str">
        <f t="shared" si="104"/>
        <v>Medio</v>
      </c>
      <c r="AH622" t="str">
        <f t="shared" si="98"/>
        <v>Activo = Ahorro</v>
      </c>
    </row>
    <row r="623" spans="1:34">
      <c r="A623">
        <v>1622</v>
      </c>
      <c r="B623" t="s">
        <v>301</v>
      </c>
      <c r="C623" t="s">
        <v>685</v>
      </c>
      <c r="D623" t="s">
        <v>979</v>
      </c>
      <c r="E623" s="1">
        <v>38669</v>
      </c>
      <c r="F623" s="1">
        <v>44724</v>
      </c>
      <c r="G623" t="s">
        <v>968</v>
      </c>
      <c r="H623" s="2">
        <v>470057.17</v>
      </c>
      <c r="I623">
        <v>0</v>
      </c>
      <c r="J623">
        <v>35</v>
      </c>
      <c r="R623">
        <f t="shared" ca="1" si="99"/>
        <v>19</v>
      </c>
      <c r="T623" s="3" t="str">
        <f t="shared" si="97"/>
        <v>No</v>
      </c>
      <c r="U623" s="3" t="str">
        <f t="shared" ca="1" si="100"/>
        <v>No</v>
      </c>
      <c r="V623" s="6" t="str">
        <f t="shared" ca="1" si="101"/>
        <v>Antigua</v>
      </c>
      <c r="W623" s="7" t="str">
        <f t="shared" si="102"/>
        <v/>
      </c>
      <c r="X623" s="5" t="str">
        <f t="shared" si="103"/>
        <v>N/A</v>
      </c>
      <c r="Y623" s="16" t="str">
        <f t="shared" si="104"/>
        <v>Alto</v>
      </c>
      <c r="AH623" t="str">
        <f t="shared" si="98"/>
        <v>Pasivo = Tarjeta de Crédito</v>
      </c>
    </row>
    <row r="624" spans="1:34">
      <c r="A624">
        <v>1623</v>
      </c>
      <c r="B624" t="s">
        <v>156</v>
      </c>
      <c r="C624" t="s">
        <v>747</v>
      </c>
      <c r="D624" t="s">
        <v>980</v>
      </c>
      <c r="E624" s="1">
        <v>23060</v>
      </c>
      <c r="F624" s="1">
        <v>45320</v>
      </c>
      <c r="G624" t="s">
        <v>968</v>
      </c>
      <c r="H624" s="2">
        <v>356744.64</v>
      </c>
      <c r="I624">
        <v>0</v>
      </c>
      <c r="J624">
        <v>35</v>
      </c>
      <c r="R624">
        <f t="shared" ca="1" si="99"/>
        <v>62</v>
      </c>
      <c r="T624" s="3" t="str">
        <f t="shared" si="97"/>
        <v>No</v>
      </c>
      <c r="U624" s="3" t="str">
        <f t="shared" ca="1" si="100"/>
        <v>No</v>
      </c>
      <c r="V624" s="6" t="str">
        <f t="shared" ca="1" si="101"/>
        <v>Antigua</v>
      </c>
      <c r="W624" s="7" t="str">
        <f t="shared" si="102"/>
        <v/>
      </c>
      <c r="X624" s="5" t="str">
        <f t="shared" si="103"/>
        <v>N/A</v>
      </c>
      <c r="Y624" s="16" t="str">
        <f t="shared" si="104"/>
        <v>Alto</v>
      </c>
      <c r="AH624" t="str">
        <f t="shared" si="98"/>
        <v>Pasivo = Tarjeta de Crédito</v>
      </c>
    </row>
    <row r="625" spans="1:34">
      <c r="A625">
        <v>1624</v>
      </c>
      <c r="B625" t="s">
        <v>302</v>
      </c>
      <c r="C625" t="s">
        <v>477</v>
      </c>
      <c r="D625" t="s">
        <v>979</v>
      </c>
      <c r="E625" s="1">
        <v>27645</v>
      </c>
      <c r="F625" s="1">
        <v>44079</v>
      </c>
      <c r="G625" t="s">
        <v>965</v>
      </c>
      <c r="H625" s="2">
        <v>52514.19</v>
      </c>
      <c r="I625">
        <v>0</v>
      </c>
      <c r="J625">
        <v>0.5</v>
      </c>
      <c r="R625">
        <f t="shared" ca="1" si="99"/>
        <v>49</v>
      </c>
      <c r="T625" s="3" t="str">
        <f t="shared" si="97"/>
        <v>No</v>
      </c>
      <c r="U625" s="3" t="str">
        <f t="shared" ca="1" si="100"/>
        <v>No</v>
      </c>
      <c r="V625" s="6" t="str">
        <f t="shared" ca="1" si="101"/>
        <v>Antigua</v>
      </c>
      <c r="W625" s="7" t="str">
        <f t="shared" si="102"/>
        <v/>
      </c>
      <c r="X625" s="5" t="str">
        <f t="shared" si="103"/>
        <v>N/A</v>
      </c>
      <c r="Y625" s="16" t="str">
        <f t="shared" si="104"/>
        <v>Bajo</v>
      </c>
      <c r="AH625" t="str">
        <f t="shared" si="98"/>
        <v>Activo = Cuenta Corriente</v>
      </c>
    </row>
    <row r="626" spans="1:34">
      <c r="A626">
        <v>1625</v>
      </c>
      <c r="B626" t="s">
        <v>111</v>
      </c>
      <c r="C626" t="s">
        <v>748</v>
      </c>
      <c r="D626" t="s">
        <v>980</v>
      </c>
      <c r="E626" s="1">
        <v>26499</v>
      </c>
      <c r="F626" s="1">
        <v>45353</v>
      </c>
      <c r="G626" t="s">
        <v>966</v>
      </c>
      <c r="H626" s="2">
        <v>299752.31</v>
      </c>
      <c r="I626">
        <v>0</v>
      </c>
      <c r="J626">
        <v>2.1</v>
      </c>
      <c r="R626">
        <f t="shared" ca="1" si="99"/>
        <v>52</v>
      </c>
      <c r="T626" s="3" t="str">
        <f t="shared" si="97"/>
        <v>No</v>
      </c>
      <c r="U626" s="3" t="str">
        <f t="shared" ca="1" si="100"/>
        <v>No</v>
      </c>
      <c r="V626" s="6" t="str">
        <f t="shared" ca="1" si="101"/>
        <v>Antigua</v>
      </c>
      <c r="W626" s="7" t="str">
        <f t="shared" si="102"/>
        <v/>
      </c>
      <c r="X626" s="5" t="str">
        <f t="shared" si="103"/>
        <v>N/A</v>
      </c>
      <c r="Y626" s="16" t="str">
        <f t="shared" si="104"/>
        <v>Medio</v>
      </c>
      <c r="AH626" t="str">
        <f t="shared" si="98"/>
        <v>Activo = Ahorro</v>
      </c>
    </row>
    <row r="627" spans="1:34">
      <c r="A627">
        <v>1626</v>
      </c>
      <c r="B627" t="s">
        <v>132</v>
      </c>
      <c r="C627" t="s">
        <v>460</v>
      </c>
      <c r="D627" t="s">
        <v>979</v>
      </c>
      <c r="E627" s="1">
        <v>37689</v>
      </c>
      <c r="F627" s="1">
        <v>45371</v>
      </c>
      <c r="G627" t="s">
        <v>966</v>
      </c>
      <c r="H627" s="2">
        <v>216414.03</v>
      </c>
      <c r="I627">
        <v>0</v>
      </c>
      <c r="J627">
        <v>2.1</v>
      </c>
      <c r="R627">
        <f t="shared" ca="1" si="99"/>
        <v>22</v>
      </c>
      <c r="T627" s="3" t="str">
        <f t="shared" si="97"/>
        <v>No</v>
      </c>
      <c r="U627" s="3" t="str">
        <f t="shared" ca="1" si="100"/>
        <v>No</v>
      </c>
      <c r="V627" s="6" t="str">
        <f t="shared" ca="1" si="101"/>
        <v>Antigua</v>
      </c>
      <c r="W627" s="7" t="str">
        <f t="shared" si="102"/>
        <v/>
      </c>
      <c r="X627" s="5" t="str">
        <f t="shared" si="103"/>
        <v>N/A</v>
      </c>
      <c r="Y627" s="16" t="str">
        <f t="shared" si="104"/>
        <v>Medio</v>
      </c>
      <c r="AH627" t="str">
        <f t="shared" si="98"/>
        <v>Activo = Ahorro</v>
      </c>
    </row>
    <row r="628" spans="1:34">
      <c r="A628">
        <v>1627</v>
      </c>
      <c r="B628" t="s">
        <v>11</v>
      </c>
      <c r="C628" t="s">
        <v>613</v>
      </c>
      <c r="D628" t="s">
        <v>980</v>
      </c>
      <c r="E628" s="1">
        <v>31681</v>
      </c>
      <c r="F628" s="1">
        <v>45504</v>
      </c>
      <c r="G628" t="s">
        <v>969</v>
      </c>
      <c r="H628" s="2">
        <v>214945.57</v>
      </c>
      <c r="I628">
        <v>36</v>
      </c>
      <c r="J628">
        <v>8</v>
      </c>
      <c r="R628">
        <f t="shared" ca="1" si="99"/>
        <v>38</v>
      </c>
      <c r="T628" s="3" t="str">
        <f t="shared" si="97"/>
        <v>No</v>
      </c>
      <c r="U628" s="3" t="str">
        <f t="shared" ca="1" si="100"/>
        <v>No</v>
      </c>
      <c r="V628" s="6" t="str">
        <f t="shared" ca="1" si="101"/>
        <v>Antigua</v>
      </c>
      <c r="W628" s="7">
        <f t="shared" si="102"/>
        <v>5970.7102777777782</v>
      </c>
      <c r="X628" s="5">
        <f t="shared" si="103"/>
        <v>46599</v>
      </c>
      <c r="Y628" s="16" t="str">
        <f t="shared" si="104"/>
        <v>Medio</v>
      </c>
      <c r="AH628" t="str">
        <f t="shared" si="98"/>
        <v>Pasivo = Crédito Hipotecario</v>
      </c>
    </row>
    <row r="629" spans="1:34">
      <c r="A629">
        <v>1628</v>
      </c>
      <c r="B629" t="s">
        <v>303</v>
      </c>
      <c r="C629" t="s">
        <v>385</v>
      </c>
      <c r="D629" t="s">
        <v>979</v>
      </c>
      <c r="E629" s="1">
        <v>24811</v>
      </c>
      <c r="F629" s="1">
        <v>44914</v>
      </c>
      <c r="G629" t="s">
        <v>965</v>
      </c>
      <c r="H629" s="2">
        <v>275918.08000000002</v>
      </c>
      <c r="I629">
        <v>0</v>
      </c>
      <c r="J629">
        <v>0.5</v>
      </c>
      <c r="R629">
        <f t="shared" ca="1" si="99"/>
        <v>57</v>
      </c>
      <c r="T629" s="3" t="str">
        <f t="shared" si="97"/>
        <v>No</v>
      </c>
      <c r="U629" s="3" t="str">
        <f t="shared" ca="1" si="100"/>
        <v>No</v>
      </c>
      <c r="V629" s="6" t="str">
        <f t="shared" ca="1" si="101"/>
        <v>Antigua</v>
      </c>
      <c r="W629" s="7" t="str">
        <f t="shared" si="102"/>
        <v/>
      </c>
      <c r="X629" s="5" t="str">
        <f t="shared" si="103"/>
        <v>N/A</v>
      </c>
      <c r="Y629" s="16" t="str">
        <f t="shared" si="104"/>
        <v>Medio</v>
      </c>
      <c r="AH629" t="str">
        <f t="shared" si="98"/>
        <v>Activo = Cuenta Corriente</v>
      </c>
    </row>
    <row r="630" spans="1:34">
      <c r="A630">
        <v>1629</v>
      </c>
      <c r="B630" t="s">
        <v>66</v>
      </c>
      <c r="C630" t="s">
        <v>369</v>
      </c>
      <c r="D630" t="s">
        <v>980</v>
      </c>
      <c r="E630" s="1">
        <v>24493</v>
      </c>
      <c r="F630" s="1">
        <v>44341</v>
      </c>
      <c r="G630" t="s">
        <v>966</v>
      </c>
      <c r="H630" s="2">
        <v>25232.03</v>
      </c>
      <c r="I630">
        <v>0</v>
      </c>
      <c r="J630">
        <v>2.1</v>
      </c>
      <c r="R630">
        <f t="shared" ca="1" si="99"/>
        <v>58</v>
      </c>
      <c r="T630" s="3" t="str">
        <f t="shared" si="97"/>
        <v>No</v>
      </c>
      <c r="U630" s="3" t="str">
        <f t="shared" ca="1" si="100"/>
        <v>No</v>
      </c>
      <c r="V630" s="6" t="str">
        <f t="shared" ca="1" si="101"/>
        <v>Antigua</v>
      </c>
      <c r="W630" s="7" t="str">
        <f t="shared" si="102"/>
        <v/>
      </c>
      <c r="X630" s="5" t="str">
        <f t="shared" si="103"/>
        <v>N/A</v>
      </c>
      <c r="Y630" s="16" t="str">
        <f t="shared" si="104"/>
        <v>Bajo</v>
      </c>
      <c r="AH630" t="str">
        <f t="shared" si="98"/>
        <v>Activo = Ahorro</v>
      </c>
    </row>
    <row r="631" spans="1:34">
      <c r="A631">
        <v>1630</v>
      </c>
      <c r="B631" t="s">
        <v>209</v>
      </c>
      <c r="C631" t="s">
        <v>749</v>
      </c>
      <c r="D631" t="s">
        <v>979</v>
      </c>
      <c r="E631" s="1">
        <v>30310</v>
      </c>
      <c r="F631" s="1">
        <v>44908</v>
      </c>
      <c r="G631" t="s">
        <v>967</v>
      </c>
      <c r="H631" s="2">
        <v>207294.64</v>
      </c>
      <c r="I631">
        <v>0</v>
      </c>
      <c r="J631">
        <v>5.5</v>
      </c>
      <c r="R631">
        <f t="shared" ca="1" si="99"/>
        <v>42</v>
      </c>
      <c r="T631" s="3" t="str">
        <f t="shared" si="97"/>
        <v>No</v>
      </c>
      <c r="U631" s="3" t="str">
        <f t="shared" ca="1" si="100"/>
        <v>No</v>
      </c>
      <c r="V631" s="6" t="str">
        <f t="shared" ca="1" si="101"/>
        <v>Antigua</v>
      </c>
      <c r="W631" s="7" t="str">
        <f t="shared" si="102"/>
        <v/>
      </c>
      <c r="X631" s="5" t="str">
        <f t="shared" si="103"/>
        <v>N/A</v>
      </c>
      <c r="Y631" s="16" t="str">
        <f t="shared" si="104"/>
        <v>Medio</v>
      </c>
      <c r="AH631" t="str">
        <f t="shared" si="98"/>
        <v>Activo = Inversión</v>
      </c>
    </row>
    <row r="632" spans="1:34">
      <c r="A632">
        <v>1631</v>
      </c>
      <c r="B632" t="s">
        <v>167</v>
      </c>
      <c r="C632" t="s">
        <v>580</v>
      </c>
      <c r="D632" t="s">
        <v>979</v>
      </c>
      <c r="E632" s="1">
        <v>23539</v>
      </c>
      <c r="F632" s="1">
        <v>44704</v>
      </c>
      <c r="G632" t="s">
        <v>969</v>
      </c>
      <c r="H632" s="2">
        <v>419970.91</v>
      </c>
      <c r="I632">
        <v>18</v>
      </c>
      <c r="J632">
        <v>8</v>
      </c>
      <c r="R632">
        <f t="shared" ca="1" si="99"/>
        <v>60</v>
      </c>
      <c r="T632" s="3" t="str">
        <f t="shared" si="97"/>
        <v>Sí</v>
      </c>
      <c r="U632" s="3" t="str">
        <f t="shared" ca="1" si="100"/>
        <v>Sí</v>
      </c>
      <c r="V632" s="6" t="str">
        <f t="shared" ca="1" si="101"/>
        <v>Antigua</v>
      </c>
      <c r="W632" s="7">
        <f t="shared" si="102"/>
        <v>23331.717222222222</v>
      </c>
      <c r="X632" s="5">
        <f t="shared" si="103"/>
        <v>45253</v>
      </c>
      <c r="Y632" s="16" t="str">
        <f t="shared" si="104"/>
        <v>Alto</v>
      </c>
      <c r="AH632" t="str">
        <f t="shared" si="98"/>
        <v>Pasivo = Crédito Hipotecario</v>
      </c>
    </row>
    <row r="633" spans="1:34">
      <c r="A633">
        <v>1632</v>
      </c>
      <c r="B633" t="s">
        <v>304</v>
      </c>
      <c r="C633" t="s">
        <v>715</v>
      </c>
      <c r="D633" t="s">
        <v>979</v>
      </c>
      <c r="E633" s="1">
        <v>23687</v>
      </c>
      <c r="F633" s="1">
        <v>44852</v>
      </c>
      <c r="G633" t="s">
        <v>968</v>
      </c>
      <c r="H633" s="2">
        <v>341258.94</v>
      </c>
      <c r="I633">
        <v>0</v>
      </c>
      <c r="J633">
        <v>35</v>
      </c>
      <c r="R633">
        <f t="shared" ca="1" si="99"/>
        <v>60</v>
      </c>
      <c r="T633" s="3" t="str">
        <f t="shared" si="97"/>
        <v>No</v>
      </c>
      <c r="U633" s="3" t="str">
        <f t="shared" ca="1" si="100"/>
        <v>No</v>
      </c>
      <c r="V633" s="6" t="str">
        <f t="shared" ca="1" si="101"/>
        <v>Antigua</v>
      </c>
      <c r="W633" s="7" t="str">
        <f t="shared" si="102"/>
        <v/>
      </c>
      <c r="X633" s="5" t="str">
        <f t="shared" si="103"/>
        <v>N/A</v>
      </c>
      <c r="Y633" s="16" t="str">
        <f t="shared" si="104"/>
        <v>Alto</v>
      </c>
      <c r="AH633" t="str">
        <f t="shared" si="98"/>
        <v>Pasivo = Tarjeta de Crédito</v>
      </c>
    </row>
    <row r="634" spans="1:34">
      <c r="A634">
        <v>1633</v>
      </c>
      <c r="B634" t="s">
        <v>225</v>
      </c>
      <c r="C634" t="s">
        <v>712</v>
      </c>
      <c r="D634" t="s">
        <v>979</v>
      </c>
      <c r="E634" s="1">
        <v>35556</v>
      </c>
      <c r="F634" s="1">
        <v>45657</v>
      </c>
      <c r="G634" t="s">
        <v>966</v>
      </c>
      <c r="H634" s="2">
        <v>404669.7</v>
      </c>
      <c r="I634">
        <v>0</v>
      </c>
      <c r="J634">
        <v>2.1</v>
      </c>
      <c r="R634">
        <f t="shared" ca="1" si="99"/>
        <v>28</v>
      </c>
      <c r="T634" s="3" t="str">
        <f t="shared" si="97"/>
        <v>No</v>
      </c>
      <c r="U634" s="3" t="str">
        <f t="shared" ca="1" si="100"/>
        <v>No</v>
      </c>
      <c r="V634" s="6" t="str">
        <f t="shared" ca="1" si="101"/>
        <v>Antigua</v>
      </c>
      <c r="W634" s="7" t="str">
        <f t="shared" si="102"/>
        <v/>
      </c>
      <c r="X634" s="5" t="str">
        <f t="shared" si="103"/>
        <v>N/A</v>
      </c>
      <c r="Y634" s="16" t="str">
        <f t="shared" si="104"/>
        <v>Alto</v>
      </c>
      <c r="AH634" t="str">
        <f t="shared" si="98"/>
        <v>Activo = Ahorro</v>
      </c>
    </row>
    <row r="635" spans="1:34">
      <c r="A635">
        <v>1634</v>
      </c>
      <c r="B635" t="s">
        <v>26</v>
      </c>
      <c r="C635" t="s">
        <v>750</v>
      </c>
      <c r="D635" t="s">
        <v>979</v>
      </c>
      <c r="E635" s="1">
        <v>32659</v>
      </c>
      <c r="F635" s="1">
        <v>45713</v>
      </c>
      <c r="G635" t="s">
        <v>965</v>
      </c>
      <c r="H635" s="2">
        <v>260301.31</v>
      </c>
      <c r="I635">
        <v>0</v>
      </c>
      <c r="J635">
        <v>0.5</v>
      </c>
      <c r="R635">
        <f t="shared" ca="1" si="99"/>
        <v>36</v>
      </c>
      <c r="T635" s="3" t="str">
        <f t="shared" si="97"/>
        <v>No</v>
      </c>
      <c r="U635" s="3" t="str">
        <f t="shared" ca="1" si="100"/>
        <v>No</v>
      </c>
      <c r="V635" s="6" t="str">
        <f t="shared" ca="1" si="101"/>
        <v>Antigua</v>
      </c>
      <c r="W635" s="7" t="str">
        <f t="shared" si="102"/>
        <v/>
      </c>
      <c r="X635" s="5" t="str">
        <f t="shared" si="103"/>
        <v>N/A</v>
      </c>
      <c r="Y635" s="16" t="str">
        <f t="shared" si="104"/>
        <v>Medio</v>
      </c>
      <c r="AH635" t="str">
        <f t="shared" si="98"/>
        <v>Activo = Cuenta Corriente</v>
      </c>
    </row>
    <row r="636" spans="1:34">
      <c r="A636">
        <v>1635</v>
      </c>
      <c r="B636" t="s">
        <v>205</v>
      </c>
      <c r="C636" t="s">
        <v>459</v>
      </c>
      <c r="D636" t="s">
        <v>980</v>
      </c>
      <c r="E636" s="1">
        <v>33692</v>
      </c>
      <c r="F636" s="1">
        <v>45685</v>
      </c>
      <c r="G636" t="s">
        <v>966</v>
      </c>
      <c r="H636" s="2">
        <v>327839.03000000003</v>
      </c>
      <c r="I636">
        <v>0</v>
      </c>
      <c r="J636">
        <v>2.1</v>
      </c>
      <c r="R636">
        <f t="shared" ca="1" si="99"/>
        <v>33</v>
      </c>
      <c r="T636" s="3" t="str">
        <f t="shared" si="97"/>
        <v>No</v>
      </c>
      <c r="U636" s="3" t="str">
        <f t="shared" ca="1" si="100"/>
        <v>No</v>
      </c>
      <c r="V636" s="6" t="str">
        <f t="shared" ca="1" si="101"/>
        <v>Antigua</v>
      </c>
      <c r="W636" s="7" t="str">
        <f t="shared" si="102"/>
        <v/>
      </c>
      <c r="X636" s="5" t="str">
        <f t="shared" si="103"/>
        <v>N/A</v>
      </c>
      <c r="Y636" s="16" t="str">
        <f t="shared" si="104"/>
        <v>Alto</v>
      </c>
      <c r="AH636" t="str">
        <f t="shared" si="98"/>
        <v>Activo = Ahorro</v>
      </c>
    </row>
    <row r="637" spans="1:34">
      <c r="A637">
        <v>1636</v>
      </c>
      <c r="B637" t="s">
        <v>54</v>
      </c>
      <c r="C637" t="s">
        <v>733</v>
      </c>
      <c r="D637" t="s">
        <v>980</v>
      </c>
      <c r="E637" s="1">
        <v>31016</v>
      </c>
      <c r="F637" s="1">
        <v>44943</v>
      </c>
      <c r="G637" t="s">
        <v>965</v>
      </c>
      <c r="H637" s="2">
        <v>439953.22</v>
      </c>
      <c r="I637">
        <v>0</v>
      </c>
      <c r="J637">
        <v>0.5</v>
      </c>
      <c r="R637">
        <f t="shared" ca="1" si="99"/>
        <v>40</v>
      </c>
      <c r="T637" s="3" t="str">
        <f t="shared" si="97"/>
        <v>No</v>
      </c>
      <c r="U637" s="3" t="str">
        <f t="shared" ca="1" si="100"/>
        <v>No</v>
      </c>
      <c r="V637" s="6" t="str">
        <f t="shared" ca="1" si="101"/>
        <v>Antigua</v>
      </c>
      <c r="W637" s="7" t="str">
        <f t="shared" si="102"/>
        <v/>
      </c>
      <c r="X637" s="5" t="str">
        <f t="shared" si="103"/>
        <v>N/A</v>
      </c>
      <c r="Y637" s="16" t="str">
        <f t="shared" si="104"/>
        <v>Alto</v>
      </c>
      <c r="AH637" t="str">
        <f t="shared" si="98"/>
        <v>Activo = Cuenta Corriente</v>
      </c>
    </row>
    <row r="638" spans="1:34">
      <c r="A638">
        <v>1637</v>
      </c>
      <c r="B638" t="s">
        <v>146</v>
      </c>
      <c r="C638" t="s">
        <v>739</v>
      </c>
      <c r="D638" t="s">
        <v>980</v>
      </c>
      <c r="E638" s="1">
        <v>36719</v>
      </c>
      <c r="F638" s="1">
        <v>44138</v>
      </c>
      <c r="G638" t="s">
        <v>968</v>
      </c>
      <c r="H638" s="2">
        <v>496342.21</v>
      </c>
      <c r="I638">
        <v>0</v>
      </c>
      <c r="J638">
        <v>35</v>
      </c>
      <c r="R638">
        <f t="shared" ca="1" si="99"/>
        <v>24</v>
      </c>
      <c r="T638" s="3" t="str">
        <f t="shared" si="97"/>
        <v>No</v>
      </c>
      <c r="U638" s="3" t="str">
        <f t="shared" ca="1" si="100"/>
        <v>No</v>
      </c>
      <c r="V638" s="6" t="str">
        <f t="shared" ca="1" si="101"/>
        <v>Antigua</v>
      </c>
      <c r="W638" s="7" t="str">
        <f t="shared" si="102"/>
        <v/>
      </c>
      <c r="X638" s="5" t="str">
        <f t="shared" si="103"/>
        <v>N/A</v>
      </c>
      <c r="Y638" s="16" t="str">
        <f t="shared" si="104"/>
        <v>Alto</v>
      </c>
      <c r="AH638" t="str">
        <f t="shared" si="98"/>
        <v>Pasivo = Tarjeta de Crédito</v>
      </c>
    </row>
    <row r="639" spans="1:34">
      <c r="A639">
        <v>1638</v>
      </c>
      <c r="B639" t="s">
        <v>145</v>
      </c>
      <c r="C639" t="s">
        <v>263</v>
      </c>
      <c r="D639" t="s">
        <v>979</v>
      </c>
      <c r="E639" s="1">
        <v>36965</v>
      </c>
      <c r="F639" s="1">
        <v>44149</v>
      </c>
      <c r="G639" t="s">
        <v>968</v>
      </c>
      <c r="H639" s="2">
        <v>167638.53</v>
      </c>
      <c r="I639">
        <v>0</v>
      </c>
      <c r="J639">
        <v>35</v>
      </c>
      <c r="R639">
        <f t="shared" ca="1" si="99"/>
        <v>24</v>
      </c>
      <c r="T639" s="3" t="str">
        <f t="shared" si="97"/>
        <v>No</v>
      </c>
      <c r="U639" s="3" t="str">
        <f t="shared" ca="1" si="100"/>
        <v>No</v>
      </c>
      <c r="V639" s="6" t="str">
        <f t="shared" ca="1" si="101"/>
        <v>Antigua</v>
      </c>
      <c r="W639" s="7" t="str">
        <f t="shared" si="102"/>
        <v/>
      </c>
      <c r="X639" s="5" t="str">
        <f t="shared" si="103"/>
        <v>N/A</v>
      </c>
      <c r="Y639" s="16" t="str">
        <f t="shared" si="104"/>
        <v>Medio</v>
      </c>
      <c r="AH639" t="str">
        <f t="shared" si="98"/>
        <v>Pasivo = Tarjeta de Crédito</v>
      </c>
    </row>
    <row r="640" spans="1:34">
      <c r="A640">
        <v>1639</v>
      </c>
      <c r="B640" t="s">
        <v>305</v>
      </c>
      <c r="C640" t="s">
        <v>751</v>
      </c>
      <c r="D640" t="s">
        <v>980</v>
      </c>
      <c r="E640" s="1">
        <v>28342</v>
      </c>
      <c r="F640" s="1">
        <v>45621</v>
      </c>
      <c r="G640" t="s">
        <v>965</v>
      </c>
      <c r="H640" s="2">
        <v>37753.550000000003</v>
      </c>
      <c r="I640">
        <v>0</v>
      </c>
      <c r="J640">
        <v>0.5</v>
      </c>
      <c r="R640">
        <f t="shared" ca="1" si="99"/>
        <v>47</v>
      </c>
      <c r="T640" s="3" t="str">
        <f t="shared" si="97"/>
        <v>No</v>
      </c>
      <c r="U640" s="3" t="str">
        <f t="shared" ca="1" si="100"/>
        <v>No</v>
      </c>
      <c r="V640" s="6" t="str">
        <f t="shared" ca="1" si="101"/>
        <v>Antigua</v>
      </c>
      <c r="W640" s="7" t="str">
        <f t="shared" si="102"/>
        <v/>
      </c>
      <c r="X640" s="5" t="str">
        <f t="shared" si="103"/>
        <v>N/A</v>
      </c>
      <c r="Y640" s="16" t="str">
        <f t="shared" si="104"/>
        <v>Bajo</v>
      </c>
      <c r="AH640" t="str">
        <f t="shared" si="98"/>
        <v>Activo = Cuenta Corriente</v>
      </c>
    </row>
    <row r="641" spans="1:34">
      <c r="A641">
        <v>1640</v>
      </c>
      <c r="B641" t="s">
        <v>260</v>
      </c>
      <c r="C641" t="s">
        <v>752</v>
      </c>
      <c r="D641" t="s">
        <v>979</v>
      </c>
      <c r="E641" s="1">
        <v>38804</v>
      </c>
      <c r="F641" s="1">
        <v>44721</v>
      </c>
      <c r="G641" t="s">
        <v>969</v>
      </c>
      <c r="H641" s="2">
        <v>27401.200000000001</v>
      </c>
      <c r="I641">
        <v>12</v>
      </c>
      <c r="J641">
        <v>8</v>
      </c>
      <c r="R641">
        <f t="shared" ca="1" si="99"/>
        <v>19</v>
      </c>
      <c r="T641" s="3" t="str">
        <f t="shared" si="97"/>
        <v>No</v>
      </c>
      <c r="U641" s="3" t="str">
        <f t="shared" ca="1" si="100"/>
        <v>No</v>
      </c>
      <c r="V641" s="6" t="str">
        <f t="shared" ca="1" si="101"/>
        <v>Antigua</v>
      </c>
      <c r="W641" s="7">
        <f t="shared" si="102"/>
        <v>2283.4333333333334</v>
      </c>
      <c r="X641" s="5">
        <f t="shared" si="103"/>
        <v>45086</v>
      </c>
      <c r="Y641" s="16" t="str">
        <f t="shared" si="104"/>
        <v>Bajo</v>
      </c>
      <c r="AH641" t="str">
        <f t="shared" si="98"/>
        <v>Pasivo = Crédito Hipotecario</v>
      </c>
    </row>
    <row r="642" spans="1:34">
      <c r="A642">
        <v>1641</v>
      </c>
      <c r="B642" t="s">
        <v>223</v>
      </c>
      <c r="C642" t="s">
        <v>503</v>
      </c>
      <c r="D642" t="s">
        <v>979</v>
      </c>
      <c r="E642" s="1">
        <v>21089</v>
      </c>
      <c r="F642" s="1">
        <v>44107</v>
      </c>
      <c r="G642" t="s">
        <v>966</v>
      </c>
      <c r="H642" s="2">
        <v>407005.87</v>
      </c>
      <c r="I642">
        <v>0</v>
      </c>
      <c r="J642">
        <v>2.1</v>
      </c>
      <c r="R642">
        <f t="shared" ca="1" si="99"/>
        <v>67</v>
      </c>
      <c r="T642" s="3" t="str">
        <f t="shared" si="97"/>
        <v>No</v>
      </c>
      <c r="U642" s="3" t="str">
        <f t="shared" ca="1" si="100"/>
        <v>No</v>
      </c>
      <c r="V642" s="6" t="str">
        <f t="shared" ca="1" si="101"/>
        <v>Antigua</v>
      </c>
      <c r="W642" s="7" t="str">
        <f t="shared" si="102"/>
        <v/>
      </c>
      <c r="X642" s="5" t="str">
        <f t="shared" si="103"/>
        <v>N/A</v>
      </c>
      <c r="Y642" s="16" t="str">
        <f t="shared" si="104"/>
        <v>Alto</v>
      </c>
      <c r="AH642" t="str">
        <f t="shared" si="98"/>
        <v>Activo = Ahorro</v>
      </c>
    </row>
    <row r="643" spans="1:34">
      <c r="A643">
        <v>1642</v>
      </c>
      <c r="B643" t="s">
        <v>72</v>
      </c>
      <c r="C643" t="s">
        <v>584</v>
      </c>
      <c r="D643" t="s">
        <v>979</v>
      </c>
      <c r="E643" s="1">
        <v>35579</v>
      </c>
      <c r="F643" s="1">
        <v>45256</v>
      </c>
      <c r="G643" t="s">
        <v>969</v>
      </c>
      <c r="H643" s="2">
        <v>243317.16</v>
      </c>
      <c r="I643">
        <v>36</v>
      </c>
      <c r="J643">
        <v>8</v>
      </c>
      <c r="R643">
        <f t="shared" ca="1" si="99"/>
        <v>28</v>
      </c>
      <c r="T643" s="3" t="str">
        <f t="shared" ref="T643:T706" si="105">IF(MONTH(E643)=6,"Sí","No")</f>
        <v>No</v>
      </c>
      <c r="U643" s="3" t="str">
        <f t="shared" ca="1" si="100"/>
        <v>No</v>
      </c>
      <c r="V643" s="6" t="str">
        <f t="shared" ca="1" si="101"/>
        <v>Antigua</v>
      </c>
      <c r="W643" s="7">
        <f t="shared" si="102"/>
        <v>6758.81</v>
      </c>
      <c r="X643" s="5">
        <f t="shared" si="103"/>
        <v>46352</v>
      </c>
      <c r="Y643" s="16" t="str">
        <f t="shared" si="104"/>
        <v>Medio</v>
      </c>
      <c r="AH643" t="str">
        <f t="shared" ref="AH643:AH706" si="106">IF(OR(G643="Ahorro",G643="Inversión", G643="Cuenta Corriente"),"Activo = " &amp; G643,"Pasivo = " &amp; G643)</f>
        <v>Pasivo = Crédito Hipotecario</v>
      </c>
    </row>
    <row r="644" spans="1:34">
      <c r="A644">
        <v>1643</v>
      </c>
      <c r="B644" t="s">
        <v>122</v>
      </c>
      <c r="C644" t="s">
        <v>469</v>
      </c>
      <c r="D644" t="s">
        <v>979</v>
      </c>
      <c r="E644" s="1">
        <v>24499</v>
      </c>
      <c r="F644" s="1">
        <v>45640</v>
      </c>
      <c r="G644" t="s">
        <v>965</v>
      </c>
      <c r="H644" s="2">
        <v>285492.53000000003</v>
      </c>
      <c r="I644">
        <v>0</v>
      </c>
      <c r="J644">
        <v>0.5</v>
      </c>
      <c r="R644">
        <f t="shared" ca="1" si="99"/>
        <v>58</v>
      </c>
      <c r="T644" s="3" t="str">
        <f t="shared" si="105"/>
        <v>No</v>
      </c>
      <c r="U644" s="3" t="str">
        <f t="shared" ca="1" si="100"/>
        <v>No</v>
      </c>
      <c r="V644" s="6" t="str">
        <f t="shared" ca="1" si="101"/>
        <v>Antigua</v>
      </c>
      <c r="W644" s="7" t="str">
        <f t="shared" si="102"/>
        <v/>
      </c>
      <c r="X644" s="5" t="str">
        <f t="shared" si="103"/>
        <v>N/A</v>
      </c>
      <c r="Y644" s="16" t="str">
        <f t="shared" si="104"/>
        <v>Medio</v>
      </c>
      <c r="AH644" t="str">
        <f t="shared" si="106"/>
        <v>Activo = Cuenta Corriente</v>
      </c>
    </row>
    <row r="645" spans="1:34">
      <c r="A645">
        <v>1644</v>
      </c>
      <c r="B645" t="s">
        <v>225</v>
      </c>
      <c r="C645" t="s">
        <v>528</v>
      </c>
      <c r="D645" t="s">
        <v>980</v>
      </c>
      <c r="E645" s="1">
        <v>36980</v>
      </c>
      <c r="F645" s="1">
        <v>44350</v>
      </c>
      <c r="G645" t="s">
        <v>969</v>
      </c>
      <c r="H645" s="2">
        <v>340915.43</v>
      </c>
      <c r="I645">
        <v>36</v>
      </c>
      <c r="J645">
        <v>8</v>
      </c>
      <c r="R645">
        <f t="shared" ca="1" si="99"/>
        <v>24</v>
      </c>
      <c r="T645" s="3" t="str">
        <f t="shared" si="105"/>
        <v>No</v>
      </c>
      <c r="U645" s="3" t="str">
        <f t="shared" ca="1" si="100"/>
        <v>No</v>
      </c>
      <c r="V645" s="6" t="str">
        <f t="shared" ca="1" si="101"/>
        <v>Antigua</v>
      </c>
      <c r="W645" s="7">
        <f t="shared" si="102"/>
        <v>9469.8730555555558</v>
      </c>
      <c r="X645" s="5">
        <f t="shared" si="103"/>
        <v>45446</v>
      </c>
      <c r="Y645" s="16" t="str">
        <f t="shared" si="104"/>
        <v>Alto</v>
      </c>
      <c r="AH645" t="str">
        <f t="shared" si="106"/>
        <v>Pasivo = Crédito Hipotecario</v>
      </c>
    </row>
    <row r="646" spans="1:34">
      <c r="A646">
        <v>1645</v>
      </c>
      <c r="B646" t="s">
        <v>125</v>
      </c>
      <c r="C646" t="s">
        <v>753</v>
      </c>
      <c r="D646" t="s">
        <v>979</v>
      </c>
      <c r="E646" s="1">
        <v>22206</v>
      </c>
      <c r="F646" s="1">
        <v>45213</v>
      </c>
      <c r="G646" t="s">
        <v>966</v>
      </c>
      <c r="H646" s="2">
        <v>111951.02</v>
      </c>
      <c r="I646">
        <v>0</v>
      </c>
      <c r="J646">
        <v>2.1</v>
      </c>
      <c r="R646">
        <f t="shared" ca="1" si="99"/>
        <v>64</v>
      </c>
      <c r="T646" s="3" t="str">
        <f t="shared" si="105"/>
        <v>No</v>
      </c>
      <c r="U646" s="3" t="str">
        <f t="shared" ca="1" si="100"/>
        <v>No</v>
      </c>
      <c r="V646" s="6" t="str">
        <f t="shared" ca="1" si="101"/>
        <v>Antigua</v>
      </c>
      <c r="W646" s="7" t="str">
        <f t="shared" si="102"/>
        <v/>
      </c>
      <c r="X646" s="5" t="str">
        <f t="shared" si="103"/>
        <v>N/A</v>
      </c>
      <c r="Y646" s="16" t="str">
        <f t="shared" si="104"/>
        <v>Medio</v>
      </c>
      <c r="AH646" t="str">
        <f t="shared" si="106"/>
        <v>Activo = Ahorro</v>
      </c>
    </row>
    <row r="647" spans="1:34">
      <c r="A647">
        <v>1646</v>
      </c>
      <c r="B647" t="s">
        <v>249</v>
      </c>
      <c r="C647" t="s">
        <v>720</v>
      </c>
      <c r="D647" t="s">
        <v>979</v>
      </c>
      <c r="E647" s="1">
        <v>37745</v>
      </c>
      <c r="F647" s="1">
        <v>45694</v>
      </c>
      <c r="G647" t="s">
        <v>966</v>
      </c>
      <c r="H647" s="2">
        <v>148134.29</v>
      </c>
      <c r="I647">
        <v>0</v>
      </c>
      <c r="J647">
        <v>2.1</v>
      </c>
      <c r="R647">
        <f t="shared" ca="1" si="99"/>
        <v>22</v>
      </c>
      <c r="T647" s="3" t="str">
        <f t="shared" si="105"/>
        <v>No</v>
      </c>
      <c r="U647" s="3" t="str">
        <f t="shared" ca="1" si="100"/>
        <v>No</v>
      </c>
      <c r="V647" s="6" t="str">
        <f t="shared" ca="1" si="101"/>
        <v>Antigua</v>
      </c>
      <c r="W647" s="7" t="str">
        <f t="shared" si="102"/>
        <v/>
      </c>
      <c r="X647" s="5" t="str">
        <f t="shared" si="103"/>
        <v>N/A</v>
      </c>
      <c r="Y647" s="16" t="str">
        <f t="shared" si="104"/>
        <v>Medio</v>
      </c>
      <c r="AH647" t="str">
        <f t="shared" si="106"/>
        <v>Activo = Ahorro</v>
      </c>
    </row>
    <row r="648" spans="1:34">
      <c r="A648">
        <v>1647</v>
      </c>
      <c r="B648" t="s">
        <v>147</v>
      </c>
      <c r="C648" t="s">
        <v>754</v>
      </c>
      <c r="D648" t="s">
        <v>980</v>
      </c>
      <c r="E648" s="1">
        <v>32747</v>
      </c>
      <c r="F648" s="1">
        <v>45445</v>
      </c>
      <c r="G648" t="s">
        <v>967</v>
      </c>
      <c r="H648" s="2">
        <v>90284.64</v>
      </c>
      <c r="I648">
        <v>24</v>
      </c>
      <c r="J648">
        <v>5.5</v>
      </c>
      <c r="R648">
        <f t="shared" ca="1" si="99"/>
        <v>35</v>
      </c>
      <c r="T648" s="3" t="str">
        <f t="shared" si="105"/>
        <v>No</v>
      </c>
      <c r="U648" s="3" t="str">
        <f t="shared" ca="1" si="100"/>
        <v>No</v>
      </c>
      <c r="V648" s="6" t="str">
        <f t="shared" ca="1" si="101"/>
        <v>Antigua</v>
      </c>
      <c r="W648" s="7">
        <f t="shared" si="102"/>
        <v>3761.86</v>
      </c>
      <c r="X648" s="5">
        <f t="shared" si="103"/>
        <v>46175</v>
      </c>
      <c r="Y648" s="16" t="str">
        <f t="shared" si="104"/>
        <v>Bajo</v>
      </c>
      <c r="AH648" t="str">
        <f t="shared" si="106"/>
        <v>Activo = Inversión</v>
      </c>
    </row>
    <row r="649" spans="1:34">
      <c r="A649">
        <v>1648</v>
      </c>
      <c r="B649" t="s">
        <v>152</v>
      </c>
      <c r="C649" t="s">
        <v>588</v>
      </c>
      <c r="D649" t="s">
        <v>979</v>
      </c>
      <c r="E649" s="1">
        <v>34297</v>
      </c>
      <c r="F649" s="1">
        <v>45521</v>
      </c>
      <c r="G649" t="s">
        <v>966</v>
      </c>
      <c r="H649" s="2">
        <v>339272.79</v>
      </c>
      <c r="I649">
        <v>0</v>
      </c>
      <c r="J649">
        <v>2.1</v>
      </c>
      <c r="R649">
        <f t="shared" ca="1" si="99"/>
        <v>31</v>
      </c>
      <c r="T649" s="3" t="str">
        <f t="shared" si="105"/>
        <v>No</v>
      </c>
      <c r="U649" s="3" t="str">
        <f t="shared" ca="1" si="100"/>
        <v>No</v>
      </c>
      <c r="V649" s="6" t="str">
        <f t="shared" ca="1" si="101"/>
        <v>Antigua</v>
      </c>
      <c r="W649" s="7" t="str">
        <f t="shared" si="102"/>
        <v/>
      </c>
      <c r="X649" s="5" t="str">
        <f t="shared" si="103"/>
        <v>N/A</v>
      </c>
      <c r="Y649" s="16" t="str">
        <f t="shared" si="104"/>
        <v>Alto</v>
      </c>
      <c r="AH649" t="str">
        <f t="shared" si="106"/>
        <v>Activo = Ahorro</v>
      </c>
    </row>
    <row r="650" spans="1:34">
      <c r="A650">
        <v>1649</v>
      </c>
      <c r="B650" t="s">
        <v>144</v>
      </c>
      <c r="C650" t="s">
        <v>421</v>
      </c>
      <c r="D650" t="s">
        <v>979</v>
      </c>
      <c r="E650" s="1">
        <v>22942</v>
      </c>
      <c r="F650" s="1">
        <v>45736</v>
      </c>
      <c r="G650" t="s">
        <v>969</v>
      </c>
      <c r="H650" s="2">
        <v>328299.03999999998</v>
      </c>
      <c r="I650">
        <v>24</v>
      </c>
      <c r="J650">
        <v>8</v>
      </c>
      <c r="R650">
        <f t="shared" ca="1" si="99"/>
        <v>62</v>
      </c>
      <c r="T650" s="3" t="str">
        <f t="shared" si="105"/>
        <v>No</v>
      </c>
      <c r="U650" s="3" t="str">
        <f t="shared" ca="1" si="100"/>
        <v>No</v>
      </c>
      <c r="V650" s="6" t="str">
        <f t="shared" ca="1" si="101"/>
        <v>Antigua</v>
      </c>
      <c r="W650" s="7">
        <f t="shared" si="102"/>
        <v>13679.126666666665</v>
      </c>
      <c r="X650" s="5">
        <f t="shared" si="103"/>
        <v>46466</v>
      </c>
      <c r="Y650" s="16" t="str">
        <f t="shared" si="104"/>
        <v>Alto</v>
      </c>
      <c r="AH650" t="str">
        <f t="shared" si="106"/>
        <v>Pasivo = Crédito Hipotecario</v>
      </c>
    </row>
    <row r="651" spans="1:34">
      <c r="A651">
        <v>1650</v>
      </c>
      <c r="B651" t="s">
        <v>289</v>
      </c>
      <c r="C651" t="s">
        <v>418</v>
      </c>
      <c r="D651" t="s">
        <v>979</v>
      </c>
      <c r="E651" s="1">
        <v>33232</v>
      </c>
      <c r="F651" s="1">
        <v>44277</v>
      </c>
      <c r="G651" t="s">
        <v>966</v>
      </c>
      <c r="H651" s="2">
        <v>70319.199999999997</v>
      </c>
      <c r="I651">
        <v>0</v>
      </c>
      <c r="J651">
        <v>2.1</v>
      </c>
      <c r="R651">
        <f t="shared" ca="1" si="99"/>
        <v>34</v>
      </c>
      <c r="T651" s="3" t="str">
        <f t="shared" si="105"/>
        <v>No</v>
      </c>
      <c r="U651" s="3" t="str">
        <f t="shared" ca="1" si="100"/>
        <v>No</v>
      </c>
      <c r="V651" s="6" t="str">
        <f t="shared" ca="1" si="101"/>
        <v>Antigua</v>
      </c>
      <c r="W651" s="7" t="str">
        <f t="shared" si="102"/>
        <v/>
      </c>
      <c r="X651" s="5" t="str">
        <f t="shared" si="103"/>
        <v>N/A</v>
      </c>
      <c r="Y651" s="16" t="str">
        <f t="shared" si="104"/>
        <v>Bajo</v>
      </c>
      <c r="AH651" t="str">
        <f t="shared" si="106"/>
        <v>Activo = Ahorro</v>
      </c>
    </row>
    <row r="652" spans="1:34">
      <c r="A652">
        <v>1651</v>
      </c>
      <c r="B652" t="s">
        <v>198</v>
      </c>
      <c r="C652" t="s">
        <v>481</v>
      </c>
      <c r="D652" t="s">
        <v>979</v>
      </c>
      <c r="E652" s="1">
        <v>36729</v>
      </c>
      <c r="F652" s="1">
        <v>44883</v>
      </c>
      <c r="G652" t="s">
        <v>968</v>
      </c>
      <c r="H652" s="2">
        <v>417625.43</v>
      </c>
      <c r="I652">
        <v>0</v>
      </c>
      <c r="J652">
        <v>35</v>
      </c>
      <c r="R652">
        <f t="shared" ca="1" si="99"/>
        <v>24</v>
      </c>
      <c r="T652" s="3" t="str">
        <f t="shared" si="105"/>
        <v>No</v>
      </c>
      <c r="U652" s="3" t="str">
        <f t="shared" ca="1" si="100"/>
        <v>No</v>
      </c>
      <c r="V652" s="6" t="str">
        <f t="shared" ca="1" si="101"/>
        <v>Antigua</v>
      </c>
      <c r="W652" s="7" t="str">
        <f t="shared" si="102"/>
        <v/>
      </c>
      <c r="X652" s="5" t="str">
        <f t="shared" si="103"/>
        <v>N/A</v>
      </c>
      <c r="Y652" s="16" t="str">
        <f t="shared" si="104"/>
        <v>Alto</v>
      </c>
      <c r="AH652" t="str">
        <f t="shared" si="106"/>
        <v>Pasivo = Tarjeta de Crédito</v>
      </c>
    </row>
    <row r="653" spans="1:34">
      <c r="A653">
        <v>1652</v>
      </c>
      <c r="B653" t="s">
        <v>53</v>
      </c>
      <c r="C653" t="s">
        <v>755</v>
      </c>
      <c r="D653" t="s">
        <v>979</v>
      </c>
      <c r="E653" s="1">
        <v>29065</v>
      </c>
      <c r="F653" s="1">
        <v>44230</v>
      </c>
      <c r="G653" t="s">
        <v>966</v>
      </c>
      <c r="H653" s="2">
        <v>320839.51</v>
      </c>
      <c r="I653">
        <v>0</v>
      </c>
      <c r="J653">
        <v>2.1</v>
      </c>
      <c r="R653">
        <f t="shared" ref="R653:R716" ca="1" si="107">INT((TODAY()-E653)/365.25)</f>
        <v>45</v>
      </c>
      <c r="T653" s="3" t="str">
        <f t="shared" si="105"/>
        <v>No</v>
      </c>
      <c r="U653" s="3" t="str">
        <f t="shared" ca="1" si="100"/>
        <v>No</v>
      </c>
      <c r="V653" s="6" t="str">
        <f t="shared" ca="1" si="101"/>
        <v>Antigua</v>
      </c>
      <c r="W653" s="7" t="str">
        <f t="shared" si="102"/>
        <v/>
      </c>
      <c r="X653" s="5" t="str">
        <f t="shared" si="103"/>
        <v>N/A</v>
      </c>
      <c r="Y653" s="16" t="str">
        <f t="shared" si="104"/>
        <v>Alto</v>
      </c>
      <c r="AH653" t="str">
        <f t="shared" si="106"/>
        <v>Activo = Ahorro</v>
      </c>
    </row>
    <row r="654" spans="1:34">
      <c r="A654">
        <v>1653</v>
      </c>
      <c r="B654" t="s">
        <v>302</v>
      </c>
      <c r="C654" t="s">
        <v>756</v>
      </c>
      <c r="D654" t="s">
        <v>979</v>
      </c>
      <c r="E654" s="1">
        <v>27869</v>
      </c>
      <c r="F654" s="1">
        <v>44877</v>
      </c>
      <c r="G654" t="s">
        <v>969</v>
      </c>
      <c r="H654" s="2">
        <v>452369.32</v>
      </c>
      <c r="I654">
        <v>24</v>
      </c>
      <c r="J654">
        <v>8</v>
      </c>
      <c r="R654">
        <f t="shared" ca="1" si="107"/>
        <v>49</v>
      </c>
      <c r="T654" s="3" t="str">
        <f t="shared" si="105"/>
        <v>No</v>
      </c>
      <c r="U654" s="3" t="str">
        <f t="shared" ca="1" si="100"/>
        <v>No</v>
      </c>
      <c r="V654" s="6" t="str">
        <f t="shared" ca="1" si="101"/>
        <v>Antigua</v>
      </c>
      <c r="W654" s="7">
        <f t="shared" si="102"/>
        <v>18848.721666666668</v>
      </c>
      <c r="X654" s="5">
        <f t="shared" si="103"/>
        <v>45608</v>
      </c>
      <c r="Y654" s="16" t="str">
        <f t="shared" si="104"/>
        <v>Alto</v>
      </c>
      <c r="AH654" t="str">
        <f t="shared" si="106"/>
        <v>Pasivo = Crédito Hipotecario</v>
      </c>
    </row>
    <row r="655" spans="1:34">
      <c r="A655">
        <v>1654</v>
      </c>
      <c r="B655" t="s">
        <v>38</v>
      </c>
      <c r="C655" t="s">
        <v>577</v>
      </c>
      <c r="D655" t="s">
        <v>980</v>
      </c>
      <c r="E655" s="1">
        <v>21722</v>
      </c>
      <c r="F655" s="1">
        <v>44041</v>
      </c>
      <c r="G655" t="s">
        <v>968</v>
      </c>
      <c r="H655" s="2">
        <v>25763.45</v>
      </c>
      <c r="I655">
        <v>0</v>
      </c>
      <c r="J655">
        <v>35</v>
      </c>
      <c r="R655">
        <f t="shared" ca="1" si="107"/>
        <v>65</v>
      </c>
      <c r="T655" s="3" t="str">
        <f t="shared" si="105"/>
        <v>Sí</v>
      </c>
      <c r="U655" s="3" t="str">
        <f t="shared" ca="1" si="100"/>
        <v>Sí</v>
      </c>
      <c r="V655" s="6" t="str">
        <f t="shared" ca="1" si="101"/>
        <v>Antigua</v>
      </c>
      <c r="W655" s="7" t="str">
        <f t="shared" si="102"/>
        <v/>
      </c>
      <c r="X655" s="5" t="str">
        <f t="shared" si="103"/>
        <v>N/A</v>
      </c>
      <c r="Y655" s="16" t="str">
        <f t="shared" si="104"/>
        <v>Bajo</v>
      </c>
      <c r="AH655" t="str">
        <f t="shared" si="106"/>
        <v>Pasivo = Tarjeta de Crédito</v>
      </c>
    </row>
    <row r="656" spans="1:34">
      <c r="A656">
        <v>1655</v>
      </c>
      <c r="B656" t="s">
        <v>183</v>
      </c>
      <c r="C656" t="s">
        <v>757</v>
      </c>
      <c r="D656" t="s">
        <v>979</v>
      </c>
      <c r="E656" s="1">
        <v>34584</v>
      </c>
      <c r="F656" s="1">
        <v>44252</v>
      </c>
      <c r="G656" t="s">
        <v>966</v>
      </c>
      <c r="H656" s="2">
        <v>211818.88</v>
      </c>
      <c r="I656">
        <v>0</v>
      </c>
      <c r="J656">
        <v>2.1</v>
      </c>
      <c r="R656">
        <f t="shared" ca="1" si="107"/>
        <v>30</v>
      </c>
      <c r="T656" s="3" t="str">
        <f t="shared" si="105"/>
        <v>No</v>
      </c>
      <c r="U656" s="3" t="str">
        <f t="shared" ca="1" si="100"/>
        <v>No</v>
      </c>
      <c r="V656" s="6" t="str">
        <f t="shared" ca="1" si="101"/>
        <v>Antigua</v>
      </c>
      <c r="W656" s="7" t="str">
        <f t="shared" si="102"/>
        <v/>
      </c>
      <c r="X656" s="5" t="str">
        <f t="shared" si="103"/>
        <v>N/A</v>
      </c>
      <c r="Y656" s="16" t="str">
        <f t="shared" si="104"/>
        <v>Medio</v>
      </c>
      <c r="AH656" t="str">
        <f t="shared" si="106"/>
        <v>Activo = Ahorro</v>
      </c>
    </row>
    <row r="657" spans="1:34">
      <c r="A657">
        <v>1656</v>
      </c>
      <c r="B657" t="s">
        <v>265</v>
      </c>
      <c r="C657" t="s">
        <v>567</v>
      </c>
      <c r="D657" t="s">
        <v>980</v>
      </c>
      <c r="E657" s="1">
        <v>22283</v>
      </c>
      <c r="F657" s="1">
        <v>45632</v>
      </c>
      <c r="G657" t="s">
        <v>967</v>
      </c>
      <c r="H657" s="2">
        <v>188563.58</v>
      </c>
      <c r="I657">
        <v>24</v>
      </c>
      <c r="J657">
        <v>5.5</v>
      </c>
      <c r="R657">
        <f t="shared" ca="1" si="107"/>
        <v>64</v>
      </c>
      <c r="T657" s="3" t="str">
        <f t="shared" si="105"/>
        <v>No</v>
      </c>
      <c r="U657" s="3" t="str">
        <f t="shared" ca="1" si="100"/>
        <v>No</v>
      </c>
      <c r="V657" s="6" t="str">
        <f t="shared" ca="1" si="101"/>
        <v>Antigua</v>
      </c>
      <c r="W657" s="7">
        <f t="shared" si="102"/>
        <v>7856.8158333333331</v>
      </c>
      <c r="X657" s="5">
        <f t="shared" si="103"/>
        <v>46362</v>
      </c>
      <c r="Y657" s="16" t="str">
        <f t="shared" si="104"/>
        <v>Medio</v>
      </c>
      <c r="AH657" t="str">
        <f t="shared" si="106"/>
        <v>Activo = Inversión</v>
      </c>
    </row>
    <row r="658" spans="1:34">
      <c r="A658">
        <v>1657</v>
      </c>
      <c r="B658" t="s">
        <v>95</v>
      </c>
      <c r="C658" t="s">
        <v>616</v>
      </c>
      <c r="D658" t="s">
        <v>980</v>
      </c>
      <c r="E658" s="1">
        <v>36176</v>
      </c>
      <c r="F658" s="1">
        <v>44437</v>
      </c>
      <c r="G658" t="s">
        <v>966</v>
      </c>
      <c r="H658" s="2">
        <v>314368.44</v>
      </c>
      <c r="I658">
        <v>0</v>
      </c>
      <c r="J658">
        <v>2.1</v>
      </c>
      <c r="R658">
        <f t="shared" ca="1" si="107"/>
        <v>26</v>
      </c>
      <c r="T658" s="3" t="str">
        <f t="shared" si="105"/>
        <v>No</v>
      </c>
      <c r="U658" s="3" t="str">
        <f t="shared" ca="1" si="100"/>
        <v>No</v>
      </c>
      <c r="V658" s="6" t="str">
        <f t="shared" ca="1" si="101"/>
        <v>Antigua</v>
      </c>
      <c r="W658" s="7" t="str">
        <f t="shared" si="102"/>
        <v/>
      </c>
      <c r="X658" s="5" t="str">
        <f t="shared" si="103"/>
        <v>N/A</v>
      </c>
      <c r="Y658" s="16" t="str">
        <f t="shared" si="104"/>
        <v>Alto</v>
      </c>
      <c r="AH658" t="str">
        <f t="shared" si="106"/>
        <v>Activo = Ahorro</v>
      </c>
    </row>
    <row r="659" spans="1:34">
      <c r="A659">
        <v>1658</v>
      </c>
      <c r="B659" t="s">
        <v>168</v>
      </c>
      <c r="C659" t="s">
        <v>758</v>
      </c>
      <c r="D659" t="s">
        <v>979</v>
      </c>
      <c r="E659" s="1">
        <v>20852</v>
      </c>
      <c r="F659" s="1">
        <v>44862</v>
      </c>
      <c r="G659" t="s">
        <v>965</v>
      </c>
      <c r="H659" s="2">
        <v>372342.24</v>
      </c>
      <c r="I659">
        <v>0</v>
      </c>
      <c r="J659">
        <v>0.5</v>
      </c>
      <c r="R659">
        <f t="shared" ca="1" si="107"/>
        <v>68</v>
      </c>
      <c r="T659" s="3" t="str">
        <f t="shared" si="105"/>
        <v>No</v>
      </c>
      <c r="U659" s="3" t="str">
        <f t="shared" ca="1" si="100"/>
        <v>No</v>
      </c>
      <c r="V659" s="6" t="str">
        <f t="shared" ca="1" si="101"/>
        <v>Antigua</v>
      </c>
      <c r="W659" s="7" t="str">
        <f t="shared" si="102"/>
        <v/>
      </c>
      <c r="X659" s="5" t="str">
        <f t="shared" si="103"/>
        <v>N/A</v>
      </c>
      <c r="Y659" s="16" t="str">
        <f t="shared" si="104"/>
        <v>Alto</v>
      </c>
      <c r="AH659" t="str">
        <f t="shared" si="106"/>
        <v>Activo = Cuenta Corriente</v>
      </c>
    </row>
    <row r="660" spans="1:34">
      <c r="A660">
        <v>1659</v>
      </c>
      <c r="B660" t="s">
        <v>168</v>
      </c>
      <c r="C660" t="s">
        <v>481</v>
      </c>
      <c r="D660" t="s">
        <v>979</v>
      </c>
      <c r="E660" s="1">
        <v>25371</v>
      </c>
      <c r="F660" s="1">
        <v>45668</v>
      </c>
      <c r="G660" t="s">
        <v>969</v>
      </c>
      <c r="H660" s="2">
        <v>27470.02</v>
      </c>
      <c r="I660">
        <v>24</v>
      </c>
      <c r="J660">
        <v>8</v>
      </c>
      <c r="R660">
        <f t="shared" ca="1" si="107"/>
        <v>55</v>
      </c>
      <c r="T660" s="3" t="str">
        <f t="shared" si="105"/>
        <v>Sí</v>
      </c>
      <c r="U660" s="3" t="str">
        <f t="shared" ca="1" si="100"/>
        <v>Sí</v>
      </c>
      <c r="V660" s="6" t="str">
        <f t="shared" ca="1" si="101"/>
        <v>Antigua</v>
      </c>
      <c r="W660" s="7">
        <f t="shared" si="102"/>
        <v>1144.5841666666668</v>
      </c>
      <c r="X660" s="5">
        <f t="shared" si="103"/>
        <v>46398</v>
      </c>
      <c r="Y660" s="16" t="str">
        <f t="shared" si="104"/>
        <v>Bajo</v>
      </c>
      <c r="AH660" t="str">
        <f t="shared" si="106"/>
        <v>Pasivo = Crédito Hipotecario</v>
      </c>
    </row>
    <row r="661" spans="1:34">
      <c r="A661">
        <v>1660</v>
      </c>
      <c r="B661" t="s">
        <v>255</v>
      </c>
      <c r="C661" t="s">
        <v>759</v>
      </c>
      <c r="D661" t="s">
        <v>979</v>
      </c>
      <c r="E661" s="1">
        <v>29516</v>
      </c>
      <c r="F661" s="1">
        <v>45445</v>
      </c>
      <c r="G661" t="s">
        <v>969</v>
      </c>
      <c r="H661" s="2">
        <v>414081.39</v>
      </c>
      <c r="I661">
        <v>18</v>
      </c>
      <c r="J661">
        <v>8</v>
      </c>
      <c r="R661">
        <f t="shared" ca="1" si="107"/>
        <v>44</v>
      </c>
      <c r="T661" s="3" t="str">
        <f t="shared" si="105"/>
        <v>No</v>
      </c>
      <c r="U661" s="3" t="str">
        <f t="shared" ca="1" si="100"/>
        <v>No</v>
      </c>
      <c r="V661" s="6" t="str">
        <f t="shared" ca="1" si="101"/>
        <v>Antigua</v>
      </c>
      <c r="W661" s="7">
        <f t="shared" si="102"/>
        <v>23004.521666666667</v>
      </c>
      <c r="X661" s="5">
        <f t="shared" si="103"/>
        <v>45993</v>
      </c>
      <c r="Y661" s="16" t="str">
        <f t="shared" si="104"/>
        <v>Alto</v>
      </c>
      <c r="AH661" t="str">
        <f t="shared" si="106"/>
        <v>Pasivo = Crédito Hipotecario</v>
      </c>
    </row>
    <row r="662" spans="1:34">
      <c r="A662">
        <v>1661</v>
      </c>
      <c r="B662" t="s">
        <v>200</v>
      </c>
      <c r="C662" t="s">
        <v>760</v>
      </c>
      <c r="D662" t="s">
        <v>979</v>
      </c>
      <c r="E662" s="1">
        <v>31951</v>
      </c>
      <c r="F662" s="1">
        <v>45280</v>
      </c>
      <c r="G662" t="s">
        <v>965</v>
      </c>
      <c r="H662" s="2">
        <v>175593.25</v>
      </c>
      <c r="I662">
        <v>0</v>
      </c>
      <c r="J662">
        <v>0.5</v>
      </c>
      <c r="R662">
        <f t="shared" ca="1" si="107"/>
        <v>37</v>
      </c>
      <c r="T662" s="3" t="str">
        <f t="shared" si="105"/>
        <v>Sí</v>
      </c>
      <c r="U662" s="3" t="str">
        <f t="shared" ca="1" si="100"/>
        <v>Sí</v>
      </c>
      <c r="V662" s="6" t="str">
        <f t="shared" ca="1" si="101"/>
        <v>Antigua</v>
      </c>
      <c r="W662" s="7" t="str">
        <f t="shared" si="102"/>
        <v/>
      </c>
      <c r="X662" s="5" t="str">
        <f t="shared" si="103"/>
        <v>N/A</v>
      </c>
      <c r="Y662" s="16" t="str">
        <f t="shared" si="104"/>
        <v>Medio</v>
      </c>
      <c r="AH662" t="str">
        <f t="shared" si="106"/>
        <v>Activo = Cuenta Corriente</v>
      </c>
    </row>
    <row r="663" spans="1:34">
      <c r="A663">
        <v>1662</v>
      </c>
      <c r="B663" t="s">
        <v>187</v>
      </c>
      <c r="C663" t="s">
        <v>451</v>
      </c>
      <c r="D663" t="s">
        <v>980</v>
      </c>
      <c r="E663" s="1">
        <v>27444</v>
      </c>
      <c r="F663" s="1">
        <v>44340</v>
      </c>
      <c r="G663" t="s">
        <v>967</v>
      </c>
      <c r="H663" s="2">
        <v>451847.02</v>
      </c>
      <c r="I663">
        <v>18</v>
      </c>
      <c r="J663">
        <v>5.5</v>
      </c>
      <c r="R663">
        <f t="shared" ca="1" si="107"/>
        <v>50</v>
      </c>
      <c r="T663" s="3" t="str">
        <f t="shared" si="105"/>
        <v>No</v>
      </c>
      <c r="U663" s="3" t="str">
        <f t="shared" ca="1" si="100"/>
        <v>No</v>
      </c>
      <c r="V663" s="6" t="str">
        <f t="shared" ca="1" si="101"/>
        <v>Antigua</v>
      </c>
      <c r="W663" s="7">
        <f t="shared" si="102"/>
        <v>25102.612222222222</v>
      </c>
      <c r="X663" s="5">
        <f t="shared" si="103"/>
        <v>44889</v>
      </c>
      <c r="Y663" s="16" t="str">
        <f t="shared" si="104"/>
        <v>Alto</v>
      </c>
      <c r="AH663" t="str">
        <f t="shared" si="106"/>
        <v>Activo = Inversión</v>
      </c>
    </row>
    <row r="664" spans="1:34">
      <c r="A664">
        <v>1663</v>
      </c>
      <c r="B664" t="s">
        <v>128</v>
      </c>
      <c r="C664" t="s">
        <v>451</v>
      </c>
      <c r="D664" t="s">
        <v>979</v>
      </c>
      <c r="E664" s="1">
        <v>21234</v>
      </c>
      <c r="F664" s="1">
        <v>45086</v>
      </c>
      <c r="G664" t="s">
        <v>967</v>
      </c>
      <c r="H664" s="2">
        <v>256460.82</v>
      </c>
      <c r="I664">
        <v>24</v>
      </c>
      <c r="J664">
        <v>5.5</v>
      </c>
      <c r="R664">
        <f t="shared" ca="1" si="107"/>
        <v>67</v>
      </c>
      <c r="T664" s="3" t="str">
        <f t="shared" si="105"/>
        <v>No</v>
      </c>
      <c r="U664" s="3" t="str">
        <f t="shared" ca="1" si="100"/>
        <v>No</v>
      </c>
      <c r="V664" s="6" t="str">
        <f t="shared" ca="1" si="101"/>
        <v>Antigua</v>
      </c>
      <c r="W664" s="7">
        <f t="shared" si="102"/>
        <v>10685.8675</v>
      </c>
      <c r="X664" s="5">
        <f t="shared" si="103"/>
        <v>45817</v>
      </c>
      <c r="Y664" s="16" t="str">
        <f t="shared" si="104"/>
        <v>Medio</v>
      </c>
      <c r="AH664" t="str">
        <f t="shared" si="106"/>
        <v>Activo = Inversión</v>
      </c>
    </row>
    <row r="665" spans="1:34">
      <c r="A665">
        <v>1664</v>
      </c>
      <c r="B665" t="s">
        <v>77</v>
      </c>
      <c r="C665" t="s">
        <v>541</v>
      </c>
      <c r="D665" t="s">
        <v>979</v>
      </c>
      <c r="E665" s="1">
        <v>36384</v>
      </c>
      <c r="F665" s="1">
        <v>44811</v>
      </c>
      <c r="G665" t="s">
        <v>967</v>
      </c>
      <c r="H665" s="2">
        <v>32309.37</v>
      </c>
      <c r="I665">
        <v>0</v>
      </c>
      <c r="J665">
        <v>5.5</v>
      </c>
      <c r="R665">
        <f t="shared" ca="1" si="107"/>
        <v>25</v>
      </c>
      <c r="T665" s="3" t="str">
        <f t="shared" si="105"/>
        <v>No</v>
      </c>
      <c r="U665" s="3" t="str">
        <f t="shared" ca="1" si="100"/>
        <v>No</v>
      </c>
      <c r="V665" s="6" t="str">
        <f t="shared" ca="1" si="101"/>
        <v>Antigua</v>
      </c>
      <c r="W665" s="7" t="str">
        <f t="shared" si="102"/>
        <v/>
      </c>
      <c r="X665" s="5" t="str">
        <f t="shared" si="103"/>
        <v>N/A</v>
      </c>
      <c r="Y665" s="16" t="str">
        <f t="shared" si="104"/>
        <v>Bajo</v>
      </c>
      <c r="AH665" t="str">
        <f t="shared" si="106"/>
        <v>Activo = Inversión</v>
      </c>
    </row>
    <row r="666" spans="1:34">
      <c r="A666">
        <v>1665</v>
      </c>
      <c r="B666" t="s">
        <v>149</v>
      </c>
      <c r="C666" t="s">
        <v>672</v>
      </c>
      <c r="D666" t="s">
        <v>980</v>
      </c>
      <c r="E666" s="1">
        <v>22395</v>
      </c>
      <c r="F666" s="1">
        <v>45736</v>
      </c>
      <c r="G666" t="s">
        <v>967</v>
      </c>
      <c r="H666" s="2">
        <v>103739.98</v>
      </c>
      <c r="I666">
        <v>12</v>
      </c>
      <c r="J666">
        <v>5.5</v>
      </c>
      <c r="R666">
        <f t="shared" ca="1" si="107"/>
        <v>64</v>
      </c>
      <c r="T666" s="3" t="str">
        <f t="shared" si="105"/>
        <v>No</v>
      </c>
      <c r="U666" s="3" t="str">
        <f t="shared" ca="1" si="100"/>
        <v>No</v>
      </c>
      <c r="V666" s="6" t="str">
        <f t="shared" ca="1" si="101"/>
        <v>Antigua</v>
      </c>
      <c r="W666" s="7">
        <f t="shared" si="102"/>
        <v>8644.998333333333</v>
      </c>
      <c r="X666" s="5">
        <f t="shared" si="103"/>
        <v>46101</v>
      </c>
      <c r="Y666" s="16" t="str">
        <f t="shared" si="104"/>
        <v>Medio</v>
      </c>
      <c r="AH666" t="str">
        <f t="shared" si="106"/>
        <v>Activo = Inversión</v>
      </c>
    </row>
    <row r="667" spans="1:34">
      <c r="A667">
        <v>1666</v>
      </c>
      <c r="B667" t="s">
        <v>131</v>
      </c>
      <c r="C667" t="s">
        <v>761</v>
      </c>
      <c r="D667" t="s">
        <v>979</v>
      </c>
      <c r="E667" s="1">
        <v>34682</v>
      </c>
      <c r="F667" s="1">
        <v>45429</v>
      </c>
      <c r="G667" t="s">
        <v>965</v>
      </c>
      <c r="H667" s="2">
        <v>295083.24</v>
      </c>
      <c r="I667">
        <v>0</v>
      </c>
      <c r="J667">
        <v>0.5</v>
      </c>
      <c r="R667">
        <f t="shared" ca="1" si="107"/>
        <v>30</v>
      </c>
      <c r="T667" s="3" t="str">
        <f t="shared" si="105"/>
        <v>No</v>
      </c>
      <c r="U667" s="3" t="str">
        <f t="shared" ca="1" si="100"/>
        <v>No</v>
      </c>
      <c r="V667" s="6" t="str">
        <f t="shared" ca="1" si="101"/>
        <v>Antigua</v>
      </c>
      <c r="W667" s="7" t="str">
        <f t="shared" si="102"/>
        <v/>
      </c>
      <c r="X667" s="5" t="str">
        <f t="shared" si="103"/>
        <v>N/A</v>
      </c>
      <c r="Y667" s="16" t="str">
        <f t="shared" si="104"/>
        <v>Medio</v>
      </c>
      <c r="AH667" t="str">
        <f t="shared" si="106"/>
        <v>Activo = Cuenta Corriente</v>
      </c>
    </row>
    <row r="668" spans="1:34">
      <c r="A668">
        <v>1667</v>
      </c>
      <c r="B668" t="s">
        <v>251</v>
      </c>
      <c r="C668" t="s">
        <v>395</v>
      </c>
      <c r="D668" t="s">
        <v>980</v>
      </c>
      <c r="E668" s="1">
        <v>30037</v>
      </c>
      <c r="F668" s="1">
        <v>45606</v>
      </c>
      <c r="G668" t="s">
        <v>966</v>
      </c>
      <c r="H668" s="2">
        <v>291111.06</v>
      </c>
      <c r="I668">
        <v>0</v>
      </c>
      <c r="J668">
        <v>2.1</v>
      </c>
      <c r="R668">
        <f t="shared" ca="1" si="107"/>
        <v>43</v>
      </c>
      <c r="T668" s="3" t="str">
        <f t="shared" si="105"/>
        <v>No</v>
      </c>
      <c r="U668" s="3" t="str">
        <f t="shared" ca="1" si="100"/>
        <v>No</v>
      </c>
      <c r="V668" s="6" t="str">
        <f t="shared" ca="1" si="101"/>
        <v>Antigua</v>
      </c>
      <c r="W668" s="7" t="str">
        <f t="shared" si="102"/>
        <v/>
      </c>
      <c r="X668" s="5" t="str">
        <f t="shared" si="103"/>
        <v>N/A</v>
      </c>
      <c r="Y668" s="16" t="str">
        <f t="shared" si="104"/>
        <v>Medio</v>
      </c>
      <c r="AH668" t="str">
        <f t="shared" si="106"/>
        <v>Activo = Ahorro</v>
      </c>
    </row>
    <row r="669" spans="1:34">
      <c r="A669">
        <v>1668</v>
      </c>
      <c r="B669" t="s">
        <v>99</v>
      </c>
      <c r="C669" t="s">
        <v>762</v>
      </c>
      <c r="D669" t="s">
        <v>979</v>
      </c>
      <c r="E669" s="1">
        <v>36001</v>
      </c>
      <c r="F669" s="1">
        <v>45568</v>
      </c>
      <c r="G669" t="s">
        <v>965</v>
      </c>
      <c r="H669" s="2">
        <v>468730.88</v>
      </c>
      <c r="I669">
        <v>0</v>
      </c>
      <c r="J669">
        <v>0.5</v>
      </c>
      <c r="R669">
        <f t="shared" ca="1" si="107"/>
        <v>26</v>
      </c>
      <c r="T669" s="3" t="str">
        <f t="shared" si="105"/>
        <v>No</v>
      </c>
      <c r="U669" s="3" t="str">
        <f t="shared" ca="1" si="100"/>
        <v>No</v>
      </c>
      <c r="V669" s="6" t="str">
        <f t="shared" ca="1" si="101"/>
        <v>Antigua</v>
      </c>
      <c r="W669" s="7" t="str">
        <f t="shared" si="102"/>
        <v/>
      </c>
      <c r="X669" s="5" t="str">
        <f t="shared" si="103"/>
        <v>N/A</v>
      </c>
      <c r="Y669" s="16" t="str">
        <f t="shared" si="104"/>
        <v>Alto</v>
      </c>
      <c r="AH669" t="str">
        <f t="shared" si="106"/>
        <v>Activo = Cuenta Corriente</v>
      </c>
    </row>
    <row r="670" spans="1:34">
      <c r="A670">
        <v>1669</v>
      </c>
      <c r="B670" t="s">
        <v>92</v>
      </c>
      <c r="C670" t="s">
        <v>709</v>
      </c>
      <c r="D670" t="s">
        <v>979</v>
      </c>
      <c r="E670" s="1">
        <v>24289</v>
      </c>
      <c r="F670" s="1">
        <v>45614</v>
      </c>
      <c r="G670" t="s">
        <v>968</v>
      </c>
      <c r="H670" s="2">
        <v>167560.35999999999</v>
      </c>
      <c r="I670">
        <v>0</v>
      </c>
      <c r="J670">
        <v>35</v>
      </c>
      <c r="R670">
        <f t="shared" ca="1" si="107"/>
        <v>58</v>
      </c>
      <c r="T670" s="3" t="str">
        <f t="shared" si="105"/>
        <v>No</v>
      </c>
      <c r="U670" s="3" t="str">
        <f t="shared" ref="U670:U733" ca="1" si="108">IF(MONTH(E670)=MONTH(TODAY()),"Sí","No")</f>
        <v>No</v>
      </c>
      <c r="V670" s="6" t="str">
        <f t="shared" ref="V670:V733" ca="1" si="109">IF(TODAY()-F670&lt;=30,"Reciente","Antigua")</f>
        <v>Antigua</v>
      </c>
      <c r="W670" s="7" t="str">
        <f t="shared" ref="W670:W733" si="110">IF(I670&gt;0,H670/I670,"")</f>
        <v/>
      </c>
      <c r="X670" s="5" t="str">
        <f t="shared" ref="X670:X733" si="111">IF(I670 &gt; 0, EDATE(F670,I670), "N/A")</f>
        <v>N/A</v>
      </c>
      <c r="Y670" s="16" t="str">
        <f t="shared" ref="Y670:Y733" si="112">IF(H670&gt;300000,"Alto",IF(AND(H670&gt;=100000,H670&lt;=300000),"Medio","Bajo"))</f>
        <v>Medio</v>
      </c>
      <c r="AH670" t="str">
        <f t="shared" si="106"/>
        <v>Pasivo = Tarjeta de Crédito</v>
      </c>
    </row>
    <row r="671" spans="1:34">
      <c r="A671">
        <v>1670</v>
      </c>
      <c r="B671" t="s">
        <v>306</v>
      </c>
      <c r="C671" t="s">
        <v>763</v>
      </c>
      <c r="D671" t="s">
        <v>980</v>
      </c>
      <c r="E671" s="1">
        <v>23590</v>
      </c>
      <c r="F671" s="1">
        <v>44465</v>
      </c>
      <c r="G671" t="s">
        <v>965</v>
      </c>
      <c r="H671" s="2">
        <v>25008.26</v>
      </c>
      <c r="I671">
        <v>0</v>
      </c>
      <c r="J671">
        <v>0.5</v>
      </c>
      <c r="R671">
        <f t="shared" ca="1" si="107"/>
        <v>60</v>
      </c>
      <c r="T671" s="3" t="str">
        <f t="shared" si="105"/>
        <v>No</v>
      </c>
      <c r="U671" s="3" t="str">
        <f t="shared" ca="1" si="108"/>
        <v>No</v>
      </c>
      <c r="V671" s="6" t="str">
        <f t="shared" ca="1" si="109"/>
        <v>Antigua</v>
      </c>
      <c r="W671" s="7" t="str">
        <f t="shared" si="110"/>
        <v/>
      </c>
      <c r="X671" s="5" t="str">
        <f t="shared" si="111"/>
        <v>N/A</v>
      </c>
      <c r="Y671" s="16" t="str">
        <f t="shared" si="112"/>
        <v>Bajo</v>
      </c>
      <c r="AH671" t="str">
        <f t="shared" si="106"/>
        <v>Activo = Cuenta Corriente</v>
      </c>
    </row>
    <row r="672" spans="1:34">
      <c r="A672">
        <v>1671</v>
      </c>
      <c r="B672" t="s">
        <v>158</v>
      </c>
      <c r="C672" t="s">
        <v>764</v>
      </c>
      <c r="D672" t="s">
        <v>980</v>
      </c>
      <c r="E672" s="1">
        <v>33338</v>
      </c>
      <c r="F672" s="1">
        <v>45011</v>
      </c>
      <c r="G672" t="s">
        <v>969</v>
      </c>
      <c r="H672" s="2">
        <v>9048.25</v>
      </c>
      <c r="I672">
        <v>24</v>
      </c>
      <c r="J672">
        <v>8</v>
      </c>
      <c r="R672">
        <f t="shared" ca="1" si="107"/>
        <v>34</v>
      </c>
      <c r="T672" s="3" t="str">
        <f t="shared" si="105"/>
        <v>No</v>
      </c>
      <c r="U672" s="3" t="str">
        <f t="shared" ca="1" si="108"/>
        <v>No</v>
      </c>
      <c r="V672" s="6" t="str">
        <f t="shared" ca="1" si="109"/>
        <v>Antigua</v>
      </c>
      <c r="W672" s="7">
        <f t="shared" si="110"/>
        <v>377.01041666666669</v>
      </c>
      <c r="X672" s="5">
        <f t="shared" si="111"/>
        <v>45742</v>
      </c>
      <c r="Y672" s="16" t="str">
        <f t="shared" si="112"/>
        <v>Bajo</v>
      </c>
      <c r="AH672" t="str">
        <f t="shared" si="106"/>
        <v>Pasivo = Crédito Hipotecario</v>
      </c>
    </row>
    <row r="673" spans="1:34">
      <c r="A673">
        <v>1672</v>
      </c>
      <c r="B673" t="s">
        <v>307</v>
      </c>
      <c r="C673" t="s">
        <v>539</v>
      </c>
      <c r="D673" t="s">
        <v>980</v>
      </c>
      <c r="E673" s="1">
        <v>35809</v>
      </c>
      <c r="F673" s="1">
        <v>44501</v>
      </c>
      <c r="G673" t="s">
        <v>967</v>
      </c>
      <c r="H673" s="2">
        <v>273104.27</v>
      </c>
      <c r="I673">
        <v>0</v>
      </c>
      <c r="J673">
        <v>5.5</v>
      </c>
      <c r="R673">
        <f t="shared" ca="1" si="107"/>
        <v>27</v>
      </c>
      <c r="T673" s="3" t="str">
        <f t="shared" si="105"/>
        <v>No</v>
      </c>
      <c r="U673" s="3" t="str">
        <f t="shared" ca="1" si="108"/>
        <v>No</v>
      </c>
      <c r="V673" s="6" t="str">
        <f t="shared" ca="1" si="109"/>
        <v>Antigua</v>
      </c>
      <c r="W673" s="7" t="str">
        <f t="shared" si="110"/>
        <v/>
      </c>
      <c r="X673" s="5" t="str">
        <f t="shared" si="111"/>
        <v>N/A</v>
      </c>
      <c r="Y673" s="16" t="str">
        <f t="shared" si="112"/>
        <v>Medio</v>
      </c>
      <c r="AH673" t="str">
        <f t="shared" si="106"/>
        <v>Activo = Inversión</v>
      </c>
    </row>
    <row r="674" spans="1:34">
      <c r="A674">
        <v>1673</v>
      </c>
      <c r="B674" t="s">
        <v>85</v>
      </c>
      <c r="C674" t="s">
        <v>765</v>
      </c>
      <c r="D674" t="s">
        <v>980</v>
      </c>
      <c r="E674" s="1">
        <v>25937</v>
      </c>
      <c r="F674" s="1">
        <v>45117</v>
      </c>
      <c r="G674" t="s">
        <v>967</v>
      </c>
      <c r="H674" s="2">
        <v>214606.05</v>
      </c>
      <c r="I674">
        <v>0</v>
      </c>
      <c r="J674">
        <v>5.5</v>
      </c>
      <c r="R674">
        <f t="shared" ca="1" si="107"/>
        <v>54</v>
      </c>
      <c r="T674" s="3" t="str">
        <f t="shared" si="105"/>
        <v>No</v>
      </c>
      <c r="U674" s="3" t="str">
        <f t="shared" ca="1" si="108"/>
        <v>No</v>
      </c>
      <c r="V674" s="6" t="str">
        <f t="shared" ca="1" si="109"/>
        <v>Antigua</v>
      </c>
      <c r="W674" s="7" t="str">
        <f t="shared" si="110"/>
        <v/>
      </c>
      <c r="X674" s="5" t="str">
        <f t="shared" si="111"/>
        <v>N/A</v>
      </c>
      <c r="Y674" s="16" t="str">
        <f t="shared" si="112"/>
        <v>Medio</v>
      </c>
      <c r="AH674" t="str">
        <f t="shared" si="106"/>
        <v>Activo = Inversión</v>
      </c>
    </row>
    <row r="675" spans="1:34">
      <c r="A675">
        <v>1674</v>
      </c>
      <c r="B675" t="s">
        <v>190</v>
      </c>
      <c r="C675" t="s">
        <v>429</v>
      </c>
      <c r="D675" t="s">
        <v>980</v>
      </c>
      <c r="E675" s="1">
        <v>29536</v>
      </c>
      <c r="F675" s="1">
        <v>45523</v>
      </c>
      <c r="G675" t="s">
        <v>967</v>
      </c>
      <c r="H675" s="2">
        <v>33747.32</v>
      </c>
      <c r="I675">
        <v>0</v>
      </c>
      <c r="J675">
        <v>5.5</v>
      </c>
      <c r="R675">
        <f t="shared" ca="1" si="107"/>
        <v>44</v>
      </c>
      <c r="T675" s="3" t="str">
        <f t="shared" si="105"/>
        <v>No</v>
      </c>
      <c r="U675" s="3" t="str">
        <f t="shared" ca="1" si="108"/>
        <v>No</v>
      </c>
      <c r="V675" s="6" t="str">
        <f t="shared" ca="1" si="109"/>
        <v>Antigua</v>
      </c>
      <c r="W675" s="7" t="str">
        <f t="shared" si="110"/>
        <v/>
      </c>
      <c r="X675" s="5" t="str">
        <f t="shared" si="111"/>
        <v>N/A</v>
      </c>
      <c r="Y675" s="16" t="str">
        <f t="shared" si="112"/>
        <v>Bajo</v>
      </c>
      <c r="AH675" t="str">
        <f t="shared" si="106"/>
        <v>Activo = Inversión</v>
      </c>
    </row>
    <row r="676" spans="1:34">
      <c r="A676">
        <v>1675</v>
      </c>
      <c r="B676" t="s">
        <v>179</v>
      </c>
      <c r="C676" t="s">
        <v>439</v>
      </c>
      <c r="D676" t="s">
        <v>980</v>
      </c>
      <c r="E676" s="1">
        <v>25549</v>
      </c>
      <c r="F676" s="1">
        <v>44474</v>
      </c>
      <c r="G676" t="s">
        <v>965</v>
      </c>
      <c r="H676" s="2">
        <v>206041.66</v>
      </c>
      <c r="I676">
        <v>0</v>
      </c>
      <c r="J676">
        <v>0.5</v>
      </c>
      <c r="R676">
        <f t="shared" ca="1" si="107"/>
        <v>55</v>
      </c>
      <c r="T676" s="3" t="str">
        <f t="shared" si="105"/>
        <v>No</v>
      </c>
      <c r="U676" s="3" t="str">
        <f t="shared" ca="1" si="108"/>
        <v>No</v>
      </c>
      <c r="V676" s="6" t="str">
        <f t="shared" ca="1" si="109"/>
        <v>Antigua</v>
      </c>
      <c r="W676" s="7" t="str">
        <f t="shared" si="110"/>
        <v/>
      </c>
      <c r="X676" s="5" t="str">
        <f t="shared" si="111"/>
        <v>N/A</v>
      </c>
      <c r="Y676" s="16" t="str">
        <f t="shared" si="112"/>
        <v>Medio</v>
      </c>
      <c r="AH676" t="str">
        <f t="shared" si="106"/>
        <v>Activo = Cuenta Corriente</v>
      </c>
    </row>
    <row r="677" spans="1:34">
      <c r="A677">
        <v>1676</v>
      </c>
      <c r="B677" t="s">
        <v>272</v>
      </c>
      <c r="C677" t="s">
        <v>709</v>
      </c>
      <c r="D677" t="s">
        <v>979</v>
      </c>
      <c r="E677" s="1">
        <v>29194</v>
      </c>
      <c r="F677" s="1">
        <v>44257</v>
      </c>
      <c r="G677" t="s">
        <v>965</v>
      </c>
      <c r="H677" s="2">
        <v>93049.65</v>
      </c>
      <c r="I677">
        <v>0</v>
      </c>
      <c r="J677">
        <v>0.5</v>
      </c>
      <c r="R677">
        <f t="shared" ca="1" si="107"/>
        <v>45</v>
      </c>
      <c r="T677" s="3" t="str">
        <f t="shared" si="105"/>
        <v>No</v>
      </c>
      <c r="U677" s="3" t="str">
        <f t="shared" ca="1" si="108"/>
        <v>No</v>
      </c>
      <c r="V677" s="6" t="str">
        <f t="shared" ca="1" si="109"/>
        <v>Antigua</v>
      </c>
      <c r="W677" s="7" t="str">
        <f t="shared" si="110"/>
        <v/>
      </c>
      <c r="X677" s="5" t="str">
        <f t="shared" si="111"/>
        <v>N/A</v>
      </c>
      <c r="Y677" s="16" t="str">
        <f t="shared" si="112"/>
        <v>Bajo</v>
      </c>
      <c r="AH677" t="str">
        <f t="shared" si="106"/>
        <v>Activo = Cuenta Corriente</v>
      </c>
    </row>
    <row r="678" spans="1:34">
      <c r="A678">
        <v>1677</v>
      </c>
      <c r="B678" t="s">
        <v>97</v>
      </c>
      <c r="C678" t="s">
        <v>638</v>
      </c>
      <c r="D678" t="s">
        <v>980</v>
      </c>
      <c r="E678" s="1">
        <v>28266</v>
      </c>
      <c r="F678" s="1">
        <v>44753</v>
      </c>
      <c r="G678" t="s">
        <v>965</v>
      </c>
      <c r="H678" s="2">
        <v>448297.86</v>
      </c>
      <c r="I678">
        <v>0</v>
      </c>
      <c r="J678">
        <v>0.5</v>
      </c>
      <c r="R678">
        <f t="shared" ca="1" si="107"/>
        <v>48</v>
      </c>
      <c r="T678" s="3" t="str">
        <f t="shared" si="105"/>
        <v>No</v>
      </c>
      <c r="U678" s="3" t="str">
        <f t="shared" ca="1" si="108"/>
        <v>No</v>
      </c>
      <c r="V678" s="6" t="str">
        <f t="shared" ca="1" si="109"/>
        <v>Antigua</v>
      </c>
      <c r="W678" s="7" t="str">
        <f t="shared" si="110"/>
        <v/>
      </c>
      <c r="X678" s="5" t="str">
        <f t="shared" si="111"/>
        <v>N/A</v>
      </c>
      <c r="Y678" s="16" t="str">
        <f t="shared" si="112"/>
        <v>Alto</v>
      </c>
      <c r="AH678" t="str">
        <f t="shared" si="106"/>
        <v>Activo = Cuenta Corriente</v>
      </c>
    </row>
    <row r="679" spans="1:34">
      <c r="A679">
        <v>1678</v>
      </c>
      <c r="B679" t="s">
        <v>308</v>
      </c>
      <c r="C679" t="s">
        <v>402</v>
      </c>
      <c r="D679" t="s">
        <v>980</v>
      </c>
      <c r="E679" s="1">
        <v>28564</v>
      </c>
      <c r="F679" s="1">
        <v>45709</v>
      </c>
      <c r="G679" t="s">
        <v>966</v>
      </c>
      <c r="H679" s="2">
        <v>146433.17000000001</v>
      </c>
      <c r="I679">
        <v>0</v>
      </c>
      <c r="J679">
        <v>2.1</v>
      </c>
      <c r="R679">
        <f t="shared" ca="1" si="107"/>
        <v>47</v>
      </c>
      <c r="T679" s="3" t="str">
        <f t="shared" si="105"/>
        <v>No</v>
      </c>
      <c r="U679" s="3" t="str">
        <f t="shared" ca="1" si="108"/>
        <v>No</v>
      </c>
      <c r="V679" s="6" t="str">
        <f t="shared" ca="1" si="109"/>
        <v>Antigua</v>
      </c>
      <c r="W679" s="7" t="str">
        <f t="shared" si="110"/>
        <v/>
      </c>
      <c r="X679" s="5" t="str">
        <f t="shared" si="111"/>
        <v>N/A</v>
      </c>
      <c r="Y679" s="16" t="str">
        <f t="shared" si="112"/>
        <v>Medio</v>
      </c>
      <c r="AH679" t="str">
        <f t="shared" si="106"/>
        <v>Activo = Ahorro</v>
      </c>
    </row>
    <row r="680" spans="1:34">
      <c r="A680">
        <v>1679</v>
      </c>
      <c r="B680" t="s">
        <v>309</v>
      </c>
      <c r="C680" t="s">
        <v>422</v>
      </c>
      <c r="D680" t="s">
        <v>979</v>
      </c>
      <c r="E680" s="1">
        <v>30688</v>
      </c>
      <c r="F680" s="1">
        <v>44006</v>
      </c>
      <c r="G680" t="s">
        <v>969</v>
      </c>
      <c r="H680" s="2">
        <v>71618.47</v>
      </c>
      <c r="I680">
        <v>24</v>
      </c>
      <c r="J680">
        <v>8</v>
      </c>
      <c r="R680">
        <f t="shared" ca="1" si="107"/>
        <v>41</v>
      </c>
      <c r="T680" s="3" t="str">
        <f t="shared" si="105"/>
        <v>No</v>
      </c>
      <c r="U680" s="3" t="str">
        <f t="shared" ca="1" si="108"/>
        <v>No</v>
      </c>
      <c r="V680" s="6" t="str">
        <f t="shared" ca="1" si="109"/>
        <v>Antigua</v>
      </c>
      <c r="W680" s="7">
        <f t="shared" si="110"/>
        <v>2984.1029166666667</v>
      </c>
      <c r="X680" s="5">
        <f t="shared" si="111"/>
        <v>44736</v>
      </c>
      <c r="Y680" s="16" t="str">
        <f t="shared" si="112"/>
        <v>Bajo</v>
      </c>
      <c r="AH680" t="str">
        <f t="shared" si="106"/>
        <v>Pasivo = Crédito Hipotecario</v>
      </c>
    </row>
    <row r="681" spans="1:34">
      <c r="A681">
        <v>1680</v>
      </c>
      <c r="B681" t="s">
        <v>101</v>
      </c>
      <c r="C681" t="s">
        <v>766</v>
      </c>
      <c r="D681" t="s">
        <v>980</v>
      </c>
      <c r="E681" s="1">
        <v>34589</v>
      </c>
      <c r="F681" s="1">
        <v>45469</v>
      </c>
      <c r="G681" t="s">
        <v>967</v>
      </c>
      <c r="H681" s="2">
        <v>375284.78</v>
      </c>
      <c r="I681">
        <v>12</v>
      </c>
      <c r="J681">
        <v>5.5</v>
      </c>
      <c r="R681">
        <f t="shared" ca="1" si="107"/>
        <v>30</v>
      </c>
      <c r="T681" s="3" t="str">
        <f t="shared" si="105"/>
        <v>No</v>
      </c>
      <c r="U681" s="3" t="str">
        <f t="shared" ca="1" si="108"/>
        <v>No</v>
      </c>
      <c r="V681" s="6" t="str">
        <f t="shared" ca="1" si="109"/>
        <v>Antigua</v>
      </c>
      <c r="W681" s="7">
        <f t="shared" si="110"/>
        <v>31273.73166666667</v>
      </c>
      <c r="X681" s="5">
        <f t="shared" si="111"/>
        <v>45834</v>
      </c>
      <c r="Y681" s="16" t="str">
        <f t="shared" si="112"/>
        <v>Alto</v>
      </c>
      <c r="AH681" t="str">
        <f t="shared" si="106"/>
        <v>Activo = Inversión</v>
      </c>
    </row>
    <row r="682" spans="1:34">
      <c r="A682">
        <v>1681</v>
      </c>
      <c r="B682" t="s">
        <v>103</v>
      </c>
      <c r="C682" t="s">
        <v>767</v>
      </c>
      <c r="D682" t="s">
        <v>980</v>
      </c>
      <c r="E682" s="1">
        <v>23133</v>
      </c>
      <c r="F682" s="1">
        <v>45335</v>
      </c>
      <c r="G682" t="s">
        <v>966</v>
      </c>
      <c r="H682" s="2">
        <v>383563.44</v>
      </c>
      <c r="I682">
        <v>0</v>
      </c>
      <c r="J682">
        <v>2.1</v>
      </c>
      <c r="R682">
        <f t="shared" ca="1" si="107"/>
        <v>62</v>
      </c>
      <c r="T682" s="3" t="str">
        <f t="shared" si="105"/>
        <v>No</v>
      </c>
      <c r="U682" s="3" t="str">
        <f t="shared" ca="1" si="108"/>
        <v>No</v>
      </c>
      <c r="V682" s="6" t="str">
        <f t="shared" ca="1" si="109"/>
        <v>Antigua</v>
      </c>
      <c r="W682" s="7" t="str">
        <f t="shared" si="110"/>
        <v/>
      </c>
      <c r="X682" s="5" t="str">
        <f t="shared" si="111"/>
        <v>N/A</v>
      </c>
      <c r="Y682" s="16" t="str">
        <f t="shared" si="112"/>
        <v>Alto</v>
      </c>
      <c r="AH682" t="str">
        <f t="shared" si="106"/>
        <v>Activo = Ahorro</v>
      </c>
    </row>
    <row r="683" spans="1:34">
      <c r="A683">
        <v>1682</v>
      </c>
      <c r="B683" t="s">
        <v>158</v>
      </c>
      <c r="C683" t="s">
        <v>587</v>
      </c>
      <c r="D683" t="s">
        <v>979</v>
      </c>
      <c r="E683" s="1">
        <v>36749</v>
      </c>
      <c r="F683" s="1">
        <v>45459</v>
      </c>
      <c r="G683" t="s">
        <v>965</v>
      </c>
      <c r="H683" s="2">
        <v>407989.62</v>
      </c>
      <c r="I683">
        <v>0</v>
      </c>
      <c r="J683">
        <v>0.5</v>
      </c>
      <c r="R683">
        <f t="shared" ca="1" si="107"/>
        <v>24</v>
      </c>
      <c r="T683" s="3" t="str">
        <f t="shared" si="105"/>
        <v>No</v>
      </c>
      <c r="U683" s="3" t="str">
        <f t="shared" ca="1" si="108"/>
        <v>No</v>
      </c>
      <c r="V683" s="6" t="str">
        <f t="shared" ca="1" si="109"/>
        <v>Antigua</v>
      </c>
      <c r="W683" s="7" t="str">
        <f t="shared" si="110"/>
        <v/>
      </c>
      <c r="X683" s="5" t="str">
        <f t="shared" si="111"/>
        <v>N/A</v>
      </c>
      <c r="Y683" s="16" t="str">
        <f t="shared" si="112"/>
        <v>Alto</v>
      </c>
      <c r="AH683" t="str">
        <f t="shared" si="106"/>
        <v>Activo = Cuenta Corriente</v>
      </c>
    </row>
    <row r="684" spans="1:34">
      <c r="A684">
        <v>1683</v>
      </c>
      <c r="B684" t="s">
        <v>36</v>
      </c>
      <c r="C684" t="s">
        <v>768</v>
      </c>
      <c r="D684" t="s">
        <v>979</v>
      </c>
      <c r="E684" s="1">
        <v>36709</v>
      </c>
      <c r="F684" s="1">
        <v>45505</v>
      </c>
      <c r="G684" t="s">
        <v>969</v>
      </c>
      <c r="H684" s="2">
        <v>366759</v>
      </c>
      <c r="I684">
        <v>24</v>
      </c>
      <c r="J684">
        <v>8</v>
      </c>
      <c r="R684">
        <f t="shared" ca="1" si="107"/>
        <v>24</v>
      </c>
      <c r="T684" s="3" t="str">
        <f t="shared" si="105"/>
        <v>No</v>
      </c>
      <c r="U684" s="3" t="str">
        <f t="shared" ca="1" si="108"/>
        <v>No</v>
      </c>
      <c r="V684" s="6" t="str">
        <f t="shared" ca="1" si="109"/>
        <v>Antigua</v>
      </c>
      <c r="W684" s="7">
        <f t="shared" si="110"/>
        <v>15281.625</v>
      </c>
      <c r="X684" s="5">
        <f t="shared" si="111"/>
        <v>46235</v>
      </c>
      <c r="Y684" s="16" t="str">
        <f t="shared" si="112"/>
        <v>Alto</v>
      </c>
      <c r="AH684" t="str">
        <f t="shared" si="106"/>
        <v>Pasivo = Crédito Hipotecario</v>
      </c>
    </row>
    <row r="685" spans="1:34">
      <c r="A685">
        <v>1684</v>
      </c>
      <c r="B685" t="s">
        <v>25</v>
      </c>
      <c r="C685" t="s">
        <v>664</v>
      </c>
      <c r="D685" t="s">
        <v>979</v>
      </c>
      <c r="E685" s="1">
        <v>23221</v>
      </c>
      <c r="F685" s="1">
        <v>44356</v>
      </c>
      <c r="G685" t="s">
        <v>966</v>
      </c>
      <c r="H685" s="2">
        <v>497221.85</v>
      </c>
      <c r="I685">
        <v>0</v>
      </c>
      <c r="J685">
        <v>2.1</v>
      </c>
      <c r="R685">
        <f t="shared" ca="1" si="107"/>
        <v>61</v>
      </c>
      <c r="T685" s="3" t="str">
        <f t="shared" si="105"/>
        <v>No</v>
      </c>
      <c r="U685" s="3" t="str">
        <f t="shared" ca="1" si="108"/>
        <v>No</v>
      </c>
      <c r="V685" s="6" t="str">
        <f t="shared" ca="1" si="109"/>
        <v>Antigua</v>
      </c>
      <c r="W685" s="7" t="str">
        <f t="shared" si="110"/>
        <v/>
      </c>
      <c r="X685" s="5" t="str">
        <f t="shared" si="111"/>
        <v>N/A</v>
      </c>
      <c r="Y685" s="16" t="str">
        <f t="shared" si="112"/>
        <v>Alto</v>
      </c>
      <c r="AH685" t="str">
        <f t="shared" si="106"/>
        <v>Activo = Ahorro</v>
      </c>
    </row>
    <row r="686" spans="1:34">
      <c r="A686">
        <v>1685</v>
      </c>
      <c r="B686" t="s">
        <v>28</v>
      </c>
      <c r="C686" t="s">
        <v>540</v>
      </c>
      <c r="D686" t="s">
        <v>980</v>
      </c>
      <c r="E686" s="1">
        <v>28394</v>
      </c>
      <c r="F686" s="1">
        <v>44100</v>
      </c>
      <c r="G686" t="s">
        <v>965</v>
      </c>
      <c r="H686" s="2">
        <v>50159.56</v>
      </c>
      <c r="I686">
        <v>0</v>
      </c>
      <c r="J686">
        <v>0.5</v>
      </c>
      <c r="R686">
        <f t="shared" ca="1" si="107"/>
        <v>47</v>
      </c>
      <c r="T686" s="3" t="str">
        <f t="shared" si="105"/>
        <v>No</v>
      </c>
      <c r="U686" s="3" t="str">
        <f t="shared" ca="1" si="108"/>
        <v>No</v>
      </c>
      <c r="V686" s="6" t="str">
        <f t="shared" ca="1" si="109"/>
        <v>Antigua</v>
      </c>
      <c r="W686" s="7" t="str">
        <f t="shared" si="110"/>
        <v/>
      </c>
      <c r="X686" s="5" t="str">
        <f t="shared" si="111"/>
        <v>N/A</v>
      </c>
      <c r="Y686" s="16" t="str">
        <f t="shared" si="112"/>
        <v>Bajo</v>
      </c>
      <c r="AH686" t="str">
        <f t="shared" si="106"/>
        <v>Activo = Cuenta Corriente</v>
      </c>
    </row>
    <row r="687" spans="1:34">
      <c r="A687">
        <v>1686</v>
      </c>
      <c r="B687" t="s">
        <v>310</v>
      </c>
      <c r="C687" t="s">
        <v>632</v>
      </c>
      <c r="D687" t="s">
        <v>980</v>
      </c>
      <c r="E687" s="1">
        <v>37497</v>
      </c>
      <c r="F687" s="1">
        <v>44939</v>
      </c>
      <c r="G687" t="s">
        <v>966</v>
      </c>
      <c r="H687" s="2">
        <v>295997.87</v>
      </c>
      <c r="I687">
        <v>0</v>
      </c>
      <c r="J687">
        <v>2.1</v>
      </c>
      <c r="R687">
        <f t="shared" ca="1" si="107"/>
        <v>22</v>
      </c>
      <c r="T687" s="3" t="str">
        <f t="shared" si="105"/>
        <v>No</v>
      </c>
      <c r="U687" s="3" t="str">
        <f t="shared" ca="1" si="108"/>
        <v>No</v>
      </c>
      <c r="V687" s="6" t="str">
        <f t="shared" ca="1" si="109"/>
        <v>Antigua</v>
      </c>
      <c r="W687" s="7" t="str">
        <f t="shared" si="110"/>
        <v/>
      </c>
      <c r="X687" s="5" t="str">
        <f t="shared" si="111"/>
        <v>N/A</v>
      </c>
      <c r="Y687" s="16" t="str">
        <f t="shared" si="112"/>
        <v>Medio</v>
      </c>
      <c r="AH687" t="str">
        <f t="shared" si="106"/>
        <v>Activo = Ahorro</v>
      </c>
    </row>
    <row r="688" spans="1:34">
      <c r="A688">
        <v>1687</v>
      </c>
      <c r="B688" t="s">
        <v>175</v>
      </c>
      <c r="C688" t="s">
        <v>601</v>
      </c>
      <c r="D688" t="s">
        <v>980</v>
      </c>
      <c r="E688" s="1">
        <v>25527</v>
      </c>
      <c r="F688" s="1">
        <v>45426</v>
      </c>
      <c r="G688" t="s">
        <v>967</v>
      </c>
      <c r="H688" s="2">
        <v>201538.59</v>
      </c>
      <c r="I688">
        <v>6</v>
      </c>
      <c r="J688">
        <v>5.5</v>
      </c>
      <c r="R688">
        <f t="shared" ca="1" si="107"/>
        <v>55</v>
      </c>
      <c r="T688" s="3" t="str">
        <f t="shared" si="105"/>
        <v>No</v>
      </c>
      <c r="U688" s="3" t="str">
        <f t="shared" ca="1" si="108"/>
        <v>No</v>
      </c>
      <c r="V688" s="6" t="str">
        <f t="shared" ca="1" si="109"/>
        <v>Antigua</v>
      </c>
      <c r="W688" s="7">
        <f t="shared" si="110"/>
        <v>33589.764999999999</v>
      </c>
      <c r="X688" s="5">
        <f t="shared" si="111"/>
        <v>45610</v>
      </c>
      <c r="Y688" s="16" t="str">
        <f t="shared" si="112"/>
        <v>Medio</v>
      </c>
      <c r="AH688" t="str">
        <f t="shared" si="106"/>
        <v>Activo = Inversión</v>
      </c>
    </row>
    <row r="689" spans="1:34">
      <c r="A689">
        <v>1688</v>
      </c>
      <c r="B689" t="s">
        <v>311</v>
      </c>
      <c r="C689" t="s">
        <v>739</v>
      </c>
      <c r="D689" t="s">
        <v>980</v>
      </c>
      <c r="E689" s="1">
        <v>37105</v>
      </c>
      <c r="F689" s="1">
        <v>44506</v>
      </c>
      <c r="G689" t="s">
        <v>966</v>
      </c>
      <c r="H689" s="2">
        <v>303995.06</v>
      </c>
      <c r="I689">
        <v>0</v>
      </c>
      <c r="J689">
        <v>2.1</v>
      </c>
      <c r="R689">
        <f t="shared" ca="1" si="107"/>
        <v>23</v>
      </c>
      <c r="T689" s="3" t="str">
        <f t="shared" si="105"/>
        <v>No</v>
      </c>
      <c r="U689" s="3" t="str">
        <f t="shared" ca="1" si="108"/>
        <v>No</v>
      </c>
      <c r="V689" s="6" t="str">
        <f t="shared" ca="1" si="109"/>
        <v>Antigua</v>
      </c>
      <c r="W689" s="7" t="str">
        <f t="shared" si="110"/>
        <v/>
      </c>
      <c r="X689" s="5" t="str">
        <f t="shared" si="111"/>
        <v>N/A</v>
      </c>
      <c r="Y689" s="16" t="str">
        <f t="shared" si="112"/>
        <v>Alto</v>
      </c>
      <c r="AH689" t="str">
        <f t="shared" si="106"/>
        <v>Activo = Ahorro</v>
      </c>
    </row>
    <row r="690" spans="1:34">
      <c r="A690">
        <v>1689</v>
      </c>
      <c r="B690" t="s">
        <v>107</v>
      </c>
      <c r="C690" t="s">
        <v>260</v>
      </c>
      <c r="D690" t="s">
        <v>980</v>
      </c>
      <c r="E690" s="1">
        <v>27373</v>
      </c>
      <c r="F690" s="1">
        <v>44137</v>
      </c>
      <c r="G690" t="s">
        <v>965</v>
      </c>
      <c r="H690" s="2">
        <v>169202.09</v>
      </c>
      <c r="I690">
        <v>0</v>
      </c>
      <c r="J690">
        <v>0.5</v>
      </c>
      <c r="R690">
        <f t="shared" ca="1" si="107"/>
        <v>50</v>
      </c>
      <c r="T690" s="3" t="str">
        <f t="shared" si="105"/>
        <v>No</v>
      </c>
      <c r="U690" s="3" t="str">
        <f t="shared" ca="1" si="108"/>
        <v>No</v>
      </c>
      <c r="V690" s="6" t="str">
        <f t="shared" ca="1" si="109"/>
        <v>Antigua</v>
      </c>
      <c r="W690" s="7" t="str">
        <f t="shared" si="110"/>
        <v/>
      </c>
      <c r="X690" s="5" t="str">
        <f t="shared" si="111"/>
        <v>N/A</v>
      </c>
      <c r="Y690" s="16" t="str">
        <f t="shared" si="112"/>
        <v>Medio</v>
      </c>
      <c r="AH690" t="str">
        <f t="shared" si="106"/>
        <v>Activo = Cuenta Corriente</v>
      </c>
    </row>
    <row r="691" spans="1:34">
      <c r="A691">
        <v>1690</v>
      </c>
      <c r="B691" t="s">
        <v>288</v>
      </c>
      <c r="C691" t="s">
        <v>470</v>
      </c>
      <c r="D691" t="s">
        <v>979</v>
      </c>
      <c r="E691" s="1">
        <v>32445</v>
      </c>
      <c r="F691" s="1">
        <v>45540</v>
      </c>
      <c r="G691" t="s">
        <v>965</v>
      </c>
      <c r="H691" s="2">
        <v>247304.51</v>
      </c>
      <c r="I691">
        <v>0</v>
      </c>
      <c r="J691">
        <v>0.5</v>
      </c>
      <c r="R691">
        <f t="shared" ca="1" si="107"/>
        <v>36</v>
      </c>
      <c r="T691" s="3" t="str">
        <f t="shared" si="105"/>
        <v>No</v>
      </c>
      <c r="U691" s="3" t="str">
        <f t="shared" ca="1" si="108"/>
        <v>No</v>
      </c>
      <c r="V691" s="6" t="str">
        <f t="shared" ca="1" si="109"/>
        <v>Antigua</v>
      </c>
      <c r="W691" s="7" t="str">
        <f t="shared" si="110"/>
        <v/>
      </c>
      <c r="X691" s="5" t="str">
        <f t="shared" si="111"/>
        <v>N/A</v>
      </c>
      <c r="Y691" s="16" t="str">
        <f t="shared" si="112"/>
        <v>Medio</v>
      </c>
      <c r="AH691" t="str">
        <f t="shared" si="106"/>
        <v>Activo = Cuenta Corriente</v>
      </c>
    </row>
    <row r="692" spans="1:34">
      <c r="A692">
        <v>1691</v>
      </c>
      <c r="B692" t="s">
        <v>72</v>
      </c>
      <c r="C692" t="s">
        <v>769</v>
      </c>
      <c r="D692" t="s">
        <v>979</v>
      </c>
      <c r="E692" s="1">
        <v>27287</v>
      </c>
      <c r="F692" s="1">
        <v>45676</v>
      </c>
      <c r="G692" t="s">
        <v>966</v>
      </c>
      <c r="H692" s="2">
        <v>395951.58</v>
      </c>
      <c r="I692">
        <v>0</v>
      </c>
      <c r="J692">
        <v>2.1</v>
      </c>
      <c r="R692">
        <f t="shared" ca="1" si="107"/>
        <v>50</v>
      </c>
      <c r="T692" s="3" t="str">
        <f t="shared" si="105"/>
        <v>No</v>
      </c>
      <c r="U692" s="3" t="str">
        <f t="shared" ca="1" si="108"/>
        <v>No</v>
      </c>
      <c r="V692" s="6" t="str">
        <f t="shared" ca="1" si="109"/>
        <v>Antigua</v>
      </c>
      <c r="W692" s="7" t="str">
        <f t="shared" si="110"/>
        <v/>
      </c>
      <c r="X692" s="5" t="str">
        <f t="shared" si="111"/>
        <v>N/A</v>
      </c>
      <c r="Y692" s="16" t="str">
        <f t="shared" si="112"/>
        <v>Alto</v>
      </c>
      <c r="AH692" t="str">
        <f t="shared" si="106"/>
        <v>Activo = Ahorro</v>
      </c>
    </row>
    <row r="693" spans="1:34">
      <c r="A693">
        <v>1692</v>
      </c>
      <c r="B693" t="s">
        <v>294</v>
      </c>
      <c r="C693" t="s">
        <v>663</v>
      </c>
      <c r="D693" t="s">
        <v>980</v>
      </c>
      <c r="E693" s="1">
        <v>21692</v>
      </c>
      <c r="F693" s="1">
        <v>44736</v>
      </c>
      <c r="G693" t="s">
        <v>969</v>
      </c>
      <c r="H693" s="2">
        <v>113110.93</v>
      </c>
      <c r="I693">
        <v>12</v>
      </c>
      <c r="J693">
        <v>8</v>
      </c>
      <c r="R693">
        <f t="shared" ca="1" si="107"/>
        <v>66</v>
      </c>
      <c r="T693" s="3" t="str">
        <f t="shared" si="105"/>
        <v>No</v>
      </c>
      <c r="U693" s="3" t="str">
        <f t="shared" ca="1" si="108"/>
        <v>No</v>
      </c>
      <c r="V693" s="6" t="str">
        <f t="shared" ca="1" si="109"/>
        <v>Antigua</v>
      </c>
      <c r="W693" s="7">
        <f t="shared" si="110"/>
        <v>9425.9108333333334</v>
      </c>
      <c r="X693" s="5">
        <f t="shared" si="111"/>
        <v>45101</v>
      </c>
      <c r="Y693" s="16" t="str">
        <f t="shared" si="112"/>
        <v>Medio</v>
      </c>
      <c r="AH693" t="str">
        <f t="shared" si="106"/>
        <v>Pasivo = Crédito Hipotecario</v>
      </c>
    </row>
    <row r="694" spans="1:34">
      <c r="A694">
        <v>1693</v>
      </c>
      <c r="B694" t="s">
        <v>43</v>
      </c>
      <c r="C694" t="s">
        <v>499</v>
      </c>
      <c r="D694" t="s">
        <v>979</v>
      </c>
      <c r="E694" s="1">
        <v>32404</v>
      </c>
      <c r="F694" s="1">
        <v>44831</v>
      </c>
      <c r="G694" t="s">
        <v>967</v>
      </c>
      <c r="H694" s="2">
        <v>276623.35999999999</v>
      </c>
      <c r="I694">
        <v>0</v>
      </c>
      <c r="J694">
        <v>5.5</v>
      </c>
      <c r="R694">
        <f t="shared" ca="1" si="107"/>
        <v>36</v>
      </c>
      <c r="T694" s="3" t="str">
        <f t="shared" si="105"/>
        <v>No</v>
      </c>
      <c r="U694" s="3" t="str">
        <f t="shared" ca="1" si="108"/>
        <v>No</v>
      </c>
      <c r="V694" s="6" t="str">
        <f t="shared" ca="1" si="109"/>
        <v>Antigua</v>
      </c>
      <c r="W694" s="7" t="str">
        <f t="shared" si="110"/>
        <v/>
      </c>
      <c r="X694" s="5" t="str">
        <f t="shared" si="111"/>
        <v>N/A</v>
      </c>
      <c r="Y694" s="16" t="str">
        <f t="shared" si="112"/>
        <v>Medio</v>
      </c>
      <c r="AH694" t="str">
        <f t="shared" si="106"/>
        <v>Activo = Inversión</v>
      </c>
    </row>
    <row r="695" spans="1:34">
      <c r="A695">
        <v>1694</v>
      </c>
      <c r="B695" t="s">
        <v>94</v>
      </c>
      <c r="C695" t="s">
        <v>770</v>
      </c>
      <c r="D695" t="s">
        <v>979</v>
      </c>
      <c r="E695" s="1">
        <v>30768</v>
      </c>
      <c r="F695" s="1">
        <v>44917</v>
      </c>
      <c r="G695" t="s">
        <v>966</v>
      </c>
      <c r="H695" s="2">
        <v>418014.5</v>
      </c>
      <c r="I695">
        <v>0</v>
      </c>
      <c r="J695">
        <v>2.1</v>
      </c>
      <c r="R695">
        <f t="shared" ca="1" si="107"/>
        <v>41</v>
      </c>
      <c r="T695" s="3" t="str">
        <f t="shared" si="105"/>
        <v>No</v>
      </c>
      <c r="U695" s="3" t="str">
        <f t="shared" ca="1" si="108"/>
        <v>No</v>
      </c>
      <c r="V695" s="6" t="str">
        <f t="shared" ca="1" si="109"/>
        <v>Antigua</v>
      </c>
      <c r="W695" s="7" t="str">
        <f t="shared" si="110"/>
        <v/>
      </c>
      <c r="X695" s="5" t="str">
        <f t="shared" si="111"/>
        <v>N/A</v>
      </c>
      <c r="Y695" s="16" t="str">
        <f t="shared" si="112"/>
        <v>Alto</v>
      </c>
      <c r="AH695" t="str">
        <f t="shared" si="106"/>
        <v>Activo = Ahorro</v>
      </c>
    </row>
    <row r="696" spans="1:34">
      <c r="A696">
        <v>1695</v>
      </c>
      <c r="B696" t="s">
        <v>199</v>
      </c>
      <c r="C696" t="s">
        <v>398</v>
      </c>
      <c r="D696" t="s">
        <v>980</v>
      </c>
      <c r="E696" s="1">
        <v>32868</v>
      </c>
      <c r="F696" s="1">
        <v>44552</v>
      </c>
      <c r="G696" t="s">
        <v>969</v>
      </c>
      <c r="H696" s="2">
        <v>275424.34000000003</v>
      </c>
      <c r="I696">
        <v>24</v>
      </c>
      <c r="J696">
        <v>8</v>
      </c>
      <c r="R696">
        <f t="shared" ca="1" si="107"/>
        <v>35</v>
      </c>
      <c r="T696" s="3" t="str">
        <f t="shared" si="105"/>
        <v>No</v>
      </c>
      <c r="U696" s="3" t="str">
        <f t="shared" ca="1" si="108"/>
        <v>No</v>
      </c>
      <c r="V696" s="6" t="str">
        <f t="shared" ca="1" si="109"/>
        <v>Antigua</v>
      </c>
      <c r="W696" s="7">
        <f t="shared" si="110"/>
        <v>11476.014166666668</v>
      </c>
      <c r="X696" s="5">
        <f t="shared" si="111"/>
        <v>45282</v>
      </c>
      <c r="Y696" s="16" t="str">
        <f t="shared" si="112"/>
        <v>Medio</v>
      </c>
      <c r="AH696" t="str">
        <f t="shared" si="106"/>
        <v>Pasivo = Crédito Hipotecario</v>
      </c>
    </row>
    <row r="697" spans="1:34">
      <c r="A697">
        <v>1696</v>
      </c>
      <c r="B697" t="s">
        <v>307</v>
      </c>
      <c r="C697" t="s">
        <v>700</v>
      </c>
      <c r="D697" t="s">
        <v>980</v>
      </c>
      <c r="E697" s="1">
        <v>23914</v>
      </c>
      <c r="F697" s="1">
        <v>44463</v>
      </c>
      <c r="G697" t="s">
        <v>969</v>
      </c>
      <c r="H697" s="2">
        <v>172567.93</v>
      </c>
      <c r="I697">
        <v>18</v>
      </c>
      <c r="J697">
        <v>8</v>
      </c>
      <c r="R697">
        <f t="shared" ca="1" si="107"/>
        <v>59</v>
      </c>
      <c r="T697" s="3" t="str">
        <f t="shared" si="105"/>
        <v>Sí</v>
      </c>
      <c r="U697" s="3" t="str">
        <f t="shared" ca="1" si="108"/>
        <v>Sí</v>
      </c>
      <c r="V697" s="6" t="str">
        <f t="shared" ca="1" si="109"/>
        <v>Antigua</v>
      </c>
      <c r="W697" s="7">
        <f t="shared" si="110"/>
        <v>9587.107222222221</v>
      </c>
      <c r="X697" s="5">
        <f t="shared" si="111"/>
        <v>45009</v>
      </c>
      <c r="Y697" s="16" t="str">
        <f t="shared" si="112"/>
        <v>Medio</v>
      </c>
      <c r="AH697" t="str">
        <f t="shared" si="106"/>
        <v>Pasivo = Crédito Hipotecario</v>
      </c>
    </row>
    <row r="698" spans="1:34">
      <c r="A698">
        <v>1697</v>
      </c>
      <c r="B698" t="s">
        <v>235</v>
      </c>
      <c r="C698" t="s">
        <v>404</v>
      </c>
      <c r="D698" t="s">
        <v>979</v>
      </c>
      <c r="E698" s="1">
        <v>21041</v>
      </c>
      <c r="F698" s="1">
        <v>44780</v>
      </c>
      <c r="G698" t="s">
        <v>968</v>
      </c>
      <c r="H698" s="2">
        <v>27144.3</v>
      </c>
      <c r="I698">
        <v>0</v>
      </c>
      <c r="J698">
        <v>35</v>
      </c>
      <c r="R698">
        <f t="shared" ca="1" si="107"/>
        <v>67</v>
      </c>
      <c r="T698" s="3" t="str">
        <f t="shared" si="105"/>
        <v>No</v>
      </c>
      <c r="U698" s="3" t="str">
        <f t="shared" ca="1" si="108"/>
        <v>No</v>
      </c>
      <c r="V698" s="6" t="str">
        <f t="shared" ca="1" si="109"/>
        <v>Antigua</v>
      </c>
      <c r="W698" s="7" t="str">
        <f t="shared" si="110"/>
        <v/>
      </c>
      <c r="X698" s="5" t="str">
        <f t="shared" si="111"/>
        <v>N/A</v>
      </c>
      <c r="Y698" s="16" t="str">
        <f t="shared" si="112"/>
        <v>Bajo</v>
      </c>
      <c r="AH698" t="str">
        <f t="shared" si="106"/>
        <v>Pasivo = Tarjeta de Crédito</v>
      </c>
    </row>
    <row r="699" spans="1:34">
      <c r="A699">
        <v>1698</v>
      </c>
      <c r="B699" t="s">
        <v>87</v>
      </c>
      <c r="C699" t="s">
        <v>384</v>
      </c>
      <c r="D699" t="s">
        <v>980</v>
      </c>
      <c r="E699" s="1">
        <v>32712</v>
      </c>
      <c r="F699" s="1">
        <v>45774</v>
      </c>
      <c r="G699" t="s">
        <v>965</v>
      </c>
      <c r="H699" s="2">
        <v>288734.12</v>
      </c>
      <c r="I699">
        <v>0</v>
      </c>
      <c r="J699">
        <v>0.5</v>
      </c>
      <c r="R699">
        <f t="shared" ca="1" si="107"/>
        <v>35</v>
      </c>
      <c r="T699" s="3" t="str">
        <f t="shared" si="105"/>
        <v>No</v>
      </c>
      <c r="U699" s="3" t="str">
        <f t="shared" ca="1" si="108"/>
        <v>No</v>
      </c>
      <c r="V699" s="6" t="str">
        <f t="shared" ca="1" si="109"/>
        <v>Antigua</v>
      </c>
      <c r="W699" s="7" t="str">
        <f t="shared" si="110"/>
        <v/>
      </c>
      <c r="X699" s="5" t="str">
        <f t="shared" si="111"/>
        <v>N/A</v>
      </c>
      <c r="Y699" s="16" t="str">
        <f t="shared" si="112"/>
        <v>Medio</v>
      </c>
      <c r="AH699" t="str">
        <f t="shared" si="106"/>
        <v>Activo = Cuenta Corriente</v>
      </c>
    </row>
    <row r="700" spans="1:34">
      <c r="A700">
        <v>1699</v>
      </c>
      <c r="B700" t="s">
        <v>155</v>
      </c>
      <c r="C700" t="s">
        <v>568</v>
      </c>
      <c r="D700" t="s">
        <v>979</v>
      </c>
      <c r="E700" s="1">
        <v>23818</v>
      </c>
      <c r="F700" s="1">
        <v>44443</v>
      </c>
      <c r="G700" t="s">
        <v>966</v>
      </c>
      <c r="H700" s="2">
        <v>87050.15</v>
      </c>
      <c r="I700">
        <v>0</v>
      </c>
      <c r="J700">
        <v>2.1</v>
      </c>
      <c r="R700">
        <f t="shared" ca="1" si="107"/>
        <v>60</v>
      </c>
      <c r="T700" s="3" t="str">
        <f t="shared" si="105"/>
        <v>No</v>
      </c>
      <c r="U700" s="3" t="str">
        <f t="shared" ca="1" si="108"/>
        <v>No</v>
      </c>
      <c r="V700" s="6" t="str">
        <f t="shared" ca="1" si="109"/>
        <v>Antigua</v>
      </c>
      <c r="W700" s="7" t="str">
        <f t="shared" si="110"/>
        <v/>
      </c>
      <c r="X700" s="5" t="str">
        <f t="shared" si="111"/>
        <v>N/A</v>
      </c>
      <c r="Y700" s="16" t="str">
        <f t="shared" si="112"/>
        <v>Bajo</v>
      </c>
      <c r="AH700" t="str">
        <f t="shared" si="106"/>
        <v>Activo = Ahorro</v>
      </c>
    </row>
    <row r="701" spans="1:34">
      <c r="A701">
        <v>1700</v>
      </c>
      <c r="B701" t="s">
        <v>26</v>
      </c>
      <c r="C701" t="s">
        <v>771</v>
      </c>
      <c r="D701" t="s">
        <v>979</v>
      </c>
      <c r="E701" s="1">
        <v>20682</v>
      </c>
      <c r="F701" s="1">
        <v>44928</v>
      </c>
      <c r="G701" t="s">
        <v>966</v>
      </c>
      <c r="H701" s="2">
        <v>245273</v>
      </c>
      <c r="I701">
        <v>0</v>
      </c>
      <c r="J701">
        <v>2.1</v>
      </c>
      <c r="R701">
        <f t="shared" ca="1" si="107"/>
        <v>68</v>
      </c>
      <c r="T701" s="3" t="str">
        <f t="shared" si="105"/>
        <v>No</v>
      </c>
      <c r="U701" s="3" t="str">
        <f t="shared" ca="1" si="108"/>
        <v>No</v>
      </c>
      <c r="V701" s="6" t="str">
        <f t="shared" ca="1" si="109"/>
        <v>Antigua</v>
      </c>
      <c r="W701" s="7" t="str">
        <f t="shared" si="110"/>
        <v/>
      </c>
      <c r="X701" s="5" t="str">
        <f t="shared" si="111"/>
        <v>N/A</v>
      </c>
      <c r="Y701" s="16" t="str">
        <f t="shared" si="112"/>
        <v>Medio</v>
      </c>
      <c r="AH701" t="str">
        <f t="shared" si="106"/>
        <v>Activo = Ahorro</v>
      </c>
    </row>
    <row r="702" spans="1:34">
      <c r="A702">
        <v>1701</v>
      </c>
      <c r="B702" t="s">
        <v>120</v>
      </c>
      <c r="C702" t="s">
        <v>766</v>
      </c>
      <c r="D702" t="s">
        <v>979</v>
      </c>
      <c r="E702" s="1">
        <v>38857</v>
      </c>
      <c r="F702" s="1">
        <v>44135</v>
      </c>
      <c r="G702" t="s">
        <v>967</v>
      </c>
      <c r="H702" s="2">
        <v>168400.37</v>
      </c>
      <c r="I702">
        <v>12</v>
      </c>
      <c r="J702">
        <v>5.5</v>
      </c>
      <c r="R702">
        <f t="shared" ca="1" si="107"/>
        <v>19</v>
      </c>
      <c r="T702" s="3" t="str">
        <f t="shared" si="105"/>
        <v>No</v>
      </c>
      <c r="U702" s="3" t="str">
        <f t="shared" ca="1" si="108"/>
        <v>No</v>
      </c>
      <c r="V702" s="6" t="str">
        <f t="shared" ca="1" si="109"/>
        <v>Antigua</v>
      </c>
      <c r="W702" s="7">
        <f t="shared" si="110"/>
        <v>14033.364166666666</v>
      </c>
      <c r="X702" s="5">
        <f t="shared" si="111"/>
        <v>44500</v>
      </c>
      <c r="Y702" s="16" t="str">
        <f t="shared" si="112"/>
        <v>Medio</v>
      </c>
      <c r="AH702" t="str">
        <f t="shared" si="106"/>
        <v>Activo = Inversión</v>
      </c>
    </row>
    <row r="703" spans="1:34">
      <c r="A703">
        <v>1702</v>
      </c>
      <c r="B703" t="s">
        <v>152</v>
      </c>
      <c r="C703" t="s">
        <v>600</v>
      </c>
      <c r="D703" t="s">
        <v>979</v>
      </c>
      <c r="E703" s="1">
        <v>33537</v>
      </c>
      <c r="F703" s="1">
        <v>43978</v>
      </c>
      <c r="G703" t="s">
        <v>968</v>
      </c>
      <c r="H703" s="2">
        <v>129188.36</v>
      </c>
      <c r="I703">
        <v>0</v>
      </c>
      <c r="J703">
        <v>35</v>
      </c>
      <c r="R703">
        <f t="shared" ca="1" si="107"/>
        <v>33</v>
      </c>
      <c r="T703" s="3" t="str">
        <f t="shared" si="105"/>
        <v>No</v>
      </c>
      <c r="U703" s="3" t="str">
        <f t="shared" ca="1" si="108"/>
        <v>No</v>
      </c>
      <c r="V703" s="6" t="str">
        <f t="shared" ca="1" si="109"/>
        <v>Antigua</v>
      </c>
      <c r="W703" s="7" t="str">
        <f t="shared" si="110"/>
        <v/>
      </c>
      <c r="X703" s="5" t="str">
        <f t="shared" si="111"/>
        <v>N/A</v>
      </c>
      <c r="Y703" s="16" t="str">
        <f t="shared" si="112"/>
        <v>Medio</v>
      </c>
      <c r="AH703" t="str">
        <f t="shared" si="106"/>
        <v>Pasivo = Tarjeta de Crédito</v>
      </c>
    </row>
    <row r="704" spans="1:34">
      <c r="A704">
        <v>1703</v>
      </c>
      <c r="B704" t="s">
        <v>192</v>
      </c>
      <c r="C704" t="s">
        <v>666</v>
      </c>
      <c r="D704" t="s">
        <v>980</v>
      </c>
      <c r="E704" s="1">
        <v>35651</v>
      </c>
      <c r="F704" s="1">
        <v>45199</v>
      </c>
      <c r="G704" t="s">
        <v>965</v>
      </c>
      <c r="H704" s="2">
        <v>255038.14</v>
      </c>
      <c r="I704">
        <v>0</v>
      </c>
      <c r="J704">
        <v>0.5</v>
      </c>
      <c r="R704">
        <f t="shared" ca="1" si="107"/>
        <v>27</v>
      </c>
      <c r="T704" s="3" t="str">
        <f t="shared" si="105"/>
        <v>No</v>
      </c>
      <c r="U704" s="3" t="str">
        <f t="shared" ca="1" si="108"/>
        <v>No</v>
      </c>
      <c r="V704" s="6" t="str">
        <f t="shared" ca="1" si="109"/>
        <v>Antigua</v>
      </c>
      <c r="W704" s="7" t="str">
        <f t="shared" si="110"/>
        <v/>
      </c>
      <c r="X704" s="5" t="str">
        <f t="shared" si="111"/>
        <v>N/A</v>
      </c>
      <c r="Y704" s="16" t="str">
        <f t="shared" si="112"/>
        <v>Medio</v>
      </c>
      <c r="AH704" t="str">
        <f t="shared" si="106"/>
        <v>Activo = Cuenta Corriente</v>
      </c>
    </row>
    <row r="705" spans="1:34">
      <c r="A705">
        <v>1704</v>
      </c>
      <c r="B705" t="s">
        <v>192</v>
      </c>
      <c r="C705" t="s">
        <v>663</v>
      </c>
      <c r="D705" t="s">
        <v>979</v>
      </c>
      <c r="E705" s="1">
        <v>28794</v>
      </c>
      <c r="F705" s="1">
        <v>45355</v>
      </c>
      <c r="G705" t="s">
        <v>967</v>
      </c>
      <c r="H705" s="2">
        <v>20756.95</v>
      </c>
      <c r="I705">
        <v>12</v>
      </c>
      <c r="J705">
        <v>5.5</v>
      </c>
      <c r="R705">
        <f t="shared" ca="1" si="107"/>
        <v>46</v>
      </c>
      <c r="T705" s="3" t="str">
        <f t="shared" si="105"/>
        <v>No</v>
      </c>
      <c r="U705" s="3" t="str">
        <f t="shared" ca="1" si="108"/>
        <v>No</v>
      </c>
      <c r="V705" s="6" t="str">
        <f t="shared" ca="1" si="109"/>
        <v>Antigua</v>
      </c>
      <c r="W705" s="7">
        <f t="shared" si="110"/>
        <v>1729.7458333333334</v>
      </c>
      <c r="X705" s="5">
        <f t="shared" si="111"/>
        <v>45720</v>
      </c>
      <c r="Y705" s="16" t="str">
        <f t="shared" si="112"/>
        <v>Bajo</v>
      </c>
      <c r="AH705" t="str">
        <f t="shared" si="106"/>
        <v>Activo = Inversión</v>
      </c>
    </row>
    <row r="706" spans="1:34">
      <c r="A706">
        <v>1705</v>
      </c>
      <c r="B706" t="s">
        <v>247</v>
      </c>
      <c r="C706" t="s">
        <v>450</v>
      </c>
      <c r="D706" t="s">
        <v>980</v>
      </c>
      <c r="E706" s="1">
        <v>32713</v>
      </c>
      <c r="F706" s="1">
        <v>45583</v>
      </c>
      <c r="G706" t="s">
        <v>966</v>
      </c>
      <c r="H706" s="2">
        <v>73817.289999999994</v>
      </c>
      <c r="I706">
        <v>0</v>
      </c>
      <c r="J706">
        <v>2.1</v>
      </c>
      <c r="R706">
        <f t="shared" ca="1" si="107"/>
        <v>35</v>
      </c>
      <c r="T706" s="3" t="str">
        <f t="shared" si="105"/>
        <v>No</v>
      </c>
      <c r="U706" s="3" t="str">
        <f t="shared" ca="1" si="108"/>
        <v>No</v>
      </c>
      <c r="V706" s="6" t="str">
        <f t="shared" ca="1" si="109"/>
        <v>Antigua</v>
      </c>
      <c r="W706" s="7" t="str">
        <f t="shared" si="110"/>
        <v/>
      </c>
      <c r="X706" s="5" t="str">
        <f t="shared" si="111"/>
        <v>N/A</v>
      </c>
      <c r="Y706" s="16" t="str">
        <f t="shared" si="112"/>
        <v>Bajo</v>
      </c>
      <c r="AH706" t="str">
        <f t="shared" si="106"/>
        <v>Activo = Ahorro</v>
      </c>
    </row>
    <row r="707" spans="1:34">
      <c r="A707">
        <v>1706</v>
      </c>
      <c r="B707" t="s">
        <v>312</v>
      </c>
      <c r="C707" t="s">
        <v>375</v>
      </c>
      <c r="D707" t="s">
        <v>979</v>
      </c>
      <c r="E707" s="1">
        <v>32763</v>
      </c>
      <c r="F707" s="1">
        <v>45765</v>
      </c>
      <c r="G707" t="s">
        <v>967</v>
      </c>
      <c r="H707" s="2">
        <v>156165.60999999999</v>
      </c>
      <c r="I707">
        <v>18</v>
      </c>
      <c r="J707">
        <v>5.5</v>
      </c>
      <c r="R707">
        <f t="shared" ca="1" si="107"/>
        <v>35</v>
      </c>
      <c r="T707" s="3" t="str">
        <f t="shared" ref="T707:T759" si="113">IF(MONTH(E707)=6,"Sí","No")</f>
        <v>No</v>
      </c>
      <c r="U707" s="3" t="str">
        <f t="shared" ca="1" si="108"/>
        <v>No</v>
      </c>
      <c r="V707" s="6" t="str">
        <f t="shared" ca="1" si="109"/>
        <v>Antigua</v>
      </c>
      <c r="W707" s="7">
        <f t="shared" si="110"/>
        <v>8675.8672222222212</v>
      </c>
      <c r="X707" s="5">
        <f t="shared" si="111"/>
        <v>46313</v>
      </c>
      <c r="Y707" s="16" t="str">
        <f t="shared" si="112"/>
        <v>Medio</v>
      </c>
      <c r="AH707" t="str">
        <f t="shared" ref="AH707:AH759" si="114">IF(OR(G707="Ahorro",G707="Inversión", G707="Cuenta Corriente"),"Activo = " &amp; G707,"Pasivo = " &amp; G707)</f>
        <v>Activo = Inversión</v>
      </c>
    </row>
    <row r="708" spans="1:34">
      <c r="A708">
        <v>1707</v>
      </c>
      <c r="B708" t="s">
        <v>171</v>
      </c>
      <c r="C708" t="s">
        <v>563</v>
      </c>
      <c r="D708" t="s">
        <v>979</v>
      </c>
      <c r="E708" s="1">
        <v>21122</v>
      </c>
      <c r="F708" s="1">
        <v>44410</v>
      </c>
      <c r="G708" t="s">
        <v>967</v>
      </c>
      <c r="H708" s="2">
        <v>491676.28</v>
      </c>
      <c r="I708">
        <v>36</v>
      </c>
      <c r="J708">
        <v>5.5</v>
      </c>
      <c r="R708">
        <f t="shared" ca="1" si="107"/>
        <v>67</v>
      </c>
      <c r="T708" s="3" t="str">
        <f t="shared" si="113"/>
        <v>No</v>
      </c>
      <c r="U708" s="3" t="str">
        <f t="shared" ca="1" si="108"/>
        <v>No</v>
      </c>
      <c r="V708" s="6" t="str">
        <f t="shared" ca="1" si="109"/>
        <v>Antigua</v>
      </c>
      <c r="W708" s="7">
        <f t="shared" si="110"/>
        <v>13657.674444444445</v>
      </c>
      <c r="X708" s="5">
        <f t="shared" si="111"/>
        <v>45506</v>
      </c>
      <c r="Y708" s="16" t="str">
        <f t="shared" si="112"/>
        <v>Alto</v>
      </c>
      <c r="AH708" t="str">
        <f t="shared" si="114"/>
        <v>Activo = Inversión</v>
      </c>
    </row>
    <row r="709" spans="1:34">
      <c r="A709">
        <v>1708</v>
      </c>
      <c r="B709" t="s">
        <v>169</v>
      </c>
      <c r="C709" t="s">
        <v>570</v>
      </c>
      <c r="D709" t="s">
        <v>980</v>
      </c>
      <c r="E709" s="1">
        <v>20257</v>
      </c>
      <c r="F709" s="1">
        <v>45781</v>
      </c>
      <c r="G709" t="s">
        <v>965</v>
      </c>
      <c r="H709" s="2">
        <v>279945.43</v>
      </c>
      <c r="I709">
        <v>0</v>
      </c>
      <c r="J709">
        <v>0.5</v>
      </c>
      <c r="R709">
        <f t="shared" ca="1" si="107"/>
        <v>69</v>
      </c>
      <c r="T709" s="3" t="str">
        <f t="shared" si="113"/>
        <v>Sí</v>
      </c>
      <c r="U709" s="3" t="str">
        <f t="shared" ca="1" si="108"/>
        <v>Sí</v>
      </c>
      <c r="V709" s="6" t="str">
        <f t="shared" ca="1" si="109"/>
        <v>Antigua</v>
      </c>
      <c r="W709" s="7" t="str">
        <f t="shared" si="110"/>
        <v/>
      </c>
      <c r="X709" s="5" t="str">
        <f t="shared" si="111"/>
        <v>N/A</v>
      </c>
      <c r="Y709" s="16" t="str">
        <f t="shared" si="112"/>
        <v>Medio</v>
      </c>
      <c r="AH709" t="str">
        <f t="shared" si="114"/>
        <v>Activo = Cuenta Corriente</v>
      </c>
    </row>
    <row r="710" spans="1:34">
      <c r="A710">
        <v>1709</v>
      </c>
      <c r="B710" t="s">
        <v>305</v>
      </c>
      <c r="C710" t="s">
        <v>772</v>
      </c>
      <c r="D710" t="s">
        <v>980</v>
      </c>
      <c r="E710" s="1">
        <v>23957</v>
      </c>
      <c r="F710" s="1">
        <v>43994</v>
      </c>
      <c r="G710" t="s">
        <v>969</v>
      </c>
      <c r="H710" s="2">
        <v>114643.3</v>
      </c>
      <c r="I710">
        <v>0</v>
      </c>
      <c r="J710">
        <v>8</v>
      </c>
      <c r="R710">
        <f t="shared" ca="1" si="107"/>
        <v>59</v>
      </c>
      <c r="T710" s="3" t="str">
        <f t="shared" si="113"/>
        <v>No</v>
      </c>
      <c r="U710" s="3" t="str">
        <f t="shared" ca="1" si="108"/>
        <v>No</v>
      </c>
      <c r="V710" s="6" t="str">
        <f t="shared" ca="1" si="109"/>
        <v>Antigua</v>
      </c>
      <c r="W710" s="7" t="str">
        <f t="shared" si="110"/>
        <v/>
      </c>
      <c r="X710" s="5" t="str">
        <f t="shared" si="111"/>
        <v>N/A</v>
      </c>
      <c r="Y710" s="16" t="str">
        <f t="shared" si="112"/>
        <v>Medio</v>
      </c>
      <c r="AH710" t="str">
        <f t="shared" si="114"/>
        <v>Pasivo = Crédito Hipotecario</v>
      </c>
    </row>
    <row r="711" spans="1:34">
      <c r="A711">
        <v>1710</v>
      </c>
      <c r="B711" t="s">
        <v>17</v>
      </c>
      <c r="C711" t="s">
        <v>544</v>
      </c>
      <c r="D711" t="s">
        <v>979</v>
      </c>
      <c r="E711" s="1">
        <v>30661</v>
      </c>
      <c r="F711" s="1">
        <v>45016</v>
      </c>
      <c r="G711" t="s">
        <v>966</v>
      </c>
      <c r="H711" s="2">
        <v>425793.98</v>
      </c>
      <c r="I711">
        <v>0</v>
      </c>
      <c r="J711">
        <v>2.1</v>
      </c>
      <c r="R711">
        <f t="shared" ca="1" si="107"/>
        <v>41</v>
      </c>
      <c r="T711" s="3" t="str">
        <f t="shared" si="113"/>
        <v>No</v>
      </c>
      <c r="U711" s="3" t="str">
        <f t="shared" ca="1" si="108"/>
        <v>No</v>
      </c>
      <c r="V711" s="6" t="str">
        <f t="shared" ca="1" si="109"/>
        <v>Antigua</v>
      </c>
      <c r="W711" s="7" t="str">
        <f t="shared" si="110"/>
        <v/>
      </c>
      <c r="X711" s="5" t="str">
        <f t="shared" si="111"/>
        <v>N/A</v>
      </c>
      <c r="Y711" s="16" t="str">
        <f t="shared" si="112"/>
        <v>Alto</v>
      </c>
      <c r="AH711" t="str">
        <f t="shared" si="114"/>
        <v>Activo = Ahorro</v>
      </c>
    </row>
    <row r="712" spans="1:34">
      <c r="A712">
        <v>1711</v>
      </c>
      <c r="B712" t="s">
        <v>214</v>
      </c>
      <c r="C712" t="s">
        <v>594</v>
      </c>
      <c r="D712" t="s">
        <v>980</v>
      </c>
      <c r="E712" s="1">
        <v>25655</v>
      </c>
      <c r="F712" s="1">
        <v>45043</v>
      </c>
      <c r="G712" t="s">
        <v>966</v>
      </c>
      <c r="H712" s="2">
        <v>339666.71</v>
      </c>
      <c r="I712">
        <v>0</v>
      </c>
      <c r="J712">
        <v>2.1</v>
      </c>
      <c r="R712">
        <f t="shared" ca="1" si="107"/>
        <v>55</v>
      </c>
      <c r="T712" s="3" t="str">
        <f t="shared" si="113"/>
        <v>No</v>
      </c>
      <c r="U712" s="3" t="str">
        <f t="shared" ca="1" si="108"/>
        <v>No</v>
      </c>
      <c r="V712" s="6" t="str">
        <f t="shared" ca="1" si="109"/>
        <v>Antigua</v>
      </c>
      <c r="W712" s="7" t="str">
        <f t="shared" si="110"/>
        <v/>
      </c>
      <c r="X712" s="5" t="str">
        <f t="shared" si="111"/>
        <v>N/A</v>
      </c>
      <c r="Y712" s="16" t="str">
        <f t="shared" si="112"/>
        <v>Alto</v>
      </c>
      <c r="AH712" t="str">
        <f t="shared" si="114"/>
        <v>Activo = Ahorro</v>
      </c>
    </row>
    <row r="713" spans="1:34">
      <c r="A713">
        <v>1712</v>
      </c>
      <c r="B713" t="s">
        <v>248</v>
      </c>
      <c r="C713" t="s">
        <v>627</v>
      </c>
      <c r="D713" t="s">
        <v>979</v>
      </c>
      <c r="E713" s="1">
        <v>37193</v>
      </c>
      <c r="F713" s="1">
        <v>44057</v>
      </c>
      <c r="G713" t="s">
        <v>967</v>
      </c>
      <c r="H713" s="2">
        <v>359322.1</v>
      </c>
      <c r="I713">
        <v>12</v>
      </c>
      <c r="J713">
        <v>5.5</v>
      </c>
      <c r="R713">
        <f t="shared" ca="1" si="107"/>
        <v>23</v>
      </c>
      <c r="T713" s="3" t="str">
        <f t="shared" si="113"/>
        <v>No</v>
      </c>
      <c r="U713" s="3" t="str">
        <f t="shared" ca="1" si="108"/>
        <v>No</v>
      </c>
      <c r="V713" s="6" t="str">
        <f t="shared" ca="1" si="109"/>
        <v>Antigua</v>
      </c>
      <c r="W713" s="7">
        <f t="shared" si="110"/>
        <v>29943.508333333331</v>
      </c>
      <c r="X713" s="5">
        <f t="shared" si="111"/>
        <v>44422</v>
      </c>
      <c r="Y713" s="16" t="str">
        <f t="shared" si="112"/>
        <v>Alto</v>
      </c>
      <c r="AH713" t="str">
        <f t="shared" si="114"/>
        <v>Activo = Inversión</v>
      </c>
    </row>
    <row r="714" spans="1:34">
      <c r="A714">
        <v>1713</v>
      </c>
      <c r="B714" t="s">
        <v>313</v>
      </c>
      <c r="C714" t="s">
        <v>627</v>
      </c>
      <c r="D714" t="s">
        <v>979</v>
      </c>
      <c r="E714" s="1">
        <v>34217</v>
      </c>
      <c r="F714" s="1">
        <v>45461</v>
      </c>
      <c r="G714" t="s">
        <v>967</v>
      </c>
      <c r="H714" s="2">
        <v>63849.37</v>
      </c>
      <c r="I714">
        <v>12</v>
      </c>
      <c r="J714">
        <v>5.5</v>
      </c>
      <c r="R714">
        <f t="shared" ca="1" si="107"/>
        <v>31</v>
      </c>
      <c r="T714" s="3" t="str">
        <f t="shared" si="113"/>
        <v>No</v>
      </c>
      <c r="U714" s="3" t="str">
        <f t="shared" ca="1" si="108"/>
        <v>No</v>
      </c>
      <c r="V714" s="6" t="str">
        <f t="shared" ca="1" si="109"/>
        <v>Antigua</v>
      </c>
      <c r="W714" s="7">
        <f t="shared" si="110"/>
        <v>5320.7808333333332</v>
      </c>
      <c r="X714" s="5">
        <f t="shared" si="111"/>
        <v>45826</v>
      </c>
      <c r="Y714" s="16" t="str">
        <f t="shared" si="112"/>
        <v>Bajo</v>
      </c>
      <c r="AH714" t="str">
        <f t="shared" si="114"/>
        <v>Activo = Inversión</v>
      </c>
    </row>
    <row r="715" spans="1:34">
      <c r="A715">
        <v>1714</v>
      </c>
      <c r="B715" t="s">
        <v>94</v>
      </c>
      <c r="C715" t="s">
        <v>468</v>
      </c>
      <c r="D715" t="s">
        <v>980</v>
      </c>
      <c r="E715" s="1">
        <v>27810</v>
      </c>
      <c r="F715" s="1">
        <v>45554</v>
      </c>
      <c r="G715" t="s">
        <v>966</v>
      </c>
      <c r="H715" s="2">
        <v>395423.95</v>
      </c>
      <c r="I715">
        <v>0</v>
      </c>
      <c r="J715">
        <v>2.1</v>
      </c>
      <c r="R715">
        <f t="shared" ca="1" si="107"/>
        <v>49</v>
      </c>
      <c r="T715" s="3" t="str">
        <f t="shared" si="113"/>
        <v>No</v>
      </c>
      <c r="U715" s="3" t="str">
        <f t="shared" ca="1" si="108"/>
        <v>No</v>
      </c>
      <c r="V715" s="6" t="str">
        <f t="shared" ca="1" si="109"/>
        <v>Antigua</v>
      </c>
      <c r="W715" s="7" t="str">
        <f t="shared" si="110"/>
        <v/>
      </c>
      <c r="X715" s="5" t="str">
        <f t="shared" si="111"/>
        <v>N/A</v>
      </c>
      <c r="Y715" s="16" t="str">
        <f t="shared" si="112"/>
        <v>Alto</v>
      </c>
      <c r="AH715" t="str">
        <f t="shared" si="114"/>
        <v>Activo = Ahorro</v>
      </c>
    </row>
    <row r="716" spans="1:34">
      <c r="A716">
        <v>1715</v>
      </c>
      <c r="B716" t="s">
        <v>302</v>
      </c>
      <c r="C716" t="s">
        <v>773</v>
      </c>
      <c r="D716" t="s">
        <v>979</v>
      </c>
      <c r="E716" s="1">
        <v>35333</v>
      </c>
      <c r="F716" s="1">
        <v>44939</v>
      </c>
      <c r="G716" t="s">
        <v>968</v>
      </c>
      <c r="H716" s="2">
        <v>178487.32</v>
      </c>
      <c r="I716">
        <v>0</v>
      </c>
      <c r="J716">
        <v>35</v>
      </c>
      <c r="R716">
        <f t="shared" ca="1" si="107"/>
        <v>28</v>
      </c>
      <c r="T716" s="3" t="str">
        <f t="shared" si="113"/>
        <v>No</v>
      </c>
      <c r="U716" s="3" t="str">
        <f t="shared" ca="1" si="108"/>
        <v>No</v>
      </c>
      <c r="V716" s="6" t="str">
        <f t="shared" ca="1" si="109"/>
        <v>Antigua</v>
      </c>
      <c r="W716" s="7" t="str">
        <f t="shared" si="110"/>
        <v/>
      </c>
      <c r="X716" s="5" t="str">
        <f t="shared" si="111"/>
        <v>N/A</v>
      </c>
      <c r="Y716" s="16" t="str">
        <f t="shared" si="112"/>
        <v>Medio</v>
      </c>
      <c r="AH716" t="str">
        <f t="shared" si="114"/>
        <v>Pasivo = Tarjeta de Crédito</v>
      </c>
    </row>
    <row r="717" spans="1:34">
      <c r="A717">
        <v>1716</v>
      </c>
      <c r="B717" t="s">
        <v>75</v>
      </c>
      <c r="C717" t="s">
        <v>645</v>
      </c>
      <c r="D717" t="s">
        <v>980</v>
      </c>
      <c r="E717" s="1">
        <v>25279</v>
      </c>
      <c r="F717" s="1">
        <v>44958</v>
      </c>
      <c r="G717" t="s">
        <v>968</v>
      </c>
      <c r="H717" s="2">
        <v>149546.72</v>
      </c>
      <c r="I717">
        <v>0</v>
      </c>
      <c r="J717">
        <v>35</v>
      </c>
      <c r="R717">
        <f t="shared" ref="R717:R780" ca="1" si="115">INT((TODAY()-E717)/365.25)</f>
        <v>56</v>
      </c>
      <c r="T717" s="3" t="str">
        <f t="shared" si="113"/>
        <v>No</v>
      </c>
      <c r="U717" s="3" t="str">
        <f t="shared" ca="1" si="108"/>
        <v>No</v>
      </c>
      <c r="V717" s="6" t="str">
        <f t="shared" ca="1" si="109"/>
        <v>Antigua</v>
      </c>
      <c r="W717" s="7" t="str">
        <f t="shared" si="110"/>
        <v/>
      </c>
      <c r="X717" s="5" t="str">
        <f t="shared" si="111"/>
        <v>N/A</v>
      </c>
      <c r="Y717" s="16" t="str">
        <f t="shared" si="112"/>
        <v>Medio</v>
      </c>
      <c r="AH717" t="str">
        <f t="shared" si="114"/>
        <v>Pasivo = Tarjeta de Crédito</v>
      </c>
    </row>
    <row r="718" spans="1:34">
      <c r="A718">
        <v>1717</v>
      </c>
      <c r="B718" t="s">
        <v>243</v>
      </c>
      <c r="C718" t="s">
        <v>681</v>
      </c>
      <c r="D718" t="s">
        <v>979</v>
      </c>
      <c r="E718" s="1">
        <v>23611</v>
      </c>
      <c r="F718" s="1">
        <v>44250</v>
      </c>
      <c r="G718" t="s">
        <v>966</v>
      </c>
      <c r="H718" s="2">
        <v>284219.38</v>
      </c>
      <c r="I718">
        <v>0</v>
      </c>
      <c r="J718">
        <v>2.1</v>
      </c>
      <c r="R718">
        <f t="shared" ca="1" si="115"/>
        <v>60</v>
      </c>
      <c r="T718" s="3" t="str">
        <f t="shared" si="113"/>
        <v>No</v>
      </c>
      <c r="U718" s="3" t="str">
        <f t="shared" ca="1" si="108"/>
        <v>No</v>
      </c>
      <c r="V718" s="6" t="str">
        <f t="shared" ca="1" si="109"/>
        <v>Antigua</v>
      </c>
      <c r="W718" s="7" t="str">
        <f t="shared" si="110"/>
        <v/>
      </c>
      <c r="X718" s="5" t="str">
        <f t="shared" si="111"/>
        <v>N/A</v>
      </c>
      <c r="Y718" s="16" t="str">
        <f t="shared" si="112"/>
        <v>Medio</v>
      </c>
      <c r="AH718" t="str">
        <f t="shared" si="114"/>
        <v>Activo = Ahorro</v>
      </c>
    </row>
    <row r="719" spans="1:34">
      <c r="A719">
        <v>1718</v>
      </c>
      <c r="B719" t="s">
        <v>314</v>
      </c>
      <c r="C719" t="s">
        <v>472</v>
      </c>
      <c r="D719" t="s">
        <v>980</v>
      </c>
      <c r="E719" s="1">
        <v>32019</v>
      </c>
      <c r="F719" s="1">
        <v>44610</v>
      </c>
      <c r="G719" t="s">
        <v>969</v>
      </c>
      <c r="H719" s="2">
        <v>469401.64</v>
      </c>
      <c r="I719">
        <v>0</v>
      </c>
      <c r="J719">
        <v>8</v>
      </c>
      <c r="R719">
        <f t="shared" ca="1" si="115"/>
        <v>37</v>
      </c>
      <c r="T719" s="3" t="str">
        <f t="shared" si="113"/>
        <v>No</v>
      </c>
      <c r="U719" s="3" t="str">
        <f t="shared" ca="1" si="108"/>
        <v>No</v>
      </c>
      <c r="V719" s="6" t="str">
        <f t="shared" ca="1" si="109"/>
        <v>Antigua</v>
      </c>
      <c r="W719" s="7" t="str">
        <f t="shared" si="110"/>
        <v/>
      </c>
      <c r="X719" s="5" t="str">
        <f t="shared" si="111"/>
        <v>N/A</v>
      </c>
      <c r="Y719" s="16" t="str">
        <f t="shared" si="112"/>
        <v>Alto</v>
      </c>
      <c r="AH719" t="str">
        <f t="shared" si="114"/>
        <v>Pasivo = Crédito Hipotecario</v>
      </c>
    </row>
    <row r="720" spans="1:34">
      <c r="A720">
        <v>1719</v>
      </c>
      <c r="B720" t="s">
        <v>159</v>
      </c>
      <c r="C720" t="s">
        <v>596</v>
      </c>
      <c r="D720" t="s">
        <v>979</v>
      </c>
      <c r="E720" s="1">
        <v>25342</v>
      </c>
      <c r="F720" s="1">
        <v>44582</v>
      </c>
      <c r="G720" t="s">
        <v>965</v>
      </c>
      <c r="H720" s="2">
        <v>363325.54</v>
      </c>
      <c r="I720">
        <v>0</v>
      </c>
      <c r="J720">
        <v>0.5</v>
      </c>
      <c r="R720">
        <f t="shared" ca="1" si="115"/>
        <v>56</v>
      </c>
      <c r="T720" s="3" t="str">
        <f t="shared" si="113"/>
        <v>No</v>
      </c>
      <c r="U720" s="3" t="str">
        <f t="shared" ca="1" si="108"/>
        <v>No</v>
      </c>
      <c r="V720" s="6" t="str">
        <f t="shared" ca="1" si="109"/>
        <v>Antigua</v>
      </c>
      <c r="W720" s="7" t="str">
        <f t="shared" si="110"/>
        <v/>
      </c>
      <c r="X720" s="5" t="str">
        <f t="shared" si="111"/>
        <v>N/A</v>
      </c>
      <c r="Y720" s="16" t="str">
        <f t="shared" si="112"/>
        <v>Alto</v>
      </c>
      <c r="AH720" t="str">
        <f t="shared" si="114"/>
        <v>Activo = Cuenta Corriente</v>
      </c>
    </row>
    <row r="721" spans="1:34">
      <c r="A721">
        <v>1720</v>
      </c>
      <c r="B721" t="s">
        <v>211</v>
      </c>
      <c r="C721" t="s">
        <v>774</v>
      </c>
      <c r="D721" t="s">
        <v>979</v>
      </c>
      <c r="E721" s="1">
        <v>27111</v>
      </c>
      <c r="F721" s="1">
        <v>45032</v>
      </c>
      <c r="G721" t="s">
        <v>969</v>
      </c>
      <c r="H721" s="2">
        <v>37292.1</v>
      </c>
      <c r="I721">
        <v>6</v>
      </c>
      <c r="J721">
        <v>8</v>
      </c>
      <c r="R721">
        <f t="shared" ca="1" si="115"/>
        <v>51</v>
      </c>
      <c r="T721" s="3" t="str">
        <f t="shared" si="113"/>
        <v>No</v>
      </c>
      <c r="U721" s="3" t="str">
        <f t="shared" ca="1" si="108"/>
        <v>No</v>
      </c>
      <c r="V721" s="6" t="str">
        <f t="shared" ca="1" si="109"/>
        <v>Antigua</v>
      </c>
      <c r="W721" s="7">
        <f t="shared" si="110"/>
        <v>6215.3499999999995</v>
      </c>
      <c r="X721" s="5">
        <f t="shared" si="111"/>
        <v>45215</v>
      </c>
      <c r="Y721" s="16" t="str">
        <f t="shared" si="112"/>
        <v>Bajo</v>
      </c>
      <c r="AH721" t="str">
        <f t="shared" si="114"/>
        <v>Pasivo = Crédito Hipotecario</v>
      </c>
    </row>
    <row r="722" spans="1:34">
      <c r="A722">
        <v>1721</v>
      </c>
      <c r="B722" t="s">
        <v>278</v>
      </c>
      <c r="C722" t="s">
        <v>501</v>
      </c>
      <c r="D722" t="s">
        <v>979</v>
      </c>
      <c r="E722" s="1">
        <v>33904</v>
      </c>
      <c r="F722" s="1">
        <v>44579</v>
      </c>
      <c r="G722" t="s">
        <v>966</v>
      </c>
      <c r="H722" s="2">
        <v>23137.39</v>
      </c>
      <c r="I722">
        <v>0</v>
      </c>
      <c r="J722">
        <v>2.1</v>
      </c>
      <c r="R722">
        <f t="shared" ca="1" si="115"/>
        <v>32</v>
      </c>
      <c r="T722" s="3" t="str">
        <f t="shared" si="113"/>
        <v>No</v>
      </c>
      <c r="U722" s="3" t="str">
        <f t="shared" ca="1" si="108"/>
        <v>No</v>
      </c>
      <c r="V722" s="6" t="str">
        <f t="shared" ca="1" si="109"/>
        <v>Antigua</v>
      </c>
      <c r="W722" s="7" t="str">
        <f t="shared" si="110"/>
        <v/>
      </c>
      <c r="X722" s="5" t="str">
        <f t="shared" si="111"/>
        <v>N/A</v>
      </c>
      <c r="Y722" s="16" t="str">
        <f t="shared" si="112"/>
        <v>Bajo</v>
      </c>
      <c r="AH722" t="str">
        <f t="shared" si="114"/>
        <v>Activo = Ahorro</v>
      </c>
    </row>
    <row r="723" spans="1:34">
      <c r="A723">
        <v>1722</v>
      </c>
      <c r="B723" t="s">
        <v>215</v>
      </c>
      <c r="C723" t="s">
        <v>380</v>
      </c>
      <c r="D723" t="s">
        <v>980</v>
      </c>
      <c r="E723" s="1">
        <v>33937</v>
      </c>
      <c r="F723" s="1">
        <v>45162</v>
      </c>
      <c r="G723" t="s">
        <v>965</v>
      </c>
      <c r="H723" s="2">
        <v>260996.58</v>
      </c>
      <c r="I723">
        <v>0</v>
      </c>
      <c r="J723">
        <v>0.5</v>
      </c>
      <c r="R723">
        <f t="shared" ca="1" si="115"/>
        <v>32</v>
      </c>
      <c r="T723" s="3" t="str">
        <f t="shared" si="113"/>
        <v>No</v>
      </c>
      <c r="U723" s="3" t="str">
        <f t="shared" ca="1" si="108"/>
        <v>No</v>
      </c>
      <c r="V723" s="6" t="str">
        <f t="shared" ca="1" si="109"/>
        <v>Antigua</v>
      </c>
      <c r="W723" s="7" t="str">
        <f t="shared" si="110"/>
        <v/>
      </c>
      <c r="X723" s="5" t="str">
        <f t="shared" si="111"/>
        <v>N/A</v>
      </c>
      <c r="Y723" s="16" t="str">
        <f t="shared" si="112"/>
        <v>Medio</v>
      </c>
      <c r="AH723" t="str">
        <f t="shared" si="114"/>
        <v>Activo = Cuenta Corriente</v>
      </c>
    </row>
    <row r="724" spans="1:34">
      <c r="A724">
        <v>1723</v>
      </c>
      <c r="B724" t="s">
        <v>228</v>
      </c>
      <c r="C724" t="s">
        <v>607</v>
      </c>
      <c r="D724" t="s">
        <v>980</v>
      </c>
      <c r="E724" s="1">
        <v>32924</v>
      </c>
      <c r="F724" s="1">
        <v>44524</v>
      </c>
      <c r="G724" t="s">
        <v>969</v>
      </c>
      <c r="H724" s="2">
        <v>474169.45</v>
      </c>
      <c r="I724">
        <v>12</v>
      </c>
      <c r="J724">
        <v>8</v>
      </c>
      <c r="R724">
        <f t="shared" ca="1" si="115"/>
        <v>35</v>
      </c>
      <c r="T724" s="3" t="str">
        <f t="shared" si="113"/>
        <v>No</v>
      </c>
      <c r="U724" s="3" t="str">
        <f t="shared" ca="1" si="108"/>
        <v>No</v>
      </c>
      <c r="V724" s="6" t="str">
        <f t="shared" ca="1" si="109"/>
        <v>Antigua</v>
      </c>
      <c r="W724" s="7">
        <f t="shared" si="110"/>
        <v>39514.120833333334</v>
      </c>
      <c r="X724" s="5">
        <f t="shared" si="111"/>
        <v>44889</v>
      </c>
      <c r="Y724" s="16" t="str">
        <f t="shared" si="112"/>
        <v>Alto</v>
      </c>
      <c r="AH724" t="str">
        <f t="shared" si="114"/>
        <v>Pasivo = Crédito Hipotecario</v>
      </c>
    </row>
    <row r="725" spans="1:34">
      <c r="A725">
        <v>1724</v>
      </c>
      <c r="B725" t="s">
        <v>315</v>
      </c>
      <c r="C725" t="s">
        <v>578</v>
      </c>
      <c r="D725" t="s">
        <v>980</v>
      </c>
      <c r="E725" s="1">
        <v>35160</v>
      </c>
      <c r="F725" s="1">
        <v>44170</v>
      </c>
      <c r="G725" t="s">
        <v>968</v>
      </c>
      <c r="H725" s="2">
        <v>278467.40999999997</v>
      </c>
      <c r="I725">
        <v>0</v>
      </c>
      <c r="J725">
        <v>35</v>
      </c>
      <c r="R725">
        <f t="shared" ca="1" si="115"/>
        <v>29</v>
      </c>
      <c r="T725" s="3" t="str">
        <f t="shared" si="113"/>
        <v>No</v>
      </c>
      <c r="U725" s="3" t="str">
        <f t="shared" ca="1" si="108"/>
        <v>No</v>
      </c>
      <c r="V725" s="6" t="str">
        <f t="shared" ca="1" si="109"/>
        <v>Antigua</v>
      </c>
      <c r="W725" s="7" t="str">
        <f t="shared" si="110"/>
        <v/>
      </c>
      <c r="X725" s="5" t="str">
        <f t="shared" si="111"/>
        <v>N/A</v>
      </c>
      <c r="Y725" s="16" t="str">
        <f t="shared" si="112"/>
        <v>Medio</v>
      </c>
      <c r="AH725" t="str">
        <f t="shared" si="114"/>
        <v>Pasivo = Tarjeta de Crédito</v>
      </c>
    </row>
    <row r="726" spans="1:34">
      <c r="A726">
        <v>1725</v>
      </c>
      <c r="B726" t="s">
        <v>27</v>
      </c>
      <c r="C726" t="s">
        <v>471</v>
      </c>
      <c r="D726" t="s">
        <v>979</v>
      </c>
      <c r="E726" s="1">
        <v>32127</v>
      </c>
      <c r="F726" s="1">
        <v>44528</v>
      </c>
      <c r="G726" t="s">
        <v>966</v>
      </c>
      <c r="H726" s="2">
        <v>233704.13</v>
      </c>
      <c r="I726">
        <v>0</v>
      </c>
      <c r="J726">
        <v>2.1</v>
      </c>
      <c r="R726">
        <f t="shared" ca="1" si="115"/>
        <v>37</v>
      </c>
      <c r="T726" s="3" t="str">
        <f t="shared" si="113"/>
        <v>No</v>
      </c>
      <c r="U726" s="3" t="str">
        <f t="shared" ca="1" si="108"/>
        <v>No</v>
      </c>
      <c r="V726" s="6" t="str">
        <f t="shared" ca="1" si="109"/>
        <v>Antigua</v>
      </c>
      <c r="W726" s="7" t="str">
        <f t="shared" si="110"/>
        <v/>
      </c>
      <c r="X726" s="5" t="str">
        <f t="shared" si="111"/>
        <v>N/A</v>
      </c>
      <c r="Y726" s="16" t="str">
        <f t="shared" si="112"/>
        <v>Medio</v>
      </c>
      <c r="AH726" t="str">
        <f t="shared" si="114"/>
        <v>Activo = Ahorro</v>
      </c>
    </row>
    <row r="727" spans="1:34">
      <c r="A727">
        <v>1726</v>
      </c>
      <c r="B727" t="s">
        <v>62</v>
      </c>
      <c r="C727" t="s">
        <v>775</v>
      </c>
      <c r="D727" t="s">
        <v>979</v>
      </c>
      <c r="E727" s="1">
        <v>38251</v>
      </c>
      <c r="F727" s="1">
        <v>45382</v>
      </c>
      <c r="G727" t="s">
        <v>967</v>
      </c>
      <c r="H727" s="2">
        <v>93426.98</v>
      </c>
      <c r="I727">
        <v>36</v>
      </c>
      <c r="J727">
        <v>5.5</v>
      </c>
      <c r="R727">
        <f t="shared" ca="1" si="115"/>
        <v>20</v>
      </c>
      <c r="T727" s="3" t="str">
        <f t="shared" si="113"/>
        <v>No</v>
      </c>
      <c r="U727" s="3" t="str">
        <f t="shared" ca="1" si="108"/>
        <v>No</v>
      </c>
      <c r="V727" s="6" t="str">
        <f t="shared" ca="1" si="109"/>
        <v>Antigua</v>
      </c>
      <c r="W727" s="7">
        <f t="shared" si="110"/>
        <v>2595.193888888889</v>
      </c>
      <c r="X727" s="5">
        <f t="shared" si="111"/>
        <v>46477</v>
      </c>
      <c r="Y727" s="16" t="str">
        <f t="shared" si="112"/>
        <v>Bajo</v>
      </c>
      <c r="AH727" t="str">
        <f t="shared" si="114"/>
        <v>Activo = Inversión</v>
      </c>
    </row>
    <row r="728" spans="1:34">
      <c r="A728">
        <v>1727</v>
      </c>
      <c r="B728" t="s">
        <v>279</v>
      </c>
      <c r="C728" t="s">
        <v>726</v>
      </c>
      <c r="D728" t="s">
        <v>980</v>
      </c>
      <c r="E728" s="1">
        <v>21489</v>
      </c>
      <c r="F728" s="1">
        <v>44772</v>
      </c>
      <c r="G728" t="s">
        <v>968</v>
      </c>
      <c r="H728" s="2">
        <v>396693.82</v>
      </c>
      <c r="I728">
        <v>0</v>
      </c>
      <c r="J728">
        <v>35</v>
      </c>
      <c r="R728">
        <f t="shared" ca="1" si="115"/>
        <v>66</v>
      </c>
      <c r="T728" s="3" t="str">
        <f t="shared" si="113"/>
        <v>No</v>
      </c>
      <c r="U728" s="3" t="str">
        <f t="shared" ca="1" si="108"/>
        <v>No</v>
      </c>
      <c r="V728" s="6" t="str">
        <f t="shared" ca="1" si="109"/>
        <v>Antigua</v>
      </c>
      <c r="W728" s="7" t="str">
        <f t="shared" si="110"/>
        <v/>
      </c>
      <c r="X728" s="5" t="str">
        <f t="shared" si="111"/>
        <v>N/A</v>
      </c>
      <c r="Y728" s="16" t="str">
        <f t="shared" si="112"/>
        <v>Alto</v>
      </c>
      <c r="AH728" t="str">
        <f t="shared" si="114"/>
        <v>Pasivo = Tarjeta de Crédito</v>
      </c>
    </row>
    <row r="729" spans="1:34">
      <c r="A729">
        <v>1728</v>
      </c>
      <c r="B729" t="s">
        <v>75</v>
      </c>
      <c r="C729" t="s">
        <v>776</v>
      </c>
      <c r="D729" t="s">
        <v>980</v>
      </c>
      <c r="E729" s="1">
        <v>25402</v>
      </c>
      <c r="F729" s="1">
        <v>45711</v>
      </c>
      <c r="G729" t="s">
        <v>968</v>
      </c>
      <c r="H729" s="2">
        <v>112066.01</v>
      </c>
      <c r="I729">
        <v>0</v>
      </c>
      <c r="J729">
        <v>35</v>
      </c>
      <c r="R729">
        <f t="shared" ca="1" si="115"/>
        <v>55</v>
      </c>
      <c r="T729" s="3" t="str">
        <f t="shared" si="113"/>
        <v>No</v>
      </c>
      <c r="U729" s="3" t="str">
        <f t="shared" ca="1" si="108"/>
        <v>No</v>
      </c>
      <c r="V729" s="6" t="str">
        <f t="shared" ca="1" si="109"/>
        <v>Antigua</v>
      </c>
      <c r="W729" s="7" t="str">
        <f t="shared" si="110"/>
        <v/>
      </c>
      <c r="X729" s="5" t="str">
        <f t="shared" si="111"/>
        <v>N/A</v>
      </c>
      <c r="Y729" s="16" t="str">
        <f t="shared" si="112"/>
        <v>Medio</v>
      </c>
      <c r="AH729" t="str">
        <f t="shared" si="114"/>
        <v>Pasivo = Tarjeta de Crédito</v>
      </c>
    </row>
    <row r="730" spans="1:34">
      <c r="A730">
        <v>1729</v>
      </c>
      <c r="B730" t="s">
        <v>277</v>
      </c>
      <c r="C730" t="s">
        <v>565</v>
      </c>
      <c r="D730" t="s">
        <v>980</v>
      </c>
      <c r="E730" s="1">
        <v>36857</v>
      </c>
      <c r="F730" s="1">
        <v>45797</v>
      </c>
      <c r="G730" t="s">
        <v>967</v>
      </c>
      <c r="H730" s="2">
        <v>306835.24</v>
      </c>
      <c r="I730">
        <v>24</v>
      </c>
      <c r="J730">
        <v>5.5</v>
      </c>
      <c r="R730">
        <f t="shared" ca="1" si="115"/>
        <v>24</v>
      </c>
      <c r="T730" s="3" t="str">
        <f t="shared" si="113"/>
        <v>No</v>
      </c>
      <c r="U730" s="3" t="str">
        <f t="shared" ca="1" si="108"/>
        <v>No</v>
      </c>
      <c r="V730" s="6" t="str">
        <f t="shared" ca="1" si="109"/>
        <v>Reciente</v>
      </c>
      <c r="W730" s="7">
        <f t="shared" si="110"/>
        <v>12784.801666666666</v>
      </c>
      <c r="X730" s="5">
        <f t="shared" si="111"/>
        <v>46527</v>
      </c>
      <c r="Y730" s="16" t="str">
        <f t="shared" si="112"/>
        <v>Alto</v>
      </c>
      <c r="AH730" t="str">
        <f t="shared" si="114"/>
        <v>Activo = Inversión</v>
      </c>
    </row>
    <row r="731" spans="1:34">
      <c r="A731">
        <v>1730</v>
      </c>
      <c r="B731" t="s">
        <v>298</v>
      </c>
      <c r="C731" t="s">
        <v>523</v>
      </c>
      <c r="D731" t="s">
        <v>980</v>
      </c>
      <c r="E731" s="1">
        <v>29102</v>
      </c>
      <c r="F731" s="1">
        <v>45719</v>
      </c>
      <c r="G731" t="s">
        <v>969</v>
      </c>
      <c r="H731" s="2">
        <v>367488.04</v>
      </c>
      <c r="I731">
        <v>24</v>
      </c>
      <c r="J731">
        <v>8</v>
      </c>
      <c r="R731">
        <f t="shared" ca="1" si="115"/>
        <v>45</v>
      </c>
      <c r="T731" s="3" t="str">
        <f t="shared" si="113"/>
        <v>No</v>
      </c>
      <c r="U731" s="3" t="str">
        <f t="shared" ca="1" si="108"/>
        <v>No</v>
      </c>
      <c r="V731" s="6" t="str">
        <f t="shared" ca="1" si="109"/>
        <v>Antigua</v>
      </c>
      <c r="W731" s="7">
        <f t="shared" si="110"/>
        <v>15312.001666666665</v>
      </c>
      <c r="X731" s="5">
        <f t="shared" si="111"/>
        <v>46449</v>
      </c>
      <c r="Y731" s="16" t="str">
        <f t="shared" si="112"/>
        <v>Alto</v>
      </c>
      <c r="AH731" t="str">
        <f t="shared" si="114"/>
        <v>Pasivo = Crédito Hipotecario</v>
      </c>
    </row>
    <row r="732" spans="1:34">
      <c r="A732">
        <v>1731</v>
      </c>
      <c r="B732" t="s">
        <v>250</v>
      </c>
      <c r="C732" t="s">
        <v>777</v>
      </c>
      <c r="D732" t="s">
        <v>979</v>
      </c>
      <c r="E732" s="1">
        <v>38387</v>
      </c>
      <c r="F732" s="1">
        <v>45430</v>
      </c>
      <c r="G732" t="s">
        <v>967</v>
      </c>
      <c r="H732" s="2">
        <v>240817.75</v>
      </c>
      <c r="I732">
        <v>0</v>
      </c>
      <c r="J732">
        <v>5.5</v>
      </c>
      <c r="R732">
        <f t="shared" ca="1" si="115"/>
        <v>20</v>
      </c>
      <c r="T732" s="3" t="str">
        <f t="shared" si="113"/>
        <v>No</v>
      </c>
      <c r="U732" s="3" t="str">
        <f t="shared" ca="1" si="108"/>
        <v>No</v>
      </c>
      <c r="V732" s="6" t="str">
        <f t="shared" ca="1" si="109"/>
        <v>Antigua</v>
      </c>
      <c r="W732" s="7" t="str">
        <f t="shared" si="110"/>
        <v/>
      </c>
      <c r="X732" s="5" t="str">
        <f t="shared" si="111"/>
        <v>N/A</v>
      </c>
      <c r="Y732" s="16" t="str">
        <f t="shared" si="112"/>
        <v>Medio</v>
      </c>
      <c r="AH732" t="str">
        <f t="shared" si="114"/>
        <v>Activo = Inversión</v>
      </c>
    </row>
    <row r="733" spans="1:34">
      <c r="A733">
        <v>1732</v>
      </c>
      <c r="B733" t="s">
        <v>200</v>
      </c>
      <c r="C733" t="s">
        <v>501</v>
      </c>
      <c r="D733" t="s">
        <v>980</v>
      </c>
      <c r="E733" s="1">
        <v>28659</v>
      </c>
      <c r="F733" s="1">
        <v>44155</v>
      </c>
      <c r="G733" t="s">
        <v>965</v>
      </c>
      <c r="H733" s="2">
        <v>477250.41</v>
      </c>
      <c r="I733">
        <v>0</v>
      </c>
      <c r="J733">
        <v>0.5</v>
      </c>
      <c r="R733">
        <f t="shared" ca="1" si="115"/>
        <v>46</v>
      </c>
      <c r="T733" s="3" t="str">
        <f t="shared" si="113"/>
        <v>Sí</v>
      </c>
      <c r="U733" s="3" t="str">
        <f t="shared" ca="1" si="108"/>
        <v>Sí</v>
      </c>
      <c r="V733" s="6" t="str">
        <f t="shared" ca="1" si="109"/>
        <v>Antigua</v>
      </c>
      <c r="W733" s="7" t="str">
        <f t="shared" si="110"/>
        <v/>
      </c>
      <c r="X733" s="5" t="str">
        <f t="shared" si="111"/>
        <v>N/A</v>
      </c>
      <c r="Y733" s="16" t="str">
        <f t="shared" si="112"/>
        <v>Alto</v>
      </c>
      <c r="AH733" t="str">
        <f t="shared" si="114"/>
        <v>Activo = Cuenta Corriente</v>
      </c>
    </row>
    <row r="734" spans="1:34">
      <c r="A734">
        <v>1733</v>
      </c>
      <c r="B734" t="s">
        <v>175</v>
      </c>
      <c r="C734" t="s">
        <v>667</v>
      </c>
      <c r="D734" t="s">
        <v>980</v>
      </c>
      <c r="E734" s="1">
        <v>36246</v>
      </c>
      <c r="F734" s="1">
        <v>45437</v>
      </c>
      <c r="G734" t="s">
        <v>969</v>
      </c>
      <c r="H734" s="2">
        <v>154783.79999999999</v>
      </c>
      <c r="I734">
        <v>6</v>
      </c>
      <c r="J734">
        <v>8</v>
      </c>
      <c r="R734">
        <f t="shared" ca="1" si="115"/>
        <v>26</v>
      </c>
      <c r="T734" s="3" t="str">
        <f t="shared" si="113"/>
        <v>No</v>
      </c>
      <c r="U734" s="3" t="str">
        <f t="shared" ref="U734:U759" ca="1" si="116">IF(MONTH(E734)=MONTH(TODAY()),"Sí","No")</f>
        <v>No</v>
      </c>
      <c r="V734" s="6" t="str">
        <f t="shared" ref="V734:V759" ca="1" si="117">IF(TODAY()-F734&lt;=30,"Reciente","Antigua")</f>
        <v>Antigua</v>
      </c>
      <c r="W734" s="7">
        <f t="shared" ref="W734:W759" si="118">IF(I734&gt;0,H734/I734,"")</f>
        <v>25797.3</v>
      </c>
      <c r="X734" s="5">
        <f t="shared" ref="X734:X759" si="119">IF(I734 &gt; 0, EDATE(F734,I734), "N/A")</f>
        <v>45621</v>
      </c>
      <c r="Y734" s="16" t="str">
        <f t="shared" ref="Y734:Y759" si="120">IF(H734&gt;300000,"Alto",IF(AND(H734&gt;=100000,H734&lt;=300000),"Medio","Bajo"))</f>
        <v>Medio</v>
      </c>
      <c r="AH734" t="str">
        <f t="shared" si="114"/>
        <v>Pasivo = Crédito Hipotecario</v>
      </c>
    </row>
    <row r="735" spans="1:34">
      <c r="A735">
        <v>1734</v>
      </c>
      <c r="B735" t="s">
        <v>257</v>
      </c>
      <c r="C735" t="s">
        <v>405</v>
      </c>
      <c r="D735" t="s">
        <v>980</v>
      </c>
      <c r="E735" s="1">
        <v>38134</v>
      </c>
      <c r="F735" s="1">
        <v>44632</v>
      </c>
      <c r="G735" t="s">
        <v>965</v>
      </c>
      <c r="H735" s="2">
        <v>48642.95</v>
      </c>
      <c r="I735">
        <v>0</v>
      </c>
      <c r="J735">
        <v>0.5</v>
      </c>
      <c r="R735">
        <f t="shared" ca="1" si="115"/>
        <v>21</v>
      </c>
      <c r="T735" s="3" t="str">
        <f t="shared" si="113"/>
        <v>No</v>
      </c>
      <c r="U735" s="3" t="str">
        <f t="shared" ca="1" si="116"/>
        <v>No</v>
      </c>
      <c r="V735" s="6" t="str">
        <f t="shared" ca="1" si="117"/>
        <v>Antigua</v>
      </c>
      <c r="W735" s="7" t="str">
        <f t="shared" si="118"/>
        <v/>
      </c>
      <c r="X735" s="5" t="str">
        <f t="shared" si="119"/>
        <v>N/A</v>
      </c>
      <c r="Y735" s="16" t="str">
        <f t="shared" si="120"/>
        <v>Bajo</v>
      </c>
      <c r="AH735" t="str">
        <f t="shared" si="114"/>
        <v>Activo = Cuenta Corriente</v>
      </c>
    </row>
    <row r="736" spans="1:34">
      <c r="A736">
        <v>1735</v>
      </c>
      <c r="B736" t="s">
        <v>152</v>
      </c>
      <c r="C736" t="s">
        <v>593</v>
      </c>
      <c r="D736" t="s">
        <v>980</v>
      </c>
      <c r="E736" s="1">
        <v>31098</v>
      </c>
      <c r="F736" s="1">
        <v>45187</v>
      </c>
      <c r="G736" t="s">
        <v>966</v>
      </c>
      <c r="H736" s="2">
        <v>288758.56</v>
      </c>
      <c r="I736">
        <v>0</v>
      </c>
      <c r="J736">
        <v>2.1</v>
      </c>
      <c r="R736">
        <f t="shared" ca="1" si="115"/>
        <v>40</v>
      </c>
      <c r="T736" s="3" t="str">
        <f t="shared" si="113"/>
        <v>No</v>
      </c>
      <c r="U736" s="3" t="str">
        <f t="shared" ca="1" si="116"/>
        <v>No</v>
      </c>
      <c r="V736" s="6" t="str">
        <f t="shared" ca="1" si="117"/>
        <v>Antigua</v>
      </c>
      <c r="W736" s="7" t="str">
        <f t="shared" si="118"/>
        <v/>
      </c>
      <c r="X736" s="5" t="str">
        <f t="shared" si="119"/>
        <v>N/A</v>
      </c>
      <c r="Y736" s="16" t="str">
        <f t="shared" si="120"/>
        <v>Medio</v>
      </c>
      <c r="AH736" t="str">
        <f t="shared" si="114"/>
        <v>Activo = Ahorro</v>
      </c>
    </row>
    <row r="737" spans="1:34">
      <c r="A737">
        <v>1736</v>
      </c>
      <c r="B737" t="s">
        <v>316</v>
      </c>
      <c r="C737" t="s">
        <v>622</v>
      </c>
      <c r="D737" t="s">
        <v>979</v>
      </c>
      <c r="E737" s="1">
        <v>21917</v>
      </c>
      <c r="F737" s="1">
        <v>45570</v>
      </c>
      <c r="G737" t="s">
        <v>968</v>
      </c>
      <c r="H737" s="2">
        <v>381356.97</v>
      </c>
      <c r="I737">
        <v>0</v>
      </c>
      <c r="J737">
        <v>35</v>
      </c>
      <c r="R737">
        <f t="shared" ca="1" si="115"/>
        <v>65</v>
      </c>
      <c r="T737" s="3" t="str">
        <f t="shared" si="113"/>
        <v>No</v>
      </c>
      <c r="U737" s="3" t="str">
        <f t="shared" ca="1" si="116"/>
        <v>No</v>
      </c>
      <c r="V737" s="6" t="str">
        <f t="shared" ca="1" si="117"/>
        <v>Antigua</v>
      </c>
      <c r="W737" s="7" t="str">
        <f t="shared" si="118"/>
        <v/>
      </c>
      <c r="X737" s="5" t="str">
        <f t="shared" si="119"/>
        <v>N/A</v>
      </c>
      <c r="Y737" s="16" t="str">
        <f t="shared" si="120"/>
        <v>Alto</v>
      </c>
      <c r="AH737" t="str">
        <f t="shared" si="114"/>
        <v>Pasivo = Tarjeta de Crédito</v>
      </c>
    </row>
    <row r="738" spans="1:34">
      <c r="A738">
        <v>1737</v>
      </c>
      <c r="B738" t="s">
        <v>249</v>
      </c>
      <c r="C738" t="s">
        <v>778</v>
      </c>
      <c r="D738" t="s">
        <v>980</v>
      </c>
      <c r="E738" s="1">
        <v>32418</v>
      </c>
      <c r="F738" s="1">
        <v>45505</v>
      </c>
      <c r="G738" t="s">
        <v>969</v>
      </c>
      <c r="H738" s="2">
        <v>337335.01</v>
      </c>
      <c r="I738">
        <v>6</v>
      </c>
      <c r="J738">
        <v>8</v>
      </c>
      <c r="R738">
        <f t="shared" ca="1" si="115"/>
        <v>36</v>
      </c>
      <c r="T738" s="3" t="str">
        <f t="shared" si="113"/>
        <v>No</v>
      </c>
      <c r="U738" s="3" t="str">
        <f t="shared" ca="1" si="116"/>
        <v>No</v>
      </c>
      <c r="V738" s="6" t="str">
        <f t="shared" ca="1" si="117"/>
        <v>Antigua</v>
      </c>
      <c r="W738" s="7">
        <f t="shared" si="118"/>
        <v>56222.501666666671</v>
      </c>
      <c r="X738" s="5">
        <f t="shared" si="119"/>
        <v>45689</v>
      </c>
      <c r="Y738" s="16" t="str">
        <f t="shared" si="120"/>
        <v>Alto</v>
      </c>
      <c r="AH738" t="str">
        <f t="shared" si="114"/>
        <v>Pasivo = Crédito Hipotecario</v>
      </c>
    </row>
    <row r="739" spans="1:34">
      <c r="A739">
        <v>1738</v>
      </c>
      <c r="B739" t="s">
        <v>300</v>
      </c>
      <c r="C739" t="s">
        <v>538</v>
      </c>
      <c r="D739" t="s">
        <v>979</v>
      </c>
      <c r="E739" s="1">
        <v>27722</v>
      </c>
      <c r="F739" s="1">
        <v>44420</v>
      </c>
      <c r="G739" t="s">
        <v>965</v>
      </c>
      <c r="H739" s="2">
        <v>334264.46000000002</v>
      </c>
      <c r="I739">
        <v>0</v>
      </c>
      <c r="J739">
        <v>0.5</v>
      </c>
      <c r="R739">
        <f t="shared" ca="1" si="115"/>
        <v>49</v>
      </c>
      <c r="T739" s="3" t="str">
        <f t="shared" si="113"/>
        <v>No</v>
      </c>
      <c r="U739" s="3" t="str">
        <f t="shared" ca="1" si="116"/>
        <v>No</v>
      </c>
      <c r="V739" s="6" t="str">
        <f t="shared" ca="1" si="117"/>
        <v>Antigua</v>
      </c>
      <c r="W739" s="7" t="str">
        <f t="shared" si="118"/>
        <v/>
      </c>
      <c r="X739" s="5" t="str">
        <f t="shared" si="119"/>
        <v>N/A</v>
      </c>
      <c r="Y739" s="16" t="str">
        <f t="shared" si="120"/>
        <v>Alto</v>
      </c>
      <c r="AH739" t="str">
        <f t="shared" si="114"/>
        <v>Activo = Cuenta Corriente</v>
      </c>
    </row>
    <row r="740" spans="1:34">
      <c r="A740">
        <v>1739</v>
      </c>
      <c r="B740" t="s">
        <v>269</v>
      </c>
      <c r="C740" t="s">
        <v>779</v>
      </c>
      <c r="D740" t="s">
        <v>979</v>
      </c>
      <c r="E740" s="1">
        <v>24858</v>
      </c>
      <c r="F740" s="1">
        <v>44893</v>
      </c>
      <c r="G740" t="s">
        <v>968</v>
      </c>
      <c r="H740" s="2">
        <v>334425.3</v>
      </c>
      <c r="I740">
        <v>0</v>
      </c>
      <c r="J740">
        <v>35</v>
      </c>
      <c r="R740">
        <f t="shared" ca="1" si="115"/>
        <v>57</v>
      </c>
      <c r="T740" s="3" t="str">
        <f t="shared" si="113"/>
        <v>No</v>
      </c>
      <c r="U740" s="3" t="str">
        <f t="shared" ca="1" si="116"/>
        <v>No</v>
      </c>
      <c r="V740" s="6" t="str">
        <f t="shared" ca="1" si="117"/>
        <v>Antigua</v>
      </c>
      <c r="W740" s="7" t="str">
        <f t="shared" si="118"/>
        <v/>
      </c>
      <c r="X740" s="5" t="str">
        <f t="shared" si="119"/>
        <v>N/A</v>
      </c>
      <c r="Y740" s="16" t="str">
        <f t="shared" si="120"/>
        <v>Alto</v>
      </c>
      <c r="AH740" t="str">
        <f t="shared" si="114"/>
        <v>Pasivo = Tarjeta de Crédito</v>
      </c>
    </row>
    <row r="741" spans="1:34">
      <c r="A741">
        <v>1740</v>
      </c>
      <c r="B741" t="s">
        <v>11</v>
      </c>
      <c r="C741" t="s">
        <v>486</v>
      </c>
      <c r="D741" t="s">
        <v>980</v>
      </c>
      <c r="E741" s="1">
        <v>35870</v>
      </c>
      <c r="F741" s="1">
        <v>45426</v>
      </c>
      <c r="G741" t="s">
        <v>967</v>
      </c>
      <c r="H741" s="2">
        <v>127175.94</v>
      </c>
      <c r="I741">
        <v>0</v>
      </c>
      <c r="J741">
        <v>5.5</v>
      </c>
      <c r="R741">
        <f t="shared" ca="1" si="115"/>
        <v>27</v>
      </c>
      <c r="T741" s="3" t="str">
        <f t="shared" si="113"/>
        <v>No</v>
      </c>
      <c r="U741" s="3" t="str">
        <f t="shared" ca="1" si="116"/>
        <v>No</v>
      </c>
      <c r="V741" s="6" t="str">
        <f t="shared" ca="1" si="117"/>
        <v>Antigua</v>
      </c>
      <c r="W741" s="7" t="str">
        <f t="shared" si="118"/>
        <v/>
      </c>
      <c r="X741" s="5" t="str">
        <f t="shared" si="119"/>
        <v>N/A</v>
      </c>
      <c r="Y741" s="16" t="str">
        <f t="shared" si="120"/>
        <v>Medio</v>
      </c>
      <c r="AH741" t="str">
        <f t="shared" si="114"/>
        <v>Activo = Inversión</v>
      </c>
    </row>
    <row r="742" spans="1:34">
      <c r="A742">
        <v>1741</v>
      </c>
      <c r="B742" t="s">
        <v>282</v>
      </c>
      <c r="C742" t="s">
        <v>627</v>
      </c>
      <c r="D742" t="s">
        <v>980</v>
      </c>
      <c r="E742" s="1">
        <v>34325</v>
      </c>
      <c r="F742" s="1">
        <v>44673</v>
      </c>
      <c r="G742" t="s">
        <v>966</v>
      </c>
      <c r="H742" s="2">
        <v>309908.73</v>
      </c>
      <c r="I742">
        <v>0</v>
      </c>
      <c r="J742">
        <v>2.1</v>
      </c>
      <c r="R742">
        <f t="shared" ca="1" si="115"/>
        <v>31</v>
      </c>
      <c r="T742" s="3" t="str">
        <f t="shared" si="113"/>
        <v>No</v>
      </c>
      <c r="U742" s="3" t="str">
        <f t="shared" ca="1" si="116"/>
        <v>No</v>
      </c>
      <c r="V742" s="6" t="str">
        <f t="shared" ca="1" si="117"/>
        <v>Antigua</v>
      </c>
      <c r="W742" s="7" t="str">
        <f t="shared" si="118"/>
        <v/>
      </c>
      <c r="X742" s="5" t="str">
        <f t="shared" si="119"/>
        <v>N/A</v>
      </c>
      <c r="Y742" s="16" t="str">
        <f t="shared" si="120"/>
        <v>Alto</v>
      </c>
      <c r="AH742" t="str">
        <f t="shared" si="114"/>
        <v>Activo = Ahorro</v>
      </c>
    </row>
    <row r="743" spans="1:34">
      <c r="A743">
        <v>1742</v>
      </c>
      <c r="B743" t="s">
        <v>247</v>
      </c>
      <c r="C743" t="s">
        <v>530</v>
      </c>
      <c r="D743" t="s">
        <v>980</v>
      </c>
      <c r="E743" s="1">
        <v>37891</v>
      </c>
      <c r="F743" s="1">
        <v>44708</v>
      </c>
      <c r="G743" t="s">
        <v>966</v>
      </c>
      <c r="H743" s="2">
        <v>281529.09999999998</v>
      </c>
      <c r="I743">
        <v>0</v>
      </c>
      <c r="J743">
        <v>2.1</v>
      </c>
      <c r="R743">
        <f t="shared" ca="1" si="115"/>
        <v>21</v>
      </c>
      <c r="T743" s="3" t="str">
        <f t="shared" si="113"/>
        <v>No</v>
      </c>
      <c r="U743" s="3" t="str">
        <f t="shared" ca="1" si="116"/>
        <v>No</v>
      </c>
      <c r="V743" s="6" t="str">
        <f t="shared" ca="1" si="117"/>
        <v>Antigua</v>
      </c>
      <c r="W743" s="7" t="str">
        <f t="shared" si="118"/>
        <v/>
      </c>
      <c r="X743" s="5" t="str">
        <f t="shared" si="119"/>
        <v>N/A</v>
      </c>
      <c r="Y743" s="16" t="str">
        <f t="shared" si="120"/>
        <v>Medio</v>
      </c>
      <c r="AH743" t="str">
        <f t="shared" si="114"/>
        <v>Activo = Ahorro</v>
      </c>
    </row>
    <row r="744" spans="1:34">
      <c r="A744">
        <v>1743</v>
      </c>
      <c r="B744" t="s">
        <v>123</v>
      </c>
      <c r="C744" t="s">
        <v>387</v>
      </c>
      <c r="D744" t="s">
        <v>979</v>
      </c>
      <c r="E744" s="1">
        <v>22279</v>
      </c>
      <c r="F744" s="1">
        <v>45735</v>
      </c>
      <c r="G744" t="s">
        <v>969</v>
      </c>
      <c r="H744" s="2">
        <v>383542.44</v>
      </c>
      <c r="I744">
        <v>18</v>
      </c>
      <c r="J744">
        <v>8</v>
      </c>
      <c r="R744">
        <f t="shared" ca="1" si="115"/>
        <v>64</v>
      </c>
      <c r="T744" s="3" t="str">
        <f t="shared" si="113"/>
        <v>No</v>
      </c>
      <c r="U744" s="3" t="str">
        <f t="shared" ca="1" si="116"/>
        <v>No</v>
      </c>
      <c r="V744" s="6" t="str">
        <f t="shared" ca="1" si="117"/>
        <v>Antigua</v>
      </c>
      <c r="W744" s="7">
        <f t="shared" si="118"/>
        <v>21307.913333333334</v>
      </c>
      <c r="X744" s="5">
        <f t="shared" si="119"/>
        <v>46284</v>
      </c>
      <c r="Y744" s="16" t="str">
        <f t="shared" si="120"/>
        <v>Alto</v>
      </c>
      <c r="AH744" t="str">
        <f t="shared" si="114"/>
        <v>Pasivo = Crédito Hipotecario</v>
      </c>
    </row>
    <row r="745" spans="1:34">
      <c r="A745">
        <v>1744</v>
      </c>
      <c r="B745" t="s">
        <v>317</v>
      </c>
      <c r="C745" t="s">
        <v>431</v>
      </c>
      <c r="D745" t="s">
        <v>979</v>
      </c>
      <c r="E745" s="1">
        <v>24330</v>
      </c>
      <c r="F745" s="1">
        <v>45322</v>
      </c>
      <c r="G745" t="s">
        <v>967</v>
      </c>
      <c r="H745" s="2">
        <v>293203.32</v>
      </c>
      <c r="I745">
        <v>18</v>
      </c>
      <c r="J745">
        <v>5.5</v>
      </c>
      <c r="R745">
        <f t="shared" ca="1" si="115"/>
        <v>58</v>
      </c>
      <c r="T745" s="3" t="str">
        <f t="shared" si="113"/>
        <v>No</v>
      </c>
      <c r="U745" s="3" t="str">
        <f t="shared" ca="1" si="116"/>
        <v>No</v>
      </c>
      <c r="V745" s="6" t="str">
        <f t="shared" ca="1" si="117"/>
        <v>Antigua</v>
      </c>
      <c r="W745" s="7">
        <f t="shared" si="118"/>
        <v>16289.073333333334</v>
      </c>
      <c r="X745" s="5">
        <f t="shared" si="119"/>
        <v>45869</v>
      </c>
      <c r="Y745" s="16" t="str">
        <f t="shared" si="120"/>
        <v>Medio</v>
      </c>
      <c r="AH745" t="str">
        <f t="shared" si="114"/>
        <v>Activo = Inversión</v>
      </c>
    </row>
    <row r="746" spans="1:34">
      <c r="A746">
        <v>1745</v>
      </c>
      <c r="B746" t="s">
        <v>126</v>
      </c>
      <c r="C746" t="s">
        <v>505</v>
      </c>
      <c r="D746" t="s">
        <v>980</v>
      </c>
      <c r="E746" s="1">
        <v>25317</v>
      </c>
      <c r="F746" s="1">
        <v>44924</v>
      </c>
      <c r="G746" t="s">
        <v>969</v>
      </c>
      <c r="H746" s="2">
        <v>165843.25</v>
      </c>
      <c r="I746">
        <v>24</v>
      </c>
      <c r="J746">
        <v>8</v>
      </c>
      <c r="R746">
        <f t="shared" ca="1" si="115"/>
        <v>56</v>
      </c>
      <c r="T746" s="3" t="str">
        <f t="shared" si="113"/>
        <v>No</v>
      </c>
      <c r="U746" s="3" t="str">
        <f t="shared" ca="1" si="116"/>
        <v>No</v>
      </c>
      <c r="V746" s="6" t="str">
        <f t="shared" ca="1" si="117"/>
        <v>Antigua</v>
      </c>
      <c r="W746" s="7">
        <f t="shared" si="118"/>
        <v>6910.135416666667</v>
      </c>
      <c r="X746" s="5">
        <f t="shared" si="119"/>
        <v>45655</v>
      </c>
      <c r="Y746" s="16" t="str">
        <f t="shared" si="120"/>
        <v>Medio</v>
      </c>
      <c r="AH746" t="str">
        <f t="shared" si="114"/>
        <v>Pasivo = Crédito Hipotecario</v>
      </c>
    </row>
    <row r="747" spans="1:34">
      <c r="A747">
        <v>1746</v>
      </c>
      <c r="B747" t="s">
        <v>93</v>
      </c>
      <c r="C747" t="s">
        <v>391</v>
      </c>
      <c r="D747" t="s">
        <v>979</v>
      </c>
      <c r="E747" s="1">
        <v>26165</v>
      </c>
      <c r="F747" s="1">
        <v>45309</v>
      </c>
      <c r="G747" t="s">
        <v>968</v>
      </c>
      <c r="H747" s="2">
        <v>315557.90999999997</v>
      </c>
      <c r="I747">
        <v>0</v>
      </c>
      <c r="J747">
        <v>35</v>
      </c>
      <c r="R747">
        <f t="shared" ca="1" si="115"/>
        <v>53</v>
      </c>
      <c r="T747" s="3" t="str">
        <f t="shared" si="113"/>
        <v>No</v>
      </c>
      <c r="U747" s="3" t="str">
        <f t="shared" ca="1" si="116"/>
        <v>No</v>
      </c>
      <c r="V747" s="6" t="str">
        <f t="shared" ca="1" si="117"/>
        <v>Antigua</v>
      </c>
      <c r="W747" s="7" t="str">
        <f t="shared" si="118"/>
        <v/>
      </c>
      <c r="X747" s="5" t="str">
        <f t="shared" si="119"/>
        <v>N/A</v>
      </c>
      <c r="Y747" s="16" t="str">
        <f t="shared" si="120"/>
        <v>Alto</v>
      </c>
      <c r="AH747" t="str">
        <f t="shared" si="114"/>
        <v>Pasivo = Tarjeta de Crédito</v>
      </c>
    </row>
    <row r="748" spans="1:34">
      <c r="A748">
        <v>1747</v>
      </c>
      <c r="B748" t="s">
        <v>169</v>
      </c>
      <c r="C748" t="s">
        <v>533</v>
      </c>
      <c r="D748" t="s">
        <v>980</v>
      </c>
      <c r="E748" s="1">
        <v>20004</v>
      </c>
      <c r="F748" s="1">
        <v>44867</v>
      </c>
      <c r="G748" t="s">
        <v>965</v>
      </c>
      <c r="H748" s="2">
        <v>287876.96999999997</v>
      </c>
      <c r="I748">
        <v>0</v>
      </c>
      <c r="J748">
        <v>0.5</v>
      </c>
      <c r="R748">
        <f t="shared" ca="1" si="115"/>
        <v>70</v>
      </c>
      <c r="T748" s="3" t="str">
        <f t="shared" si="113"/>
        <v>No</v>
      </c>
      <c r="U748" s="3" t="str">
        <f t="shared" ca="1" si="116"/>
        <v>No</v>
      </c>
      <c r="V748" s="6" t="str">
        <f t="shared" ca="1" si="117"/>
        <v>Antigua</v>
      </c>
      <c r="W748" s="7" t="str">
        <f t="shared" si="118"/>
        <v/>
      </c>
      <c r="X748" s="5" t="str">
        <f t="shared" si="119"/>
        <v>N/A</v>
      </c>
      <c r="Y748" s="16" t="str">
        <f t="shared" si="120"/>
        <v>Medio</v>
      </c>
      <c r="AH748" t="str">
        <f t="shared" si="114"/>
        <v>Activo = Cuenta Corriente</v>
      </c>
    </row>
    <row r="749" spans="1:34">
      <c r="A749">
        <v>1748</v>
      </c>
      <c r="B749" t="s">
        <v>287</v>
      </c>
      <c r="C749" t="s">
        <v>422</v>
      </c>
      <c r="D749" t="s">
        <v>979</v>
      </c>
      <c r="E749" s="1">
        <v>26614</v>
      </c>
      <c r="F749" s="1">
        <v>45544</v>
      </c>
      <c r="G749" t="s">
        <v>968</v>
      </c>
      <c r="H749" s="2">
        <v>112967.03999999999</v>
      </c>
      <c r="I749">
        <v>0</v>
      </c>
      <c r="J749">
        <v>35</v>
      </c>
      <c r="R749">
        <f t="shared" ca="1" si="115"/>
        <v>52</v>
      </c>
      <c r="T749" s="3" t="str">
        <f t="shared" si="113"/>
        <v>No</v>
      </c>
      <c r="U749" s="3" t="str">
        <f t="shared" ca="1" si="116"/>
        <v>No</v>
      </c>
      <c r="V749" s="6" t="str">
        <f t="shared" ca="1" si="117"/>
        <v>Antigua</v>
      </c>
      <c r="W749" s="7" t="str">
        <f t="shared" si="118"/>
        <v/>
      </c>
      <c r="X749" s="5" t="str">
        <f t="shared" si="119"/>
        <v>N/A</v>
      </c>
      <c r="Y749" s="16" t="str">
        <f t="shared" si="120"/>
        <v>Medio</v>
      </c>
      <c r="AH749" t="str">
        <f t="shared" si="114"/>
        <v>Pasivo = Tarjeta de Crédito</v>
      </c>
    </row>
    <row r="750" spans="1:34">
      <c r="A750">
        <v>1749</v>
      </c>
      <c r="B750" t="s">
        <v>212</v>
      </c>
      <c r="C750" t="s">
        <v>768</v>
      </c>
      <c r="D750" t="s">
        <v>980</v>
      </c>
      <c r="E750" s="1">
        <v>33272</v>
      </c>
      <c r="F750" s="1">
        <v>45432</v>
      </c>
      <c r="G750" t="s">
        <v>968</v>
      </c>
      <c r="H750" s="2">
        <v>112864.94</v>
      </c>
      <c r="I750">
        <v>0</v>
      </c>
      <c r="J750">
        <v>35</v>
      </c>
      <c r="R750">
        <f t="shared" ca="1" si="115"/>
        <v>34</v>
      </c>
      <c r="T750" s="3" t="str">
        <f t="shared" si="113"/>
        <v>No</v>
      </c>
      <c r="U750" s="3" t="str">
        <f t="shared" ca="1" si="116"/>
        <v>No</v>
      </c>
      <c r="V750" s="6" t="str">
        <f t="shared" ca="1" si="117"/>
        <v>Antigua</v>
      </c>
      <c r="W750" s="7" t="str">
        <f t="shared" si="118"/>
        <v/>
      </c>
      <c r="X750" s="5" t="str">
        <f t="shared" si="119"/>
        <v>N/A</v>
      </c>
      <c r="Y750" s="16" t="str">
        <f t="shared" si="120"/>
        <v>Medio</v>
      </c>
      <c r="AH750" t="str">
        <f t="shared" si="114"/>
        <v>Pasivo = Tarjeta de Crédito</v>
      </c>
    </row>
    <row r="751" spans="1:34">
      <c r="A751">
        <v>1750</v>
      </c>
      <c r="B751" t="s">
        <v>303</v>
      </c>
      <c r="C751" t="s">
        <v>780</v>
      </c>
      <c r="D751" t="s">
        <v>979</v>
      </c>
      <c r="E751" s="1">
        <v>24856</v>
      </c>
      <c r="F751" s="1">
        <v>44528</v>
      </c>
      <c r="G751" t="s">
        <v>966</v>
      </c>
      <c r="H751" s="2">
        <v>373731.72</v>
      </c>
      <c r="I751">
        <v>0</v>
      </c>
      <c r="J751">
        <v>2.1</v>
      </c>
      <c r="R751">
        <f t="shared" ca="1" si="115"/>
        <v>57</v>
      </c>
      <c r="T751" s="3" t="str">
        <f t="shared" si="113"/>
        <v>No</v>
      </c>
      <c r="U751" s="3" t="str">
        <f t="shared" ca="1" si="116"/>
        <v>No</v>
      </c>
      <c r="V751" s="6" t="str">
        <f t="shared" ca="1" si="117"/>
        <v>Antigua</v>
      </c>
      <c r="W751" s="7" t="str">
        <f t="shared" si="118"/>
        <v/>
      </c>
      <c r="X751" s="5" t="str">
        <f t="shared" si="119"/>
        <v>N/A</v>
      </c>
      <c r="Y751" s="16" t="str">
        <f t="shared" si="120"/>
        <v>Alto</v>
      </c>
      <c r="AH751" t="str">
        <f t="shared" si="114"/>
        <v>Activo = Ahorro</v>
      </c>
    </row>
    <row r="752" spans="1:34">
      <c r="A752">
        <v>1751</v>
      </c>
      <c r="B752" t="s">
        <v>20</v>
      </c>
      <c r="C752" t="s">
        <v>372</v>
      </c>
      <c r="D752" t="s">
        <v>980</v>
      </c>
      <c r="E752" s="1">
        <v>30557</v>
      </c>
      <c r="F752" s="1">
        <v>44182</v>
      </c>
      <c r="G752" t="s">
        <v>966</v>
      </c>
      <c r="H752" s="2">
        <v>242769.56</v>
      </c>
      <c r="I752">
        <v>0</v>
      </c>
      <c r="J752">
        <v>2.1</v>
      </c>
      <c r="R752">
        <f t="shared" ca="1" si="115"/>
        <v>41</v>
      </c>
      <c r="T752" s="3" t="str">
        <f t="shared" si="113"/>
        <v>No</v>
      </c>
      <c r="U752" s="3" t="str">
        <f t="shared" ca="1" si="116"/>
        <v>No</v>
      </c>
      <c r="V752" s="6" t="str">
        <f t="shared" ca="1" si="117"/>
        <v>Antigua</v>
      </c>
      <c r="W752" s="7" t="str">
        <f t="shared" si="118"/>
        <v/>
      </c>
      <c r="X752" s="5" t="str">
        <f t="shared" si="119"/>
        <v>N/A</v>
      </c>
      <c r="Y752" s="16" t="str">
        <f t="shared" si="120"/>
        <v>Medio</v>
      </c>
      <c r="AH752" t="str">
        <f t="shared" si="114"/>
        <v>Activo = Ahorro</v>
      </c>
    </row>
    <row r="753" spans="1:34">
      <c r="A753">
        <v>1752</v>
      </c>
      <c r="B753" t="s">
        <v>204</v>
      </c>
      <c r="C753" t="s">
        <v>726</v>
      </c>
      <c r="D753" t="s">
        <v>979</v>
      </c>
      <c r="E753" s="1">
        <v>28719</v>
      </c>
      <c r="F753" s="1">
        <v>45787</v>
      </c>
      <c r="G753" t="s">
        <v>966</v>
      </c>
      <c r="H753" s="2">
        <v>175996.34</v>
      </c>
      <c r="I753">
        <v>0</v>
      </c>
      <c r="J753">
        <v>2.1</v>
      </c>
      <c r="R753">
        <f t="shared" ca="1" si="115"/>
        <v>46</v>
      </c>
      <c r="T753" s="3" t="str">
        <f t="shared" si="113"/>
        <v>No</v>
      </c>
      <c r="U753" s="3" t="str">
        <f t="shared" ca="1" si="116"/>
        <v>No</v>
      </c>
      <c r="V753" s="6" t="str">
        <f t="shared" ca="1" si="117"/>
        <v>Reciente</v>
      </c>
      <c r="W753" s="7" t="str">
        <f t="shared" si="118"/>
        <v/>
      </c>
      <c r="X753" s="5" t="str">
        <f t="shared" si="119"/>
        <v>N/A</v>
      </c>
      <c r="Y753" s="16" t="str">
        <f t="shared" si="120"/>
        <v>Medio</v>
      </c>
      <c r="AH753" t="str">
        <f t="shared" si="114"/>
        <v>Activo = Ahorro</v>
      </c>
    </row>
    <row r="754" spans="1:34">
      <c r="A754">
        <v>1753</v>
      </c>
      <c r="B754" t="s">
        <v>318</v>
      </c>
      <c r="C754" t="s">
        <v>781</v>
      </c>
      <c r="D754" t="s">
        <v>979</v>
      </c>
      <c r="E754" s="1">
        <v>19995</v>
      </c>
      <c r="F754" s="1">
        <v>45605</v>
      </c>
      <c r="G754" t="s">
        <v>967</v>
      </c>
      <c r="H754" s="2">
        <v>32733.1</v>
      </c>
      <c r="I754">
        <v>18</v>
      </c>
      <c r="J754">
        <v>5.5</v>
      </c>
      <c r="R754">
        <f t="shared" ca="1" si="115"/>
        <v>70</v>
      </c>
      <c r="T754" s="3" t="str">
        <f t="shared" si="113"/>
        <v>No</v>
      </c>
      <c r="U754" s="3" t="str">
        <f t="shared" ca="1" si="116"/>
        <v>No</v>
      </c>
      <c r="V754" s="6" t="str">
        <f t="shared" ca="1" si="117"/>
        <v>Antigua</v>
      </c>
      <c r="W754" s="7">
        <f t="shared" si="118"/>
        <v>1818.5055555555555</v>
      </c>
      <c r="X754" s="5">
        <f t="shared" si="119"/>
        <v>46151</v>
      </c>
      <c r="Y754" s="16" t="str">
        <f t="shared" si="120"/>
        <v>Bajo</v>
      </c>
      <c r="AH754" t="str">
        <f t="shared" si="114"/>
        <v>Activo = Inversión</v>
      </c>
    </row>
    <row r="755" spans="1:34">
      <c r="A755">
        <v>1754</v>
      </c>
      <c r="B755" t="s">
        <v>227</v>
      </c>
      <c r="C755" t="s">
        <v>782</v>
      </c>
      <c r="D755" t="s">
        <v>980</v>
      </c>
      <c r="E755" s="1">
        <v>37365</v>
      </c>
      <c r="F755" s="1">
        <v>44949</v>
      </c>
      <c r="G755" t="s">
        <v>969</v>
      </c>
      <c r="H755" s="2">
        <v>60812.77</v>
      </c>
      <c r="I755">
        <v>24</v>
      </c>
      <c r="J755">
        <v>8</v>
      </c>
      <c r="R755">
        <f t="shared" ca="1" si="115"/>
        <v>23</v>
      </c>
      <c r="T755" s="3" t="str">
        <f t="shared" si="113"/>
        <v>No</v>
      </c>
      <c r="U755" s="3" t="str">
        <f t="shared" ca="1" si="116"/>
        <v>No</v>
      </c>
      <c r="V755" s="6" t="str">
        <f t="shared" ca="1" si="117"/>
        <v>Antigua</v>
      </c>
      <c r="W755" s="7">
        <f t="shared" si="118"/>
        <v>2533.8654166666665</v>
      </c>
      <c r="X755" s="5">
        <f t="shared" si="119"/>
        <v>45680</v>
      </c>
      <c r="Y755" s="16" t="str">
        <f t="shared" si="120"/>
        <v>Bajo</v>
      </c>
      <c r="AH755" t="str">
        <f t="shared" si="114"/>
        <v>Pasivo = Crédito Hipotecario</v>
      </c>
    </row>
    <row r="756" spans="1:34">
      <c r="A756">
        <v>1755</v>
      </c>
      <c r="B756" t="s">
        <v>91</v>
      </c>
      <c r="C756" t="s">
        <v>104</v>
      </c>
      <c r="D756" t="s">
        <v>979</v>
      </c>
      <c r="E756" s="1">
        <v>22512</v>
      </c>
      <c r="F756" s="1">
        <v>45407</v>
      </c>
      <c r="G756" t="s">
        <v>969</v>
      </c>
      <c r="H756" s="2">
        <v>249198.55</v>
      </c>
      <c r="I756">
        <v>24</v>
      </c>
      <c r="J756">
        <v>8</v>
      </c>
      <c r="R756">
        <f t="shared" ca="1" si="115"/>
        <v>63</v>
      </c>
      <c r="T756" s="3" t="str">
        <f t="shared" si="113"/>
        <v>No</v>
      </c>
      <c r="U756" s="3" t="str">
        <f t="shared" ca="1" si="116"/>
        <v>No</v>
      </c>
      <c r="V756" s="6" t="str">
        <f t="shared" ca="1" si="117"/>
        <v>Antigua</v>
      </c>
      <c r="W756" s="7">
        <f t="shared" si="118"/>
        <v>10383.272916666667</v>
      </c>
      <c r="X756" s="5">
        <f t="shared" si="119"/>
        <v>46137</v>
      </c>
      <c r="Y756" s="16" t="str">
        <f t="shared" si="120"/>
        <v>Medio</v>
      </c>
      <c r="AH756" t="str">
        <f t="shared" si="114"/>
        <v>Pasivo = Crédito Hipotecario</v>
      </c>
    </row>
    <row r="757" spans="1:34">
      <c r="A757">
        <v>1756</v>
      </c>
      <c r="B757" t="s">
        <v>225</v>
      </c>
      <c r="C757" t="s">
        <v>548</v>
      </c>
      <c r="D757" t="s">
        <v>980</v>
      </c>
      <c r="E757" s="1">
        <v>24379</v>
      </c>
      <c r="F757" s="1">
        <v>45649</v>
      </c>
      <c r="G757" t="s">
        <v>969</v>
      </c>
      <c r="H757" s="2">
        <v>265005.09000000003</v>
      </c>
      <c r="I757">
        <v>24</v>
      </c>
      <c r="J757">
        <v>8</v>
      </c>
      <c r="R757">
        <f t="shared" ca="1" si="115"/>
        <v>58</v>
      </c>
      <c r="T757" s="3" t="str">
        <f t="shared" si="113"/>
        <v>No</v>
      </c>
      <c r="U757" s="3" t="str">
        <f t="shared" ca="1" si="116"/>
        <v>No</v>
      </c>
      <c r="V757" s="6" t="str">
        <f t="shared" ca="1" si="117"/>
        <v>Antigua</v>
      </c>
      <c r="W757" s="7">
        <f t="shared" si="118"/>
        <v>11041.878750000002</v>
      </c>
      <c r="X757" s="5">
        <f t="shared" si="119"/>
        <v>46379</v>
      </c>
      <c r="Y757" s="16" t="str">
        <f t="shared" si="120"/>
        <v>Medio</v>
      </c>
      <c r="AH757" t="str">
        <f t="shared" si="114"/>
        <v>Pasivo = Crédito Hipotecario</v>
      </c>
    </row>
    <row r="758" spans="1:34">
      <c r="A758">
        <v>1757</v>
      </c>
      <c r="B758" t="s">
        <v>61</v>
      </c>
      <c r="C758" t="s">
        <v>783</v>
      </c>
      <c r="D758" t="s">
        <v>979</v>
      </c>
      <c r="E758" s="1">
        <v>38094</v>
      </c>
      <c r="F758" s="1">
        <v>45467</v>
      </c>
      <c r="G758" t="s">
        <v>966</v>
      </c>
      <c r="H758" s="2">
        <v>446923.71</v>
      </c>
      <c r="I758">
        <v>0</v>
      </c>
      <c r="J758">
        <v>2.1</v>
      </c>
      <c r="R758">
        <f t="shared" ca="1" si="115"/>
        <v>21</v>
      </c>
      <c r="T758" s="3" t="str">
        <f t="shared" si="113"/>
        <v>No</v>
      </c>
      <c r="U758" s="3" t="str">
        <f t="shared" ca="1" si="116"/>
        <v>No</v>
      </c>
      <c r="V758" s="6" t="str">
        <f t="shared" ca="1" si="117"/>
        <v>Antigua</v>
      </c>
      <c r="W758" s="7" t="str">
        <f t="shared" si="118"/>
        <v/>
      </c>
      <c r="X758" s="5" t="str">
        <f t="shared" si="119"/>
        <v>N/A</v>
      </c>
      <c r="Y758" s="16" t="str">
        <f t="shared" si="120"/>
        <v>Alto</v>
      </c>
      <c r="AH758" t="str">
        <f t="shared" si="114"/>
        <v>Activo = Ahorro</v>
      </c>
    </row>
    <row r="759" spans="1:34">
      <c r="A759">
        <v>1758</v>
      </c>
      <c r="B759" t="s">
        <v>123</v>
      </c>
      <c r="C759" t="s">
        <v>355</v>
      </c>
      <c r="D759" t="s">
        <v>980</v>
      </c>
      <c r="E759" s="1">
        <v>28434</v>
      </c>
      <c r="F759" s="1">
        <v>45065</v>
      </c>
      <c r="G759" t="s">
        <v>966</v>
      </c>
      <c r="H759" s="2">
        <v>374928.15</v>
      </c>
      <c r="I759">
        <v>0</v>
      </c>
      <c r="J759">
        <v>2.1</v>
      </c>
      <c r="R759">
        <f t="shared" ca="1" si="115"/>
        <v>47</v>
      </c>
      <c r="T759" s="3" t="str">
        <f t="shared" si="113"/>
        <v>No</v>
      </c>
      <c r="U759" s="3" t="str">
        <f t="shared" ca="1" si="116"/>
        <v>No</v>
      </c>
      <c r="V759" s="6" t="str">
        <f t="shared" ca="1" si="117"/>
        <v>Antigua</v>
      </c>
      <c r="W759" s="7" t="str">
        <f t="shared" si="118"/>
        <v/>
      </c>
      <c r="X759" s="5" t="str">
        <f t="shared" si="119"/>
        <v>N/A</v>
      </c>
      <c r="Y759" s="16" t="str">
        <f t="shared" si="120"/>
        <v>Alto</v>
      </c>
      <c r="AH759" t="str">
        <f t="shared" si="114"/>
        <v>Activo = Ahorro</v>
      </c>
    </row>
    <row r="760" spans="1:34">
      <c r="A760">
        <v>1759</v>
      </c>
      <c r="B760" t="s">
        <v>319</v>
      </c>
      <c r="C760" t="s">
        <v>667</v>
      </c>
      <c r="D760" t="s">
        <v>980</v>
      </c>
      <c r="E760" s="1">
        <v>36960</v>
      </c>
      <c r="F760" s="1">
        <v>44865</v>
      </c>
      <c r="G760" t="s">
        <v>967</v>
      </c>
      <c r="H760" s="2">
        <v>486881.57</v>
      </c>
      <c r="I760">
        <v>18</v>
      </c>
      <c r="J760">
        <v>5.5</v>
      </c>
      <c r="R760">
        <f t="shared" ca="1" si="115"/>
        <v>24</v>
      </c>
    </row>
    <row r="761" spans="1:34">
      <c r="A761">
        <v>1760</v>
      </c>
      <c r="B761" t="s">
        <v>10</v>
      </c>
      <c r="C761" t="s">
        <v>395</v>
      </c>
      <c r="D761" t="s">
        <v>980</v>
      </c>
      <c r="E761" s="1">
        <v>31393</v>
      </c>
      <c r="F761" s="1">
        <v>44728</v>
      </c>
      <c r="G761" t="s">
        <v>969</v>
      </c>
      <c r="H761" s="2">
        <v>405987.52</v>
      </c>
      <c r="I761">
        <v>36</v>
      </c>
      <c r="J761">
        <v>8</v>
      </c>
      <c r="R761">
        <f t="shared" ca="1" si="115"/>
        <v>39</v>
      </c>
    </row>
    <row r="762" spans="1:34">
      <c r="A762">
        <v>1761</v>
      </c>
      <c r="B762" t="s">
        <v>281</v>
      </c>
      <c r="C762" t="s">
        <v>741</v>
      </c>
      <c r="D762" t="s">
        <v>980</v>
      </c>
      <c r="E762" s="1">
        <v>37807</v>
      </c>
      <c r="F762" s="1">
        <v>44483</v>
      </c>
      <c r="G762" t="s">
        <v>967</v>
      </c>
      <c r="H762" s="2">
        <v>401712.92</v>
      </c>
      <c r="I762">
        <v>6</v>
      </c>
      <c r="J762">
        <v>5.5</v>
      </c>
      <c r="R762">
        <f t="shared" ca="1" si="115"/>
        <v>21</v>
      </c>
    </row>
    <row r="763" spans="1:34">
      <c r="A763">
        <v>1762</v>
      </c>
      <c r="B763" t="s">
        <v>172</v>
      </c>
      <c r="C763" t="s">
        <v>393</v>
      </c>
      <c r="D763" t="s">
        <v>980</v>
      </c>
      <c r="E763" s="1">
        <v>32927</v>
      </c>
      <c r="F763" s="1">
        <v>45526</v>
      </c>
      <c r="G763" t="s">
        <v>969</v>
      </c>
      <c r="H763" s="2">
        <v>262605.59000000003</v>
      </c>
      <c r="I763">
        <v>12</v>
      </c>
      <c r="J763">
        <v>8</v>
      </c>
      <c r="R763">
        <f t="shared" ca="1" si="115"/>
        <v>35</v>
      </c>
    </row>
    <row r="764" spans="1:34">
      <c r="A764">
        <v>1763</v>
      </c>
      <c r="B764" t="s">
        <v>100</v>
      </c>
      <c r="C764" t="s">
        <v>666</v>
      </c>
      <c r="D764" t="s">
        <v>979</v>
      </c>
      <c r="E764" s="1">
        <v>23281</v>
      </c>
      <c r="F764" s="1">
        <v>45787</v>
      </c>
      <c r="G764" t="s">
        <v>965</v>
      </c>
      <c r="H764" s="2">
        <v>12447.52</v>
      </c>
      <c r="I764">
        <v>0</v>
      </c>
      <c r="J764">
        <v>0.5</v>
      </c>
      <c r="R764">
        <f t="shared" ca="1" si="115"/>
        <v>61</v>
      </c>
    </row>
    <row r="765" spans="1:34">
      <c r="A765">
        <v>1764</v>
      </c>
      <c r="B765" t="s">
        <v>210</v>
      </c>
      <c r="C765" t="s">
        <v>595</v>
      </c>
      <c r="D765" t="s">
        <v>979</v>
      </c>
      <c r="E765" s="1">
        <v>22856</v>
      </c>
      <c r="F765" s="1">
        <v>44085</v>
      </c>
      <c r="G765" t="s">
        <v>969</v>
      </c>
      <c r="H765" s="2">
        <v>125675.61</v>
      </c>
      <c r="I765">
        <v>6</v>
      </c>
      <c r="J765">
        <v>8</v>
      </c>
      <c r="R765">
        <f t="shared" ca="1" si="115"/>
        <v>62</v>
      </c>
    </row>
    <row r="766" spans="1:34">
      <c r="A766">
        <v>1765</v>
      </c>
      <c r="B766" t="s">
        <v>311</v>
      </c>
      <c r="C766" t="s">
        <v>674</v>
      </c>
      <c r="D766" t="s">
        <v>979</v>
      </c>
      <c r="E766" s="1">
        <v>27056</v>
      </c>
      <c r="F766" s="1">
        <v>45507</v>
      </c>
      <c r="G766" t="s">
        <v>966</v>
      </c>
      <c r="H766" s="2">
        <v>472009.01</v>
      </c>
      <c r="I766">
        <v>0</v>
      </c>
      <c r="J766">
        <v>2.1</v>
      </c>
      <c r="R766">
        <f t="shared" ca="1" si="115"/>
        <v>51</v>
      </c>
    </row>
    <row r="767" spans="1:34">
      <c r="A767">
        <v>1766</v>
      </c>
      <c r="B767" t="s">
        <v>262</v>
      </c>
      <c r="C767" t="s">
        <v>784</v>
      </c>
      <c r="D767" t="s">
        <v>979</v>
      </c>
      <c r="E767" s="1">
        <v>20039</v>
      </c>
      <c r="F767" s="1">
        <v>45073</v>
      </c>
      <c r="G767" t="s">
        <v>967</v>
      </c>
      <c r="H767" s="2">
        <v>37607.72</v>
      </c>
      <c r="I767">
        <v>12</v>
      </c>
      <c r="J767">
        <v>5.5</v>
      </c>
      <c r="R767">
        <f t="shared" ca="1" si="115"/>
        <v>70</v>
      </c>
    </row>
    <row r="768" spans="1:34">
      <c r="A768">
        <v>1767</v>
      </c>
      <c r="B768" t="s">
        <v>204</v>
      </c>
      <c r="C768" t="s">
        <v>714</v>
      </c>
      <c r="D768" t="s">
        <v>979</v>
      </c>
      <c r="E768" s="1">
        <v>21425</v>
      </c>
      <c r="F768" s="1">
        <v>44889</v>
      </c>
      <c r="G768" t="s">
        <v>968</v>
      </c>
      <c r="H768" s="2">
        <v>78889.179999999993</v>
      </c>
      <c r="I768">
        <v>0</v>
      </c>
      <c r="J768">
        <v>35</v>
      </c>
      <c r="R768">
        <f t="shared" ca="1" si="115"/>
        <v>66</v>
      </c>
    </row>
    <row r="769" spans="1:18">
      <c r="A769">
        <v>1768</v>
      </c>
      <c r="B769" t="s">
        <v>83</v>
      </c>
      <c r="C769" t="s">
        <v>651</v>
      </c>
      <c r="D769" t="s">
        <v>980</v>
      </c>
      <c r="E769" s="1">
        <v>29307</v>
      </c>
      <c r="F769" s="1">
        <v>44360</v>
      </c>
      <c r="G769" t="s">
        <v>966</v>
      </c>
      <c r="H769" s="2">
        <v>205894.62</v>
      </c>
      <c r="I769">
        <v>0</v>
      </c>
      <c r="J769">
        <v>2.1</v>
      </c>
      <c r="R769">
        <f t="shared" ca="1" si="115"/>
        <v>45</v>
      </c>
    </row>
    <row r="770" spans="1:18">
      <c r="A770">
        <v>1769</v>
      </c>
      <c r="B770" t="s">
        <v>320</v>
      </c>
      <c r="C770" t="s">
        <v>526</v>
      </c>
      <c r="D770" t="s">
        <v>980</v>
      </c>
      <c r="E770" s="1">
        <v>27226</v>
      </c>
      <c r="F770" s="1">
        <v>44495</v>
      </c>
      <c r="G770" t="s">
        <v>967</v>
      </c>
      <c r="H770" s="2">
        <v>288175.81</v>
      </c>
      <c r="I770">
        <v>36</v>
      </c>
      <c r="J770">
        <v>5.5</v>
      </c>
      <c r="R770">
        <f t="shared" ca="1" si="115"/>
        <v>50</v>
      </c>
    </row>
    <row r="771" spans="1:18">
      <c r="A771">
        <v>1770</v>
      </c>
      <c r="B771" t="s">
        <v>183</v>
      </c>
      <c r="C771" t="s">
        <v>629</v>
      </c>
      <c r="D771" t="s">
        <v>979</v>
      </c>
      <c r="E771" s="1">
        <v>25275</v>
      </c>
      <c r="F771" s="1">
        <v>44665</v>
      </c>
      <c r="G771" t="s">
        <v>967</v>
      </c>
      <c r="H771" s="2">
        <v>325805.32</v>
      </c>
      <c r="I771">
        <v>24</v>
      </c>
      <c r="J771">
        <v>5.5</v>
      </c>
      <c r="R771">
        <f t="shared" ca="1" si="115"/>
        <v>56</v>
      </c>
    </row>
    <row r="772" spans="1:18">
      <c r="A772">
        <v>1771</v>
      </c>
      <c r="B772" t="s">
        <v>271</v>
      </c>
      <c r="C772" t="s">
        <v>785</v>
      </c>
      <c r="D772" t="s">
        <v>980</v>
      </c>
      <c r="E772" s="1">
        <v>30016</v>
      </c>
      <c r="F772" s="1">
        <v>44236</v>
      </c>
      <c r="G772" t="s">
        <v>968</v>
      </c>
      <c r="H772" s="2">
        <v>7342.55</v>
      </c>
      <c r="I772">
        <v>0</v>
      </c>
      <c r="J772">
        <v>35</v>
      </c>
      <c r="R772">
        <f t="shared" ca="1" si="115"/>
        <v>43</v>
      </c>
    </row>
    <row r="773" spans="1:18">
      <c r="A773">
        <v>1772</v>
      </c>
      <c r="B773" t="s">
        <v>258</v>
      </c>
      <c r="C773" t="s">
        <v>569</v>
      </c>
      <c r="D773" t="s">
        <v>979</v>
      </c>
      <c r="E773" s="1">
        <v>19988</v>
      </c>
      <c r="F773" s="1">
        <v>44807</v>
      </c>
      <c r="G773" t="s">
        <v>968</v>
      </c>
      <c r="H773" s="2">
        <v>40805.39</v>
      </c>
      <c r="I773">
        <v>0</v>
      </c>
      <c r="J773">
        <v>35</v>
      </c>
      <c r="R773">
        <f t="shared" ca="1" si="115"/>
        <v>70</v>
      </c>
    </row>
    <row r="774" spans="1:18">
      <c r="A774">
        <v>1773</v>
      </c>
      <c r="B774" t="s">
        <v>250</v>
      </c>
      <c r="C774" t="s">
        <v>786</v>
      </c>
      <c r="D774" t="s">
        <v>979</v>
      </c>
      <c r="E774" s="1">
        <v>35669</v>
      </c>
      <c r="F774" s="1">
        <v>44638</v>
      </c>
      <c r="G774" t="s">
        <v>967</v>
      </c>
      <c r="H774" s="2">
        <v>411369.38</v>
      </c>
      <c r="I774">
        <v>6</v>
      </c>
      <c r="J774">
        <v>5.5</v>
      </c>
      <c r="R774">
        <f t="shared" ca="1" si="115"/>
        <v>27</v>
      </c>
    </row>
    <row r="775" spans="1:18">
      <c r="A775">
        <v>1774</v>
      </c>
      <c r="B775" t="s">
        <v>152</v>
      </c>
      <c r="C775" t="s">
        <v>650</v>
      </c>
      <c r="D775" t="s">
        <v>980</v>
      </c>
      <c r="E775" s="1">
        <v>37743</v>
      </c>
      <c r="F775" s="1">
        <v>45438</v>
      </c>
      <c r="G775" t="s">
        <v>965</v>
      </c>
      <c r="H775" s="2">
        <v>14982.84</v>
      </c>
      <c r="I775">
        <v>0</v>
      </c>
      <c r="J775">
        <v>0.5</v>
      </c>
      <c r="R775">
        <f t="shared" ca="1" si="115"/>
        <v>22</v>
      </c>
    </row>
    <row r="776" spans="1:18">
      <c r="A776">
        <v>1775</v>
      </c>
      <c r="B776" t="s">
        <v>255</v>
      </c>
      <c r="C776" t="s">
        <v>364</v>
      </c>
      <c r="D776" t="s">
        <v>980</v>
      </c>
      <c r="E776" s="1">
        <v>26161</v>
      </c>
      <c r="F776" s="1">
        <v>44900</v>
      </c>
      <c r="G776" t="s">
        <v>967</v>
      </c>
      <c r="H776" s="2">
        <v>454446.36</v>
      </c>
      <c r="I776">
        <v>36</v>
      </c>
      <c r="J776">
        <v>5.5</v>
      </c>
      <c r="R776">
        <f t="shared" ca="1" si="115"/>
        <v>53</v>
      </c>
    </row>
    <row r="777" spans="1:18">
      <c r="A777">
        <v>1776</v>
      </c>
      <c r="B777" t="s">
        <v>321</v>
      </c>
      <c r="C777" t="s">
        <v>620</v>
      </c>
      <c r="D777" t="s">
        <v>980</v>
      </c>
      <c r="E777" s="1">
        <v>21249</v>
      </c>
      <c r="F777" s="1">
        <v>44868</v>
      </c>
      <c r="G777" t="s">
        <v>967</v>
      </c>
      <c r="H777" s="2">
        <v>248660.89</v>
      </c>
      <c r="I777">
        <v>12</v>
      </c>
      <c r="J777">
        <v>5.5</v>
      </c>
      <c r="R777">
        <f t="shared" ca="1" si="115"/>
        <v>67</v>
      </c>
    </row>
    <row r="778" spans="1:18">
      <c r="A778">
        <v>1777</v>
      </c>
      <c r="B778" t="s">
        <v>43</v>
      </c>
      <c r="C778" t="s">
        <v>787</v>
      </c>
      <c r="D778" t="s">
        <v>979</v>
      </c>
      <c r="E778" s="1">
        <v>31302</v>
      </c>
      <c r="F778" s="1">
        <v>44753</v>
      </c>
      <c r="G778" t="s">
        <v>968</v>
      </c>
      <c r="H778" s="2">
        <v>255834.16</v>
      </c>
      <c r="I778">
        <v>0</v>
      </c>
      <c r="J778">
        <v>35</v>
      </c>
      <c r="R778">
        <f t="shared" ca="1" si="115"/>
        <v>39</v>
      </c>
    </row>
    <row r="779" spans="1:18">
      <c r="A779">
        <v>1778</v>
      </c>
      <c r="B779" t="s">
        <v>66</v>
      </c>
      <c r="C779" t="s">
        <v>403</v>
      </c>
      <c r="D779" t="s">
        <v>980</v>
      </c>
      <c r="E779" s="1">
        <v>22507</v>
      </c>
      <c r="F779" s="1">
        <v>45776</v>
      </c>
      <c r="G779" t="s">
        <v>966</v>
      </c>
      <c r="H779" s="2">
        <v>32828.1</v>
      </c>
      <c r="I779">
        <v>0</v>
      </c>
      <c r="J779">
        <v>2.1</v>
      </c>
      <c r="R779">
        <f t="shared" ca="1" si="115"/>
        <v>63</v>
      </c>
    </row>
    <row r="780" spans="1:18">
      <c r="A780">
        <v>1779</v>
      </c>
      <c r="B780" t="s">
        <v>274</v>
      </c>
      <c r="C780" t="s">
        <v>590</v>
      </c>
      <c r="D780" t="s">
        <v>980</v>
      </c>
      <c r="E780" s="1">
        <v>25948</v>
      </c>
      <c r="F780" s="1">
        <v>44281</v>
      </c>
      <c r="G780" t="s">
        <v>965</v>
      </c>
      <c r="H780" s="2">
        <v>473608.69</v>
      </c>
      <c r="I780">
        <v>0</v>
      </c>
      <c r="J780">
        <v>0.5</v>
      </c>
      <c r="R780">
        <f t="shared" ca="1" si="115"/>
        <v>54</v>
      </c>
    </row>
    <row r="781" spans="1:18">
      <c r="A781">
        <v>1780</v>
      </c>
      <c r="B781" t="s">
        <v>309</v>
      </c>
      <c r="C781" t="s">
        <v>788</v>
      </c>
      <c r="D781" t="s">
        <v>979</v>
      </c>
      <c r="E781" s="1">
        <v>38930</v>
      </c>
      <c r="F781" s="1">
        <v>45128</v>
      </c>
      <c r="G781" t="s">
        <v>966</v>
      </c>
      <c r="H781" s="2">
        <v>266643.96999999997</v>
      </c>
      <c r="I781">
        <v>0</v>
      </c>
      <c r="J781">
        <v>2.1</v>
      </c>
      <c r="R781">
        <f t="shared" ref="R781:R844" ca="1" si="121">INT((TODAY()-E781)/365.25)</f>
        <v>18</v>
      </c>
    </row>
    <row r="782" spans="1:18">
      <c r="A782">
        <v>1781</v>
      </c>
      <c r="B782" t="s">
        <v>247</v>
      </c>
      <c r="C782" t="s">
        <v>642</v>
      </c>
      <c r="D782" t="s">
        <v>980</v>
      </c>
      <c r="E782" s="1">
        <v>35946</v>
      </c>
      <c r="F782" s="1">
        <v>45092</v>
      </c>
      <c r="G782" t="s">
        <v>969</v>
      </c>
      <c r="H782" s="2">
        <v>103358.89</v>
      </c>
      <c r="I782">
        <v>24</v>
      </c>
      <c r="J782">
        <v>8</v>
      </c>
      <c r="R782">
        <f t="shared" ca="1" si="121"/>
        <v>27</v>
      </c>
    </row>
    <row r="783" spans="1:18">
      <c r="A783">
        <v>1782</v>
      </c>
      <c r="B783" t="s">
        <v>143</v>
      </c>
      <c r="C783" t="s">
        <v>568</v>
      </c>
      <c r="D783" t="s">
        <v>979</v>
      </c>
      <c r="E783" s="1">
        <v>34088</v>
      </c>
      <c r="F783" s="1">
        <v>44239</v>
      </c>
      <c r="G783" t="s">
        <v>969</v>
      </c>
      <c r="H783" s="2">
        <v>171536.8</v>
      </c>
      <c r="I783">
        <v>36</v>
      </c>
      <c r="J783">
        <v>8</v>
      </c>
      <c r="R783">
        <f t="shared" ca="1" si="121"/>
        <v>32</v>
      </c>
    </row>
    <row r="784" spans="1:18">
      <c r="A784">
        <v>1783</v>
      </c>
      <c r="B784" t="s">
        <v>322</v>
      </c>
      <c r="C784" t="s">
        <v>727</v>
      </c>
      <c r="D784" t="s">
        <v>979</v>
      </c>
      <c r="E784" s="1">
        <v>20630</v>
      </c>
      <c r="F784" s="1">
        <v>44642</v>
      </c>
      <c r="G784" t="s">
        <v>968</v>
      </c>
      <c r="H784" s="2">
        <v>395593.05</v>
      </c>
      <c r="I784">
        <v>0</v>
      </c>
      <c r="J784">
        <v>35</v>
      </c>
      <c r="R784">
        <f t="shared" ca="1" si="121"/>
        <v>68</v>
      </c>
    </row>
    <row r="785" spans="1:18">
      <c r="A785">
        <v>1784</v>
      </c>
      <c r="B785" t="s">
        <v>27</v>
      </c>
      <c r="C785" t="s">
        <v>789</v>
      </c>
      <c r="D785" t="s">
        <v>980</v>
      </c>
      <c r="E785" s="1">
        <v>34774</v>
      </c>
      <c r="F785" s="1">
        <v>44733</v>
      </c>
      <c r="G785" t="s">
        <v>965</v>
      </c>
      <c r="H785" s="2">
        <v>258433.19</v>
      </c>
      <c r="I785">
        <v>0</v>
      </c>
      <c r="J785">
        <v>0.5</v>
      </c>
      <c r="R785">
        <f t="shared" ca="1" si="121"/>
        <v>30</v>
      </c>
    </row>
    <row r="786" spans="1:18">
      <c r="A786">
        <v>1785</v>
      </c>
      <c r="B786" t="s">
        <v>135</v>
      </c>
      <c r="C786" t="s">
        <v>368</v>
      </c>
      <c r="D786" t="s">
        <v>979</v>
      </c>
      <c r="E786" s="1">
        <v>29388</v>
      </c>
      <c r="F786" s="1">
        <v>44707</v>
      </c>
      <c r="G786" t="s">
        <v>968</v>
      </c>
      <c r="H786" s="2">
        <v>392201.7</v>
      </c>
      <c r="I786">
        <v>0</v>
      </c>
      <c r="J786">
        <v>35</v>
      </c>
      <c r="R786">
        <f t="shared" ca="1" si="121"/>
        <v>44</v>
      </c>
    </row>
    <row r="787" spans="1:18">
      <c r="A787">
        <v>1786</v>
      </c>
      <c r="B787" t="s">
        <v>102</v>
      </c>
      <c r="C787" t="s">
        <v>790</v>
      </c>
      <c r="D787" t="s">
        <v>980</v>
      </c>
      <c r="E787" s="1">
        <v>26205</v>
      </c>
      <c r="F787" s="1">
        <v>44589</v>
      </c>
      <c r="G787" t="s">
        <v>966</v>
      </c>
      <c r="H787" s="2">
        <v>5209.76</v>
      </c>
      <c r="I787">
        <v>0</v>
      </c>
      <c r="J787">
        <v>2.1</v>
      </c>
      <c r="R787">
        <f t="shared" ca="1" si="121"/>
        <v>53</v>
      </c>
    </row>
    <row r="788" spans="1:18">
      <c r="A788">
        <v>1787</v>
      </c>
      <c r="B788" t="s">
        <v>148</v>
      </c>
      <c r="C788" t="s">
        <v>791</v>
      </c>
      <c r="D788" t="s">
        <v>980</v>
      </c>
      <c r="E788" s="1">
        <v>34894</v>
      </c>
      <c r="F788" s="1">
        <v>43980</v>
      </c>
      <c r="G788" t="s">
        <v>966</v>
      </c>
      <c r="H788" s="2">
        <v>352440.37</v>
      </c>
      <c r="I788">
        <v>0</v>
      </c>
      <c r="J788">
        <v>2.1</v>
      </c>
      <c r="R788">
        <f t="shared" ca="1" si="121"/>
        <v>29</v>
      </c>
    </row>
    <row r="789" spans="1:18">
      <c r="A789">
        <v>1788</v>
      </c>
      <c r="B789" t="s">
        <v>253</v>
      </c>
      <c r="C789" t="s">
        <v>444</v>
      </c>
      <c r="D789" t="s">
        <v>980</v>
      </c>
      <c r="E789" s="1">
        <v>38151</v>
      </c>
      <c r="F789" s="1">
        <v>45636</v>
      </c>
      <c r="G789" t="s">
        <v>969</v>
      </c>
      <c r="H789" s="2">
        <v>374313.22</v>
      </c>
      <c r="I789">
        <v>24</v>
      </c>
      <c r="J789">
        <v>8</v>
      </c>
      <c r="R789">
        <f t="shared" ca="1" si="121"/>
        <v>20</v>
      </c>
    </row>
    <row r="790" spans="1:18">
      <c r="A790">
        <v>1789</v>
      </c>
      <c r="B790" t="s">
        <v>147</v>
      </c>
      <c r="C790" t="s">
        <v>792</v>
      </c>
      <c r="D790" t="s">
        <v>980</v>
      </c>
      <c r="E790" s="1">
        <v>20628</v>
      </c>
      <c r="F790" s="1">
        <v>45755</v>
      </c>
      <c r="G790" t="s">
        <v>967</v>
      </c>
      <c r="H790" s="2">
        <v>162797.12</v>
      </c>
      <c r="I790">
        <v>24</v>
      </c>
      <c r="J790">
        <v>5.5</v>
      </c>
      <c r="R790">
        <f t="shared" ca="1" si="121"/>
        <v>68</v>
      </c>
    </row>
    <row r="791" spans="1:18">
      <c r="A791">
        <v>1790</v>
      </c>
      <c r="B791" t="s">
        <v>155</v>
      </c>
      <c r="C791" t="s">
        <v>793</v>
      </c>
      <c r="D791" t="s">
        <v>979</v>
      </c>
      <c r="E791" s="1">
        <v>21784</v>
      </c>
      <c r="F791" s="1">
        <v>45692</v>
      </c>
      <c r="G791" t="s">
        <v>966</v>
      </c>
      <c r="H791" s="2">
        <v>136054.82999999999</v>
      </c>
      <c r="I791">
        <v>0</v>
      </c>
      <c r="J791">
        <v>2.1</v>
      </c>
      <c r="R791">
        <f t="shared" ca="1" si="121"/>
        <v>65</v>
      </c>
    </row>
    <row r="792" spans="1:18">
      <c r="A792">
        <v>1791</v>
      </c>
      <c r="B792" t="s">
        <v>120</v>
      </c>
      <c r="C792" t="s">
        <v>365</v>
      </c>
      <c r="D792" t="s">
        <v>979</v>
      </c>
      <c r="E792" s="1">
        <v>22950</v>
      </c>
      <c r="F792" s="1">
        <v>45215</v>
      </c>
      <c r="G792" t="s">
        <v>968</v>
      </c>
      <c r="H792" s="2">
        <v>160815.48000000001</v>
      </c>
      <c r="I792">
        <v>0</v>
      </c>
      <c r="J792">
        <v>35</v>
      </c>
      <c r="R792">
        <f t="shared" ca="1" si="121"/>
        <v>62</v>
      </c>
    </row>
    <row r="793" spans="1:18">
      <c r="A793">
        <v>1792</v>
      </c>
      <c r="B793" t="s">
        <v>319</v>
      </c>
      <c r="C793" t="s">
        <v>791</v>
      </c>
      <c r="D793" t="s">
        <v>980</v>
      </c>
      <c r="E793" s="1">
        <v>22528</v>
      </c>
      <c r="F793" s="1">
        <v>44913</v>
      </c>
      <c r="G793" t="s">
        <v>969</v>
      </c>
      <c r="H793" s="2">
        <v>365082.77</v>
      </c>
      <c r="I793">
        <v>12</v>
      </c>
      <c r="J793">
        <v>8</v>
      </c>
      <c r="R793">
        <f t="shared" ca="1" si="121"/>
        <v>63</v>
      </c>
    </row>
    <row r="794" spans="1:18">
      <c r="A794">
        <v>1793</v>
      </c>
      <c r="B794" t="s">
        <v>83</v>
      </c>
      <c r="C794" t="s">
        <v>576</v>
      </c>
      <c r="D794" t="s">
        <v>980</v>
      </c>
      <c r="E794" s="1">
        <v>31238</v>
      </c>
      <c r="F794" s="1">
        <v>45067</v>
      </c>
      <c r="G794" t="s">
        <v>966</v>
      </c>
      <c r="H794" s="2">
        <v>223440.97</v>
      </c>
      <c r="I794">
        <v>0</v>
      </c>
      <c r="J794">
        <v>2.1</v>
      </c>
      <c r="R794">
        <f t="shared" ca="1" si="121"/>
        <v>39</v>
      </c>
    </row>
    <row r="795" spans="1:18">
      <c r="A795">
        <v>1794</v>
      </c>
      <c r="B795" t="s">
        <v>54</v>
      </c>
      <c r="C795" t="s">
        <v>459</v>
      </c>
      <c r="D795" t="s">
        <v>979</v>
      </c>
      <c r="E795" s="1">
        <v>29461</v>
      </c>
      <c r="F795" s="1">
        <v>45686</v>
      </c>
      <c r="G795" t="s">
        <v>969</v>
      </c>
      <c r="H795" s="2">
        <v>65627.19</v>
      </c>
      <c r="I795">
        <v>6</v>
      </c>
      <c r="J795">
        <v>8</v>
      </c>
      <c r="R795">
        <f t="shared" ca="1" si="121"/>
        <v>44</v>
      </c>
    </row>
    <row r="796" spans="1:18">
      <c r="A796">
        <v>1795</v>
      </c>
      <c r="B796" t="s">
        <v>137</v>
      </c>
      <c r="C796" t="s">
        <v>794</v>
      </c>
      <c r="D796" t="s">
        <v>980</v>
      </c>
      <c r="E796" s="1">
        <v>34189</v>
      </c>
      <c r="F796" s="1">
        <v>44360</v>
      </c>
      <c r="G796" t="s">
        <v>967</v>
      </c>
      <c r="H796" s="2">
        <v>337383.7</v>
      </c>
      <c r="I796">
        <v>6</v>
      </c>
      <c r="J796">
        <v>5.5</v>
      </c>
      <c r="R796">
        <f t="shared" ca="1" si="121"/>
        <v>31</v>
      </c>
    </row>
    <row r="797" spans="1:18">
      <c r="A797">
        <v>1796</v>
      </c>
      <c r="B797" t="s">
        <v>33</v>
      </c>
      <c r="C797" t="s">
        <v>559</v>
      </c>
      <c r="D797" t="s">
        <v>979</v>
      </c>
      <c r="E797" s="1">
        <v>27718</v>
      </c>
      <c r="F797" s="1">
        <v>44996</v>
      </c>
      <c r="G797" t="s">
        <v>969</v>
      </c>
      <c r="H797" s="2">
        <v>381500.95</v>
      </c>
      <c r="I797">
        <v>24</v>
      </c>
      <c r="J797">
        <v>8</v>
      </c>
      <c r="R797">
        <f t="shared" ca="1" si="121"/>
        <v>49</v>
      </c>
    </row>
    <row r="798" spans="1:18">
      <c r="A798">
        <v>1797</v>
      </c>
      <c r="B798" t="s">
        <v>9</v>
      </c>
      <c r="C798" t="s">
        <v>660</v>
      </c>
      <c r="D798" t="s">
        <v>979</v>
      </c>
      <c r="E798" s="1">
        <v>27136</v>
      </c>
      <c r="F798" s="1">
        <v>44813</v>
      </c>
      <c r="G798" t="s">
        <v>968</v>
      </c>
      <c r="H798" s="2">
        <v>498119.89</v>
      </c>
      <c r="I798">
        <v>0</v>
      </c>
      <c r="J798">
        <v>35</v>
      </c>
      <c r="R798">
        <f t="shared" ca="1" si="121"/>
        <v>51</v>
      </c>
    </row>
    <row r="799" spans="1:18">
      <c r="A799">
        <v>1798</v>
      </c>
      <c r="B799" t="s">
        <v>24</v>
      </c>
      <c r="C799" t="s">
        <v>795</v>
      </c>
      <c r="D799" t="s">
        <v>980</v>
      </c>
      <c r="E799" s="1">
        <v>31256</v>
      </c>
      <c r="F799" s="1">
        <v>44669</v>
      </c>
      <c r="G799" t="s">
        <v>969</v>
      </c>
      <c r="H799" s="2">
        <v>281461.78000000003</v>
      </c>
      <c r="I799">
        <v>24</v>
      </c>
      <c r="J799">
        <v>8</v>
      </c>
      <c r="R799">
        <f t="shared" ca="1" si="121"/>
        <v>39</v>
      </c>
    </row>
    <row r="800" spans="1:18">
      <c r="A800">
        <v>1799</v>
      </c>
      <c r="B800" t="s">
        <v>322</v>
      </c>
      <c r="C800" t="s">
        <v>486</v>
      </c>
      <c r="D800" t="s">
        <v>980</v>
      </c>
      <c r="E800" s="1">
        <v>36394</v>
      </c>
      <c r="F800" s="1">
        <v>45300</v>
      </c>
      <c r="G800" t="s">
        <v>967</v>
      </c>
      <c r="H800" s="2">
        <v>486490.93</v>
      </c>
      <c r="I800">
        <v>0</v>
      </c>
      <c r="J800">
        <v>5.5</v>
      </c>
      <c r="R800">
        <f t="shared" ca="1" si="121"/>
        <v>25</v>
      </c>
    </row>
    <row r="801" spans="1:18">
      <c r="A801">
        <v>1800</v>
      </c>
      <c r="B801" t="s">
        <v>299</v>
      </c>
      <c r="C801" t="s">
        <v>263</v>
      </c>
      <c r="D801" t="s">
        <v>980</v>
      </c>
      <c r="E801" s="1">
        <v>36760</v>
      </c>
      <c r="F801" s="1">
        <v>44246</v>
      </c>
      <c r="G801" t="s">
        <v>966</v>
      </c>
      <c r="H801" s="2">
        <v>356361.47</v>
      </c>
      <c r="I801">
        <v>0</v>
      </c>
      <c r="J801">
        <v>2.1</v>
      </c>
      <c r="R801">
        <f t="shared" ca="1" si="121"/>
        <v>24</v>
      </c>
    </row>
    <row r="802" spans="1:18">
      <c r="A802">
        <v>1801</v>
      </c>
      <c r="B802" t="s">
        <v>236</v>
      </c>
      <c r="C802" t="s">
        <v>434</v>
      </c>
      <c r="D802" t="s">
        <v>979</v>
      </c>
      <c r="E802" s="1">
        <v>37349</v>
      </c>
      <c r="F802" s="1">
        <v>44316</v>
      </c>
      <c r="G802" t="s">
        <v>966</v>
      </c>
      <c r="H802" s="2">
        <v>92207.64</v>
      </c>
      <c r="I802">
        <v>0</v>
      </c>
      <c r="J802">
        <v>2.1</v>
      </c>
      <c r="R802">
        <f t="shared" ca="1" si="121"/>
        <v>23</v>
      </c>
    </row>
    <row r="803" spans="1:18">
      <c r="A803">
        <v>1802</v>
      </c>
      <c r="B803" t="s">
        <v>309</v>
      </c>
      <c r="C803" t="s">
        <v>721</v>
      </c>
      <c r="D803" t="s">
        <v>980</v>
      </c>
      <c r="E803" s="1">
        <v>38739</v>
      </c>
      <c r="F803" s="1">
        <v>45126</v>
      </c>
      <c r="G803" t="s">
        <v>968</v>
      </c>
      <c r="H803" s="2">
        <v>367887.85</v>
      </c>
      <c r="I803">
        <v>0</v>
      </c>
      <c r="J803">
        <v>35</v>
      </c>
      <c r="R803">
        <f t="shared" ca="1" si="121"/>
        <v>19</v>
      </c>
    </row>
    <row r="804" spans="1:18">
      <c r="A804">
        <v>1803</v>
      </c>
      <c r="B804" t="s">
        <v>147</v>
      </c>
      <c r="C804" t="s">
        <v>796</v>
      </c>
      <c r="D804" t="s">
        <v>980</v>
      </c>
      <c r="E804" s="1">
        <v>29005</v>
      </c>
      <c r="F804" s="1">
        <v>45699</v>
      </c>
      <c r="G804" t="s">
        <v>969</v>
      </c>
      <c r="H804" s="2">
        <v>121038.21</v>
      </c>
      <c r="I804">
        <v>24</v>
      </c>
      <c r="J804">
        <v>8</v>
      </c>
      <c r="R804">
        <f t="shared" ca="1" si="121"/>
        <v>46</v>
      </c>
    </row>
    <row r="805" spans="1:18">
      <c r="A805">
        <v>1804</v>
      </c>
      <c r="B805" t="s">
        <v>126</v>
      </c>
      <c r="C805" t="s">
        <v>796</v>
      </c>
      <c r="D805" t="s">
        <v>979</v>
      </c>
      <c r="E805" s="1">
        <v>24294</v>
      </c>
      <c r="F805" s="1">
        <v>44659</v>
      </c>
      <c r="G805" t="s">
        <v>968</v>
      </c>
      <c r="H805" s="2">
        <v>95400.71</v>
      </c>
      <c r="I805">
        <v>0</v>
      </c>
      <c r="J805">
        <v>35</v>
      </c>
      <c r="R805">
        <f t="shared" ca="1" si="121"/>
        <v>58</v>
      </c>
    </row>
    <row r="806" spans="1:18">
      <c r="A806">
        <v>1805</v>
      </c>
      <c r="B806" t="s">
        <v>27</v>
      </c>
      <c r="C806" t="s">
        <v>381</v>
      </c>
      <c r="D806" t="s">
        <v>980</v>
      </c>
      <c r="E806" s="1">
        <v>34265</v>
      </c>
      <c r="F806" s="1">
        <v>45459</v>
      </c>
      <c r="G806" t="s">
        <v>967</v>
      </c>
      <c r="H806" s="2">
        <v>96193.57</v>
      </c>
      <c r="I806">
        <v>36</v>
      </c>
      <c r="J806">
        <v>5.5</v>
      </c>
      <c r="R806">
        <f t="shared" ca="1" si="121"/>
        <v>31</v>
      </c>
    </row>
    <row r="807" spans="1:18">
      <c r="A807">
        <v>1806</v>
      </c>
      <c r="B807" t="s">
        <v>42</v>
      </c>
      <c r="C807" t="s">
        <v>797</v>
      </c>
      <c r="D807" t="s">
        <v>980</v>
      </c>
      <c r="E807" s="1">
        <v>23705</v>
      </c>
      <c r="F807" s="1">
        <v>45366</v>
      </c>
      <c r="G807" t="s">
        <v>965</v>
      </c>
      <c r="H807" s="2">
        <v>21776.55</v>
      </c>
      <c r="I807">
        <v>0</v>
      </c>
      <c r="J807">
        <v>0.5</v>
      </c>
      <c r="R807">
        <f t="shared" ca="1" si="121"/>
        <v>60</v>
      </c>
    </row>
    <row r="808" spans="1:18">
      <c r="A808">
        <v>1807</v>
      </c>
      <c r="B808" t="s">
        <v>26</v>
      </c>
      <c r="C808" t="s">
        <v>421</v>
      </c>
      <c r="D808" t="s">
        <v>979</v>
      </c>
      <c r="E808" s="1">
        <v>24360</v>
      </c>
      <c r="F808" s="1">
        <v>44292</v>
      </c>
      <c r="G808" t="s">
        <v>967</v>
      </c>
      <c r="H808" s="2">
        <v>229385.39</v>
      </c>
      <c r="I808">
        <v>12</v>
      </c>
      <c r="J808">
        <v>5.5</v>
      </c>
      <c r="R808">
        <f t="shared" ca="1" si="121"/>
        <v>58</v>
      </c>
    </row>
    <row r="809" spans="1:18">
      <c r="A809">
        <v>1808</v>
      </c>
      <c r="B809" t="s">
        <v>164</v>
      </c>
      <c r="C809" t="s">
        <v>701</v>
      </c>
      <c r="D809" t="s">
        <v>979</v>
      </c>
      <c r="E809" s="1">
        <v>29216</v>
      </c>
      <c r="F809" s="1">
        <v>45612</v>
      </c>
      <c r="G809" t="s">
        <v>966</v>
      </c>
      <c r="H809" s="2">
        <v>348535.44</v>
      </c>
      <c r="I809">
        <v>0</v>
      </c>
      <c r="J809">
        <v>2.1</v>
      </c>
      <c r="R809">
        <f t="shared" ca="1" si="121"/>
        <v>45</v>
      </c>
    </row>
    <row r="810" spans="1:18">
      <c r="A810">
        <v>1809</v>
      </c>
      <c r="B810" t="s">
        <v>123</v>
      </c>
      <c r="C810" t="s">
        <v>798</v>
      </c>
      <c r="D810" t="s">
        <v>980</v>
      </c>
      <c r="E810" s="1">
        <v>38592</v>
      </c>
      <c r="F810" s="1">
        <v>45691</v>
      </c>
      <c r="G810" t="s">
        <v>965</v>
      </c>
      <c r="H810" s="2">
        <v>86585.31</v>
      </c>
      <c r="I810">
        <v>0</v>
      </c>
      <c r="J810">
        <v>0.5</v>
      </c>
      <c r="R810">
        <f t="shared" ca="1" si="121"/>
        <v>19</v>
      </c>
    </row>
    <row r="811" spans="1:18">
      <c r="A811">
        <v>1810</v>
      </c>
      <c r="B811" t="s">
        <v>316</v>
      </c>
      <c r="C811" t="s">
        <v>602</v>
      </c>
      <c r="D811" t="s">
        <v>980</v>
      </c>
      <c r="E811" s="1">
        <v>24449</v>
      </c>
      <c r="F811" s="1">
        <v>45109</v>
      </c>
      <c r="G811" t="s">
        <v>967</v>
      </c>
      <c r="H811" s="2">
        <v>461948.33</v>
      </c>
      <c r="I811">
        <v>12</v>
      </c>
      <c r="J811">
        <v>5.5</v>
      </c>
      <c r="R811">
        <f t="shared" ca="1" si="121"/>
        <v>58</v>
      </c>
    </row>
    <row r="812" spans="1:18">
      <c r="A812">
        <v>1811</v>
      </c>
      <c r="B812" t="s">
        <v>207</v>
      </c>
      <c r="C812" t="s">
        <v>692</v>
      </c>
      <c r="D812" t="s">
        <v>979</v>
      </c>
      <c r="E812" s="1">
        <v>32311</v>
      </c>
      <c r="F812" s="1">
        <v>45622</v>
      </c>
      <c r="G812" t="s">
        <v>967</v>
      </c>
      <c r="H812" s="2">
        <v>288731.5</v>
      </c>
      <c r="I812">
        <v>24</v>
      </c>
      <c r="J812">
        <v>5.5</v>
      </c>
      <c r="R812">
        <f t="shared" ca="1" si="121"/>
        <v>36</v>
      </c>
    </row>
    <row r="813" spans="1:18">
      <c r="A813">
        <v>1812</v>
      </c>
      <c r="B813" t="s">
        <v>173</v>
      </c>
      <c r="C813" t="s">
        <v>683</v>
      </c>
      <c r="D813" t="s">
        <v>979</v>
      </c>
      <c r="E813" s="1">
        <v>30824</v>
      </c>
      <c r="F813" s="1">
        <v>44655</v>
      </c>
      <c r="G813" t="s">
        <v>967</v>
      </c>
      <c r="H813" s="2">
        <v>78122.05</v>
      </c>
      <c r="I813">
        <v>0</v>
      </c>
      <c r="J813">
        <v>5.5</v>
      </c>
      <c r="R813">
        <f t="shared" ca="1" si="121"/>
        <v>41</v>
      </c>
    </row>
    <row r="814" spans="1:18">
      <c r="A814">
        <v>1813</v>
      </c>
      <c r="B814" t="s">
        <v>75</v>
      </c>
      <c r="C814" t="s">
        <v>691</v>
      </c>
      <c r="D814" t="s">
        <v>980</v>
      </c>
      <c r="E814" s="1">
        <v>22979</v>
      </c>
      <c r="F814" s="1">
        <v>44548</v>
      </c>
      <c r="G814" t="s">
        <v>967</v>
      </c>
      <c r="H814" s="2">
        <v>104073.45</v>
      </c>
      <c r="I814">
        <v>0</v>
      </c>
      <c r="J814">
        <v>5.5</v>
      </c>
      <c r="R814">
        <f t="shared" ca="1" si="121"/>
        <v>62</v>
      </c>
    </row>
    <row r="815" spans="1:18">
      <c r="A815">
        <v>1814</v>
      </c>
      <c r="B815" t="s">
        <v>269</v>
      </c>
      <c r="C815" t="s">
        <v>453</v>
      </c>
      <c r="D815" t="s">
        <v>980</v>
      </c>
      <c r="E815" s="1">
        <v>33681</v>
      </c>
      <c r="F815" s="1">
        <v>44635</v>
      </c>
      <c r="G815" t="s">
        <v>966</v>
      </c>
      <c r="H815" s="2">
        <v>57058.09</v>
      </c>
      <c r="I815">
        <v>0</v>
      </c>
      <c r="J815">
        <v>2.1</v>
      </c>
      <c r="R815">
        <f t="shared" ca="1" si="121"/>
        <v>33</v>
      </c>
    </row>
    <row r="816" spans="1:18">
      <c r="A816">
        <v>1815</v>
      </c>
      <c r="B816" t="s">
        <v>50</v>
      </c>
      <c r="C816" t="s">
        <v>799</v>
      </c>
      <c r="D816" t="s">
        <v>979</v>
      </c>
      <c r="E816" s="1">
        <v>28884</v>
      </c>
      <c r="F816" s="1">
        <v>45431</v>
      </c>
      <c r="G816" t="s">
        <v>967</v>
      </c>
      <c r="H816" s="2">
        <v>20589.04</v>
      </c>
      <c r="I816">
        <v>24</v>
      </c>
      <c r="J816">
        <v>5.5</v>
      </c>
      <c r="R816">
        <f t="shared" ca="1" si="121"/>
        <v>46</v>
      </c>
    </row>
    <row r="817" spans="1:18">
      <c r="A817">
        <v>1816</v>
      </c>
      <c r="B817" t="s">
        <v>192</v>
      </c>
      <c r="C817" t="s">
        <v>686</v>
      </c>
      <c r="D817" t="s">
        <v>980</v>
      </c>
      <c r="E817" s="1">
        <v>37089</v>
      </c>
      <c r="F817" s="1">
        <v>44263</v>
      </c>
      <c r="G817" t="s">
        <v>965</v>
      </c>
      <c r="H817" s="2">
        <v>468196.38</v>
      </c>
      <c r="I817">
        <v>0</v>
      </c>
      <c r="J817">
        <v>0.5</v>
      </c>
      <c r="R817">
        <f t="shared" ca="1" si="121"/>
        <v>23</v>
      </c>
    </row>
    <row r="818" spans="1:18">
      <c r="A818">
        <v>1817</v>
      </c>
      <c r="B818" t="s">
        <v>144</v>
      </c>
      <c r="C818" t="s">
        <v>800</v>
      </c>
      <c r="D818" t="s">
        <v>980</v>
      </c>
      <c r="E818" s="1">
        <v>38187</v>
      </c>
      <c r="F818" s="1">
        <v>44327</v>
      </c>
      <c r="G818" t="s">
        <v>968</v>
      </c>
      <c r="H818" s="2">
        <v>44986.57</v>
      </c>
      <c r="I818">
        <v>0</v>
      </c>
      <c r="J818">
        <v>35</v>
      </c>
      <c r="R818">
        <f t="shared" ca="1" si="121"/>
        <v>20</v>
      </c>
    </row>
    <row r="819" spans="1:18">
      <c r="A819">
        <v>1818</v>
      </c>
      <c r="B819" t="s">
        <v>317</v>
      </c>
      <c r="C819" t="s">
        <v>752</v>
      </c>
      <c r="D819" t="s">
        <v>980</v>
      </c>
      <c r="E819" s="1">
        <v>27858</v>
      </c>
      <c r="F819" s="1">
        <v>44748</v>
      </c>
      <c r="G819" t="s">
        <v>969</v>
      </c>
      <c r="H819" s="2">
        <v>167034.48000000001</v>
      </c>
      <c r="I819">
        <v>18</v>
      </c>
      <c r="J819">
        <v>8</v>
      </c>
      <c r="R819">
        <f t="shared" ca="1" si="121"/>
        <v>49</v>
      </c>
    </row>
    <row r="820" spans="1:18">
      <c r="A820">
        <v>1819</v>
      </c>
      <c r="B820" t="s">
        <v>90</v>
      </c>
      <c r="C820" t="s">
        <v>711</v>
      </c>
      <c r="D820" t="s">
        <v>980</v>
      </c>
      <c r="E820" s="1">
        <v>32940</v>
      </c>
      <c r="F820" s="1">
        <v>45567</v>
      </c>
      <c r="G820" t="s">
        <v>968</v>
      </c>
      <c r="H820" s="2">
        <v>43265.01</v>
      </c>
      <c r="I820">
        <v>0</v>
      </c>
      <c r="J820">
        <v>35</v>
      </c>
      <c r="R820">
        <f t="shared" ca="1" si="121"/>
        <v>35</v>
      </c>
    </row>
    <row r="821" spans="1:18">
      <c r="A821">
        <v>1820</v>
      </c>
      <c r="B821" t="s">
        <v>165</v>
      </c>
      <c r="C821" t="s">
        <v>104</v>
      </c>
      <c r="D821" t="s">
        <v>980</v>
      </c>
      <c r="E821" s="1">
        <v>38635</v>
      </c>
      <c r="F821" s="1">
        <v>44414</v>
      </c>
      <c r="G821" t="s">
        <v>969</v>
      </c>
      <c r="H821" s="2">
        <v>275185.44</v>
      </c>
      <c r="I821">
        <v>24</v>
      </c>
      <c r="J821">
        <v>8</v>
      </c>
      <c r="R821">
        <f t="shared" ca="1" si="121"/>
        <v>19</v>
      </c>
    </row>
    <row r="822" spans="1:18">
      <c r="A822">
        <v>1821</v>
      </c>
      <c r="B822" t="s">
        <v>257</v>
      </c>
      <c r="C822" t="s">
        <v>569</v>
      </c>
      <c r="D822" t="s">
        <v>979</v>
      </c>
      <c r="E822" s="1">
        <v>29818</v>
      </c>
      <c r="F822" s="1">
        <v>45726</v>
      </c>
      <c r="G822" t="s">
        <v>968</v>
      </c>
      <c r="H822" s="2">
        <v>146739.56</v>
      </c>
      <c r="I822">
        <v>0</v>
      </c>
      <c r="J822">
        <v>35</v>
      </c>
      <c r="R822">
        <f t="shared" ca="1" si="121"/>
        <v>43</v>
      </c>
    </row>
    <row r="823" spans="1:18">
      <c r="A823">
        <v>1822</v>
      </c>
      <c r="B823" t="s">
        <v>247</v>
      </c>
      <c r="C823" t="s">
        <v>778</v>
      </c>
      <c r="D823" t="s">
        <v>980</v>
      </c>
      <c r="E823" s="1">
        <v>26314</v>
      </c>
      <c r="F823" s="1">
        <v>44460</v>
      </c>
      <c r="G823" t="s">
        <v>967</v>
      </c>
      <c r="H823" s="2">
        <v>141587.32</v>
      </c>
      <c r="I823">
        <v>0</v>
      </c>
      <c r="J823">
        <v>5.5</v>
      </c>
      <c r="R823">
        <f t="shared" ca="1" si="121"/>
        <v>53</v>
      </c>
    </row>
    <row r="824" spans="1:18">
      <c r="A824">
        <v>1823</v>
      </c>
      <c r="B824" t="s">
        <v>97</v>
      </c>
      <c r="C824" t="s">
        <v>454</v>
      </c>
      <c r="D824" t="s">
        <v>980</v>
      </c>
      <c r="E824" s="1">
        <v>36972</v>
      </c>
      <c r="F824" s="1">
        <v>45128</v>
      </c>
      <c r="G824" t="s">
        <v>969</v>
      </c>
      <c r="H824" s="2">
        <v>486222.59</v>
      </c>
      <c r="I824">
        <v>24</v>
      </c>
      <c r="J824">
        <v>8</v>
      </c>
      <c r="R824">
        <f t="shared" ca="1" si="121"/>
        <v>24</v>
      </c>
    </row>
    <row r="825" spans="1:18">
      <c r="A825">
        <v>1824</v>
      </c>
      <c r="B825" t="s">
        <v>322</v>
      </c>
      <c r="C825" t="s">
        <v>681</v>
      </c>
      <c r="D825" t="s">
        <v>979</v>
      </c>
      <c r="E825" s="1">
        <v>38125</v>
      </c>
      <c r="F825" s="1">
        <v>45287</v>
      </c>
      <c r="G825" t="s">
        <v>967</v>
      </c>
      <c r="H825" s="2">
        <v>354173.43</v>
      </c>
      <c r="I825">
        <v>36</v>
      </c>
      <c r="J825">
        <v>5.5</v>
      </c>
      <c r="R825">
        <f t="shared" ca="1" si="121"/>
        <v>21</v>
      </c>
    </row>
    <row r="826" spans="1:18">
      <c r="A826">
        <v>1825</v>
      </c>
      <c r="B826" t="s">
        <v>24</v>
      </c>
      <c r="C826" t="s">
        <v>401</v>
      </c>
      <c r="D826" t="s">
        <v>979</v>
      </c>
      <c r="E826" s="1">
        <v>32928</v>
      </c>
      <c r="F826" s="1">
        <v>45560</v>
      </c>
      <c r="G826" t="s">
        <v>967</v>
      </c>
      <c r="H826" s="2">
        <v>385911.21</v>
      </c>
      <c r="I826">
        <v>6</v>
      </c>
      <c r="J826">
        <v>5.5</v>
      </c>
      <c r="R826">
        <f t="shared" ca="1" si="121"/>
        <v>35</v>
      </c>
    </row>
    <row r="827" spans="1:18">
      <c r="A827">
        <v>1826</v>
      </c>
      <c r="B827" t="s">
        <v>164</v>
      </c>
      <c r="C827" t="s">
        <v>801</v>
      </c>
      <c r="D827" t="s">
        <v>979</v>
      </c>
      <c r="E827" s="1">
        <v>20716</v>
      </c>
      <c r="F827" s="1">
        <v>45672</v>
      </c>
      <c r="G827" t="s">
        <v>966</v>
      </c>
      <c r="H827" s="2">
        <v>231261.28</v>
      </c>
      <c r="I827">
        <v>0</v>
      </c>
      <c r="J827">
        <v>2.1</v>
      </c>
      <c r="R827">
        <f t="shared" ca="1" si="121"/>
        <v>68</v>
      </c>
    </row>
    <row r="828" spans="1:18">
      <c r="A828">
        <v>1827</v>
      </c>
      <c r="B828" t="s">
        <v>204</v>
      </c>
      <c r="C828" t="s">
        <v>560</v>
      </c>
      <c r="D828" t="s">
        <v>979</v>
      </c>
      <c r="E828" s="1">
        <v>35940</v>
      </c>
      <c r="F828" s="1">
        <v>44082</v>
      </c>
      <c r="G828" t="s">
        <v>969</v>
      </c>
      <c r="H828" s="2">
        <v>338903.11</v>
      </c>
      <c r="I828">
        <v>18</v>
      </c>
      <c r="J828">
        <v>8</v>
      </c>
      <c r="R828">
        <f t="shared" ca="1" si="121"/>
        <v>27</v>
      </c>
    </row>
    <row r="829" spans="1:18">
      <c r="A829">
        <v>1828</v>
      </c>
      <c r="B829" t="s">
        <v>256</v>
      </c>
      <c r="C829" t="s">
        <v>398</v>
      </c>
      <c r="D829" t="s">
        <v>980</v>
      </c>
      <c r="E829" s="1">
        <v>34763</v>
      </c>
      <c r="F829" s="1">
        <v>44805</v>
      </c>
      <c r="G829" t="s">
        <v>968</v>
      </c>
      <c r="H829" s="2">
        <v>115552.59</v>
      </c>
      <c r="I829">
        <v>0</v>
      </c>
      <c r="J829">
        <v>35</v>
      </c>
      <c r="R829">
        <f t="shared" ca="1" si="121"/>
        <v>30</v>
      </c>
    </row>
    <row r="830" spans="1:18">
      <c r="A830">
        <v>1829</v>
      </c>
      <c r="B830" t="s">
        <v>34</v>
      </c>
      <c r="C830" t="s">
        <v>659</v>
      </c>
      <c r="D830" t="s">
        <v>979</v>
      </c>
      <c r="E830" s="1">
        <v>37618</v>
      </c>
      <c r="F830" s="1">
        <v>44019</v>
      </c>
      <c r="G830" t="s">
        <v>969</v>
      </c>
      <c r="H830" s="2">
        <v>408348.25</v>
      </c>
      <c r="I830">
        <v>0</v>
      </c>
      <c r="J830">
        <v>8</v>
      </c>
      <c r="R830">
        <f t="shared" ca="1" si="121"/>
        <v>22</v>
      </c>
    </row>
    <row r="831" spans="1:18">
      <c r="A831">
        <v>1830</v>
      </c>
      <c r="B831" t="s">
        <v>252</v>
      </c>
      <c r="C831" t="s">
        <v>709</v>
      </c>
      <c r="D831" t="s">
        <v>979</v>
      </c>
      <c r="E831" s="1">
        <v>39077</v>
      </c>
      <c r="F831" s="1">
        <v>44912</v>
      </c>
      <c r="G831" t="s">
        <v>969</v>
      </c>
      <c r="H831" s="2">
        <v>20219.740000000002</v>
      </c>
      <c r="I831">
        <v>6</v>
      </c>
      <c r="J831">
        <v>8</v>
      </c>
      <c r="R831">
        <f t="shared" ca="1" si="121"/>
        <v>18</v>
      </c>
    </row>
    <row r="832" spans="1:18">
      <c r="A832">
        <v>1831</v>
      </c>
      <c r="B832" t="s">
        <v>136</v>
      </c>
      <c r="C832" t="s">
        <v>635</v>
      </c>
      <c r="D832" t="s">
        <v>980</v>
      </c>
      <c r="E832" s="1">
        <v>23224</v>
      </c>
      <c r="F832" s="1">
        <v>45141</v>
      </c>
      <c r="G832" t="s">
        <v>966</v>
      </c>
      <c r="H832" s="2">
        <v>371773.46</v>
      </c>
      <c r="I832">
        <v>0</v>
      </c>
      <c r="J832">
        <v>2.1</v>
      </c>
      <c r="R832">
        <f t="shared" ca="1" si="121"/>
        <v>61</v>
      </c>
    </row>
    <row r="833" spans="1:18">
      <c r="A833">
        <v>1832</v>
      </c>
      <c r="B833" t="s">
        <v>81</v>
      </c>
      <c r="C833" t="s">
        <v>356</v>
      </c>
      <c r="D833" t="s">
        <v>979</v>
      </c>
      <c r="E833" s="1">
        <v>22020</v>
      </c>
      <c r="F833" s="1">
        <v>45255</v>
      </c>
      <c r="G833" t="s">
        <v>968</v>
      </c>
      <c r="H833" s="2">
        <v>26226.22</v>
      </c>
      <c r="I833">
        <v>0</v>
      </c>
      <c r="J833">
        <v>35</v>
      </c>
      <c r="R833">
        <f t="shared" ca="1" si="121"/>
        <v>65</v>
      </c>
    </row>
    <row r="834" spans="1:18">
      <c r="A834">
        <v>1833</v>
      </c>
      <c r="B834" t="s">
        <v>268</v>
      </c>
      <c r="C834" t="s">
        <v>558</v>
      </c>
      <c r="D834" t="s">
        <v>980</v>
      </c>
      <c r="E834" s="1">
        <v>20999</v>
      </c>
      <c r="F834" s="1">
        <v>44896</v>
      </c>
      <c r="G834" t="s">
        <v>969</v>
      </c>
      <c r="H834" s="2">
        <v>251034.21</v>
      </c>
      <c r="I834">
        <v>24</v>
      </c>
      <c r="J834">
        <v>8</v>
      </c>
      <c r="R834">
        <f t="shared" ca="1" si="121"/>
        <v>67</v>
      </c>
    </row>
    <row r="835" spans="1:18">
      <c r="A835">
        <v>1834</v>
      </c>
      <c r="B835" t="s">
        <v>208</v>
      </c>
      <c r="C835" t="s">
        <v>710</v>
      </c>
      <c r="D835" t="s">
        <v>979</v>
      </c>
      <c r="E835" s="1">
        <v>38804</v>
      </c>
      <c r="F835" s="1">
        <v>44223</v>
      </c>
      <c r="G835" t="s">
        <v>965</v>
      </c>
      <c r="H835" s="2">
        <v>213140.52</v>
      </c>
      <c r="I835">
        <v>0</v>
      </c>
      <c r="J835">
        <v>0.5</v>
      </c>
      <c r="R835">
        <f t="shared" ca="1" si="121"/>
        <v>19</v>
      </c>
    </row>
    <row r="836" spans="1:18">
      <c r="A836">
        <v>1835</v>
      </c>
      <c r="B836" t="s">
        <v>142</v>
      </c>
      <c r="C836" t="s">
        <v>718</v>
      </c>
      <c r="D836" t="s">
        <v>979</v>
      </c>
      <c r="E836" s="1">
        <v>37177</v>
      </c>
      <c r="F836" s="1">
        <v>44047</v>
      </c>
      <c r="G836" t="s">
        <v>966</v>
      </c>
      <c r="H836" s="2">
        <v>256070.32</v>
      </c>
      <c r="I836">
        <v>0</v>
      </c>
      <c r="J836">
        <v>2.1</v>
      </c>
      <c r="R836">
        <f t="shared" ca="1" si="121"/>
        <v>23</v>
      </c>
    </row>
    <row r="837" spans="1:18">
      <c r="A837">
        <v>1836</v>
      </c>
      <c r="B837" t="s">
        <v>188</v>
      </c>
      <c r="C837" t="s">
        <v>802</v>
      </c>
      <c r="D837" t="s">
        <v>979</v>
      </c>
      <c r="E837" s="1">
        <v>28176</v>
      </c>
      <c r="F837" s="1">
        <v>44995</v>
      </c>
      <c r="G837" t="s">
        <v>969</v>
      </c>
      <c r="H837" s="2">
        <v>44990.59</v>
      </c>
      <c r="I837">
        <v>12</v>
      </c>
      <c r="J837">
        <v>8</v>
      </c>
      <c r="R837">
        <f t="shared" ca="1" si="121"/>
        <v>48</v>
      </c>
    </row>
    <row r="838" spans="1:18">
      <c r="A838">
        <v>1837</v>
      </c>
      <c r="B838" t="s">
        <v>323</v>
      </c>
      <c r="C838" t="s">
        <v>497</v>
      </c>
      <c r="D838" t="s">
        <v>979</v>
      </c>
      <c r="E838" s="1">
        <v>21445</v>
      </c>
      <c r="F838" s="1">
        <v>45242</v>
      </c>
      <c r="G838" t="s">
        <v>966</v>
      </c>
      <c r="H838" s="2">
        <v>224219.18</v>
      </c>
      <c r="I838">
        <v>0</v>
      </c>
      <c r="J838">
        <v>2.1</v>
      </c>
      <c r="R838">
        <f t="shared" ca="1" si="121"/>
        <v>66</v>
      </c>
    </row>
    <row r="839" spans="1:18">
      <c r="A839">
        <v>1838</v>
      </c>
      <c r="B839" t="s">
        <v>248</v>
      </c>
      <c r="C839" t="s">
        <v>495</v>
      </c>
      <c r="D839" t="s">
        <v>979</v>
      </c>
      <c r="E839" s="1">
        <v>34456</v>
      </c>
      <c r="F839" s="1">
        <v>44516</v>
      </c>
      <c r="G839" t="s">
        <v>967</v>
      </c>
      <c r="H839" s="2">
        <v>491963.33</v>
      </c>
      <c r="I839">
        <v>36</v>
      </c>
      <c r="J839">
        <v>5.5</v>
      </c>
      <c r="R839">
        <f t="shared" ca="1" si="121"/>
        <v>31</v>
      </c>
    </row>
    <row r="840" spans="1:18">
      <c r="A840">
        <v>1839</v>
      </c>
      <c r="B840" t="s">
        <v>145</v>
      </c>
      <c r="C840" t="s">
        <v>428</v>
      </c>
      <c r="D840" t="s">
        <v>979</v>
      </c>
      <c r="E840" s="1">
        <v>22861</v>
      </c>
      <c r="F840" s="1">
        <v>45062</v>
      </c>
      <c r="G840" t="s">
        <v>966</v>
      </c>
      <c r="H840" s="2">
        <v>5027.67</v>
      </c>
      <c r="I840">
        <v>0</v>
      </c>
      <c r="J840">
        <v>2.1</v>
      </c>
      <c r="R840">
        <f t="shared" ca="1" si="121"/>
        <v>62</v>
      </c>
    </row>
    <row r="841" spans="1:18">
      <c r="A841">
        <v>1840</v>
      </c>
      <c r="B841" t="s">
        <v>240</v>
      </c>
      <c r="C841" t="s">
        <v>584</v>
      </c>
      <c r="D841" t="s">
        <v>979</v>
      </c>
      <c r="E841" s="1">
        <v>23080</v>
      </c>
      <c r="F841" s="1">
        <v>45508</v>
      </c>
      <c r="G841" t="s">
        <v>969</v>
      </c>
      <c r="H841" s="2">
        <v>272671.73</v>
      </c>
      <c r="I841">
        <v>6</v>
      </c>
      <c r="J841">
        <v>8</v>
      </c>
      <c r="R841">
        <f t="shared" ca="1" si="121"/>
        <v>62</v>
      </c>
    </row>
    <row r="842" spans="1:18">
      <c r="A842">
        <v>1841</v>
      </c>
      <c r="B842" t="s">
        <v>129</v>
      </c>
      <c r="C842" t="s">
        <v>543</v>
      </c>
      <c r="D842" t="s">
        <v>979</v>
      </c>
      <c r="E842" s="1">
        <v>27741</v>
      </c>
      <c r="F842" s="1">
        <v>44909</v>
      </c>
      <c r="G842" t="s">
        <v>967</v>
      </c>
      <c r="H842" s="2">
        <v>125862.31</v>
      </c>
      <c r="I842">
        <v>12</v>
      </c>
      <c r="J842">
        <v>5.5</v>
      </c>
      <c r="R842">
        <f t="shared" ca="1" si="121"/>
        <v>49</v>
      </c>
    </row>
    <row r="843" spans="1:18">
      <c r="A843">
        <v>1842</v>
      </c>
      <c r="B843" t="s">
        <v>167</v>
      </c>
      <c r="C843" t="s">
        <v>662</v>
      </c>
      <c r="D843" t="s">
        <v>979</v>
      </c>
      <c r="E843" s="1">
        <v>38661</v>
      </c>
      <c r="F843" s="1">
        <v>44847</v>
      </c>
      <c r="G843" t="s">
        <v>965</v>
      </c>
      <c r="H843" s="2">
        <v>165347.99</v>
      </c>
      <c r="I843">
        <v>0</v>
      </c>
      <c r="J843">
        <v>0.5</v>
      </c>
      <c r="R843">
        <f t="shared" ca="1" si="121"/>
        <v>19</v>
      </c>
    </row>
    <row r="844" spans="1:18">
      <c r="A844">
        <v>1843</v>
      </c>
      <c r="B844" t="s">
        <v>308</v>
      </c>
      <c r="C844" t="s">
        <v>803</v>
      </c>
      <c r="D844" t="s">
        <v>980</v>
      </c>
      <c r="E844" s="1">
        <v>23909</v>
      </c>
      <c r="F844" s="1">
        <v>45462</v>
      </c>
      <c r="G844" t="s">
        <v>965</v>
      </c>
      <c r="H844" s="2">
        <v>278995.03000000003</v>
      </c>
      <c r="I844">
        <v>0</v>
      </c>
      <c r="J844">
        <v>0.5</v>
      </c>
      <c r="R844">
        <f t="shared" ca="1" si="121"/>
        <v>59</v>
      </c>
    </row>
    <row r="845" spans="1:18">
      <c r="A845">
        <v>1844</v>
      </c>
      <c r="B845" t="s">
        <v>120</v>
      </c>
      <c r="C845" t="s">
        <v>499</v>
      </c>
      <c r="D845" t="s">
        <v>979</v>
      </c>
      <c r="E845" s="1">
        <v>32849</v>
      </c>
      <c r="F845" s="1">
        <v>45448</v>
      </c>
      <c r="G845" t="s">
        <v>969</v>
      </c>
      <c r="H845" s="2">
        <v>277566.87</v>
      </c>
      <c r="I845">
        <v>6</v>
      </c>
      <c r="J845">
        <v>8</v>
      </c>
      <c r="R845">
        <f t="shared" ref="R845:R908" ca="1" si="122">INT((TODAY()-E845)/365.25)</f>
        <v>35</v>
      </c>
    </row>
    <row r="846" spans="1:18">
      <c r="A846">
        <v>1845</v>
      </c>
      <c r="B846" t="s">
        <v>73</v>
      </c>
      <c r="C846" t="s">
        <v>730</v>
      </c>
      <c r="D846" t="s">
        <v>979</v>
      </c>
      <c r="E846" s="1">
        <v>38685</v>
      </c>
      <c r="F846" s="1">
        <v>45628</v>
      </c>
      <c r="G846" t="s">
        <v>967</v>
      </c>
      <c r="H846" s="2">
        <v>100738.43</v>
      </c>
      <c r="I846">
        <v>18</v>
      </c>
      <c r="J846">
        <v>5.5</v>
      </c>
      <c r="R846">
        <f t="shared" ca="1" si="122"/>
        <v>19</v>
      </c>
    </row>
    <row r="847" spans="1:18">
      <c r="A847">
        <v>1846</v>
      </c>
      <c r="B847" t="s">
        <v>165</v>
      </c>
      <c r="C847" t="s">
        <v>429</v>
      </c>
      <c r="D847" t="s">
        <v>980</v>
      </c>
      <c r="E847" s="1">
        <v>25947</v>
      </c>
      <c r="F847" s="1">
        <v>44620</v>
      </c>
      <c r="G847" t="s">
        <v>965</v>
      </c>
      <c r="H847" s="2">
        <v>364126.88</v>
      </c>
      <c r="I847">
        <v>0</v>
      </c>
      <c r="J847">
        <v>0.5</v>
      </c>
      <c r="R847">
        <f t="shared" ca="1" si="122"/>
        <v>54</v>
      </c>
    </row>
    <row r="848" spans="1:18">
      <c r="A848">
        <v>1847</v>
      </c>
      <c r="B848" t="s">
        <v>65</v>
      </c>
      <c r="C848" t="s">
        <v>537</v>
      </c>
      <c r="D848" t="s">
        <v>979</v>
      </c>
      <c r="E848" s="1">
        <v>30990</v>
      </c>
      <c r="F848" s="1">
        <v>45689</v>
      </c>
      <c r="G848" t="s">
        <v>968</v>
      </c>
      <c r="H848" s="2">
        <v>96488.67</v>
      </c>
      <c r="I848">
        <v>0</v>
      </c>
      <c r="J848">
        <v>35</v>
      </c>
      <c r="R848">
        <f t="shared" ca="1" si="122"/>
        <v>40</v>
      </c>
    </row>
    <row r="849" spans="1:18">
      <c r="A849">
        <v>1848</v>
      </c>
      <c r="B849" t="s">
        <v>206</v>
      </c>
      <c r="C849" t="s">
        <v>804</v>
      </c>
      <c r="D849" t="s">
        <v>979</v>
      </c>
      <c r="E849" s="1">
        <v>25859</v>
      </c>
      <c r="F849" s="1">
        <v>45743</v>
      </c>
      <c r="G849" t="s">
        <v>967</v>
      </c>
      <c r="H849" s="2">
        <v>88699.87</v>
      </c>
      <c r="I849">
        <v>12</v>
      </c>
      <c r="J849">
        <v>5.5</v>
      </c>
      <c r="R849">
        <f t="shared" ca="1" si="122"/>
        <v>54</v>
      </c>
    </row>
    <row r="850" spans="1:18">
      <c r="A850">
        <v>1849</v>
      </c>
      <c r="B850" t="s">
        <v>249</v>
      </c>
      <c r="C850" t="s">
        <v>400</v>
      </c>
      <c r="D850" t="s">
        <v>980</v>
      </c>
      <c r="E850" s="1">
        <v>22709</v>
      </c>
      <c r="F850" s="1">
        <v>44789</v>
      </c>
      <c r="G850" t="s">
        <v>966</v>
      </c>
      <c r="H850" s="2">
        <v>335604.75</v>
      </c>
      <c r="I850">
        <v>0</v>
      </c>
      <c r="J850">
        <v>2.1</v>
      </c>
      <c r="R850">
        <f t="shared" ca="1" si="122"/>
        <v>63</v>
      </c>
    </row>
    <row r="851" spans="1:18">
      <c r="A851">
        <v>1850</v>
      </c>
      <c r="B851" t="s">
        <v>117</v>
      </c>
      <c r="C851" t="s">
        <v>805</v>
      </c>
      <c r="D851" t="s">
        <v>980</v>
      </c>
      <c r="E851" s="1">
        <v>23367</v>
      </c>
      <c r="F851" s="1">
        <v>45323</v>
      </c>
      <c r="G851" t="s">
        <v>968</v>
      </c>
      <c r="H851" s="2">
        <v>298063.92</v>
      </c>
      <c r="I851">
        <v>0</v>
      </c>
      <c r="J851">
        <v>35</v>
      </c>
      <c r="R851">
        <f t="shared" ca="1" si="122"/>
        <v>61</v>
      </c>
    </row>
    <row r="852" spans="1:18">
      <c r="A852">
        <v>1851</v>
      </c>
      <c r="B852" t="s">
        <v>79</v>
      </c>
      <c r="C852" t="s">
        <v>806</v>
      </c>
      <c r="D852" t="s">
        <v>979</v>
      </c>
      <c r="E852" s="1">
        <v>29815</v>
      </c>
      <c r="F852" s="1">
        <v>45223</v>
      </c>
      <c r="G852" t="s">
        <v>966</v>
      </c>
      <c r="H852" s="2">
        <v>318144.58</v>
      </c>
      <c r="I852">
        <v>0</v>
      </c>
      <c r="J852">
        <v>2.1</v>
      </c>
      <c r="R852">
        <f t="shared" ca="1" si="122"/>
        <v>43</v>
      </c>
    </row>
    <row r="853" spans="1:18">
      <c r="A853">
        <v>1852</v>
      </c>
      <c r="B853" t="s">
        <v>239</v>
      </c>
      <c r="C853" t="s">
        <v>807</v>
      </c>
      <c r="D853" t="s">
        <v>980</v>
      </c>
      <c r="E853" s="1">
        <v>31409</v>
      </c>
      <c r="F853" s="1">
        <v>44524</v>
      </c>
      <c r="G853" t="s">
        <v>965</v>
      </c>
      <c r="H853" s="2">
        <v>74298.05</v>
      </c>
      <c r="I853">
        <v>0</v>
      </c>
      <c r="J853">
        <v>0.5</v>
      </c>
      <c r="R853">
        <f t="shared" ca="1" si="122"/>
        <v>39</v>
      </c>
    </row>
    <row r="854" spans="1:18">
      <c r="A854">
        <v>1853</v>
      </c>
      <c r="B854" t="s">
        <v>270</v>
      </c>
      <c r="C854" t="s">
        <v>808</v>
      </c>
      <c r="D854" t="s">
        <v>979</v>
      </c>
      <c r="E854" s="1">
        <v>25116</v>
      </c>
      <c r="F854" s="1">
        <v>44008</v>
      </c>
      <c r="G854" t="s">
        <v>965</v>
      </c>
      <c r="H854" s="2">
        <v>264296.07</v>
      </c>
      <c r="I854">
        <v>0</v>
      </c>
      <c r="J854">
        <v>0.5</v>
      </c>
      <c r="R854">
        <f t="shared" ca="1" si="122"/>
        <v>56</v>
      </c>
    </row>
    <row r="855" spans="1:18">
      <c r="A855">
        <v>1854</v>
      </c>
      <c r="B855" t="s">
        <v>41</v>
      </c>
      <c r="C855" t="s">
        <v>491</v>
      </c>
      <c r="D855" t="s">
        <v>980</v>
      </c>
      <c r="E855" s="1">
        <v>33465</v>
      </c>
      <c r="F855" s="1">
        <v>44375</v>
      </c>
      <c r="G855" t="s">
        <v>969</v>
      </c>
      <c r="H855" s="2">
        <v>190486.37</v>
      </c>
      <c r="I855">
        <v>18</v>
      </c>
      <c r="J855">
        <v>8</v>
      </c>
      <c r="R855">
        <f t="shared" ca="1" si="122"/>
        <v>33</v>
      </c>
    </row>
    <row r="856" spans="1:18">
      <c r="A856">
        <v>1855</v>
      </c>
      <c r="B856" t="s">
        <v>306</v>
      </c>
      <c r="C856" t="s">
        <v>375</v>
      </c>
      <c r="D856" t="s">
        <v>980</v>
      </c>
      <c r="E856" s="1">
        <v>24248</v>
      </c>
      <c r="F856" s="1">
        <v>44778</v>
      </c>
      <c r="G856" t="s">
        <v>967</v>
      </c>
      <c r="H856" s="2">
        <v>264018.62</v>
      </c>
      <c r="I856">
        <v>36</v>
      </c>
      <c r="J856">
        <v>5.5</v>
      </c>
      <c r="R856">
        <f t="shared" ca="1" si="122"/>
        <v>59</v>
      </c>
    </row>
    <row r="857" spans="1:18">
      <c r="A857">
        <v>1856</v>
      </c>
      <c r="B857" t="s">
        <v>246</v>
      </c>
      <c r="C857" t="s">
        <v>517</v>
      </c>
      <c r="D857" t="s">
        <v>979</v>
      </c>
      <c r="E857" s="1">
        <v>36506</v>
      </c>
      <c r="F857" s="1">
        <v>44397</v>
      </c>
      <c r="G857" t="s">
        <v>969</v>
      </c>
      <c r="H857" s="2">
        <v>281314.11</v>
      </c>
      <c r="I857">
        <v>6</v>
      </c>
      <c r="J857">
        <v>8</v>
      </c>
      <c r="R857">
        <f t="shared" ca="1" si="122"/>
        <v>25</v>
      </c>
    </row>
    <row r="858" spans="1:18">
      <c r="A858">
        <v>1857</v>
      </c>
      <c r="B858" t="s">
        <v>64</v>
      </c>
      <c r="C858" t="s">
        <v>383</v>
      </c>
      <c r="D858" t="s">
        <v>980</v>
      </c>
      <c r="E858" s="1">
        <v>38963</v>
      </c>
      <c r="F858" s="1">
        <v>44412</v>
      </c>
      <c r="G858" t="s">
        <v>965</v>
      </c>
      <c r="H858" s="2">
        <v>465961.34</v>
      </c>
      <c r="I858">
        <v>0</v>
      </c>
      <c r="J858">
        <v>0.5</v>
      </c>
      <c r="R858">
        <f t="shared" ca="1" si="122"/>
        <v>18</v>
      </c>
    </row>
    <row r="859" spans="1:18">
      <c r="A859">
        <v>1858</v>
      </c>
      <c r="B859" t="s">
        <v>324</v>
      </c>
      <c r="C859" t="s">
        <v>809</v>
      </c>
      <c r="D859" t="s">
        <v>980</v>
      </c>
      <c r="E859" s="1">
        <v>33848</v>
      </c>
      <c r="F859" s="1">
        <v>44205</v>
      </c>
      <c r="G859" t="s">
        <v>966</v>
      </c>
      <c r="H859" s="2">
        <v>309369.78999999998</v>
      </c>
      <c r="I859">
        <v>0</v>
      </c>
      <c r="J859">
        <v>2.1</v>
      </c>
      <c r="R859">
        <f t="shared" ca="1" si="122"/>
        <v>32</v>
      </c>
    </row>
    <row r="860" spans="1:18">
      <c r="A860">
        <v>1859</v>
      </c>
      <c r="B860" t="s">
        <v>72</v>
      </c>
      <c r="C860" t="s">
        <v>781</v>
      </c>
      <c r="D860" t="s">
        <v>979</v>
      </c>
      <c r="E860" s="1">
        <v>35885</v>
      </c>
      <c r="F860" s="1">
        <v>45451</v>
      </c>
      <c r="G860" t="s">
        <v>966</v>
      </c>
      <c r="H860" s="2">
        <v>220808.31</v>
      </c>
      <c r="I860">
        <v>0</v>
      </c>
      <c r="J860">
        <v>2.1</v>
      </c>
      <c r="R860">
        <f t="shared" ca="1" si="122"/>
        <v>27</v>
      </c>
    </row>
    <row r="861" spans="1:18">
      <c r="A861">
        <v>1860</v>
      </c>
      <c r="B861" t="s">
        <v>204</v>
      </c>
      <c r="C861" t="s">
        <v>499</v>
      </c>
      <c r="D861" t="s">
        <v>979</v>
      </c>
      <c r="E861" s="1">
        <v>23863</v>
      </c>
      <c r="F861" s="1">
        <v>44115</v>
      </c>
      <c r="G861" t="s">
        <v>968</v>
      </c>
      <c r="H861" s="2">
        <v>490360.05</v>
      </c>
      <c r="I861">
        <v>0</v>
      </c>
      <c r="J861">
        <v>35</v>
      </c>
      <c r="R861">
        <f t="shared" ca="1" si="122"/>
        <v>60</v>
      </c>
    </row>
    <row r="862" spans="1:18">
      <c r="A862">
        <v>1861</v>
      </c>
      <c r="B862" t="s">
        <v>90</v>
      </c>
      <c r="C862" t="s">
        <v>810</v>
      </c>
      <c r="D862" t="s">
        <v>980</v>
      </c>
      <c r="E862" s="1">
        <v>31319</v>
      </c>
      <c r="F862" s="1">
        <v>44762</v>
      </c>
      <c r="G862" t="s">
        <v>969</v>
      </c>
      <c r="H862" s="2">
        <v>491663.35</v>
      </c>
      <c r="I862">
        <v>6</v>
      </c>
      <c r="J862">
        <v>8</v>
      </c>
      <c r="R862">
        <f t="shared" ca="1" si="122"/>
        <v>39</v>
      </c>
    </row>
    <row r="863" spans="1:18">
      <c r="A863">
        <v>1862</v>
      </c>
      <c r="B863" t="s">
        <v>61</v>
      </c>
      <c r="C863" t="s">
        <v>361</v>
      </c>
      <c r="D863" t="s">
        <v>980</v>
      </c>
      <c r="E863" s="1">
        <v>36745</v>
      </c>
      <c r="F863" s="1">
        <v>45551</v>
      </c>
      <c r="G863" t="s">
        <v>966</v>
      </c>
      <c r="H863" s="2">
        <v>5599.59</v>
      </c>
      <c r="I863">
        <v>0</v>
      </c>
      <c r="J863">
        <v>2.1</v>
      </c>
      <c r="R863">
        <f t="shared" ca="1" si="122"/>
        <v>24</v>
      </c>
    </row>
    <row r="864" spans="1:18">
      <c r="A864">
        <v>1863</v>
      </c>
      <c r="B864" t="s">
        <v>176</v>
      </c>
      <c r="C864" t="s">
        <v>691</v>
      </c>
      <c r="D864" t="s">
        <v>979</v>
      </c>
      <c r="E864" s="1">
        <v>38476</v>
      </c>
      <c r="F864" s="1">
        <v>45518</v>
      </c>
      <c r="G864" t="s">
        <v>966</v>
      </c>
      <c r="H864" s="2">
        <v>163193.41</v>
      </c>
      <c r="I864">
        <v>0</v>
      </c>
      <c r="J864">
        <v>2.1</v>
      </c>
      <c r="R864">
        <f t="shared" ca="1" si="122"/>
        <v>20</v>
      </c>
    </row>
    <row r="865" spans="1:18">
      <c r="A865">
        <v>1864</v>
      </c>
      <c r="B865" t="s">
        <v>325</v>
      </c>
      <c r="C865" t="s">
        <v>729</v>
      </c>
      <c r="D865" t="s">
        <v>979</v>
      </c>
      <c r="E865" s="1">
        <v>33345</v>
      </c>
      <c r="F865" s="1">
        <v>44237</v>
      </c>
      <c r="G865" t="s">
        <v>967</v>
      </c>
      <c r="H865" s="2">
        <v>363939.87</v>
      </c>
      <c r="I865">
        <v>36</v>
      </c>
      <c r="J865">
        <v>5.5</v>
      </c>
      <c r="R865">
        <f t="shared" ca="1" si="122"/>
        <v>34</v>
      </c>
    </row>
    <row r="866" spans="1:18">
      <c r="A866">
        <v>1865</v>
      </c>
      <c r="B866" t="s">
        <v>326</v>
      </c>
      <c r="C866" t="s">
        <v>546</v>
      </c>
      <c r="D866" t="s">
        <v>980</v>
      </c>
      <c r="E866" s="1">
        <v>20699</v>
      </c>
      <c r="F866" s="1">
        <v>45041</v>
      </c>
      <c r="G866" t="s">
        <v>967</v>
      </c>
      <c r="H866" s="2">
        <v>21218.720000000001</v>
      </c>
      <c r="I866">
        <v>36</v>
      </c>
      <c r="J866">
        <v>5.5</v>
      </c>
      <c r="R866">
        <f t="shared" ca="1" si="122"/>
        <v>68</v>
      </c>
    </row>
    <row r="867" spans="1:18">
      <c r="A867">
        <v>1866</v>
      </c>
      <c r="B867" t="s">
        <v>281</v>
      </c>
      <c r="C867" t="s">
        <v>610</v>
      </c>
      <c r="D867" t="s">
        <v>979</v>
      </c>
      <c r="E867" s="1">
        <v>26566</v>
      </c>
      <c r="F867" s="1">
        <v>45256</v>
      </c>
      <c r="G867" t="s">
        <v>965</v>
      </c>
      <c r="H867" s="2">
        <v>445672.58</v>
      </c>
      <c r="I867">
        <v>0</v>
      </c>
      <c r="J867">
        <v>0.5</v>
      </c>
      <c r="R867">
        <f t="shared" ca="1" si="122"/>
        <v>52</v>
      </c>
    </row>
    <row r="868" spans="1:18">
      <c r="A868">
        <v>1867</v>
      </c>
      <c r="B868" t="s">
        <v>29</v>
      </c>
      <c r="C868" t="s">
        <v>428</v>
      </c>
      <c r="D868" t="s">
        <v>980</v>
      </c>
      <c r="E868" s="1">
        <v>30336</v>
      </c>
      <c r="F868" s="1">
        <v>45552</v>
      </c>
      <c r="G868" t="s">
        <v>965</v>
      </c>
      <c r="H868" s="2">
        <v>411609.63</v>
      </c>
      <c r="I868">
        <v>0</v>
      </c>
      <c r="J868">
        <v>0.5</v>
      </c>
      <c r="R868">
        <f t="shared" ca="1" si="122"/>
        <v>42</v>
      </c>
    </row>
    <row r="869" spans="1:18">
      <c r="A869">
        <v>1868</v>
      </c>
      <c r="B869" t="s">
        <v>284</v>
      </c>
      <c r="C869" t="s">
        <v>544</v>
      </c>
      <c r="D869" t="s">
        <v>979</v>
      </c>
      <c r="E869" s="1">
        <v>34028</v>
      </c>
      <c r="F869" s="1">
        <v>44282</v>
      </c>
      <c r="G869" t="s">
        <v>966</v>
      </c>
      <c r="H869" s="2">
        <v>483097.47</v>
      </c>
      <c r="I869">
        <v>0</v>
      </c>
      <c r="J869">
        <v>2.1</v>
      </c>
      <c r="R869">
        <f t="shared" ca="1" si="122"/>
        <v>32</v>
      </c>
    </row>
    <row r="870" spans="1:18">
      <c r="A870">
        <v>1869</v>
      </c>
      <c r="B870" t="s">
        <v>85</v>
      </c>
      <c r="C870" t="s">
        <v>434</v>
      </c>
      <c r="D870" t="s">
        <v>980</v>
      </c>
      <c r="E870" s="1">
        <v>36909</v>
      </c>
      <c r="F870" s="1">
        <v>45001</v>
      </c>
      <c r="G870" t="s">
        <v>965</v>
      </c>
      <c r="H870" s="2">
        <v>188067.24</v>
      </c>
      <c r="I870">
        <v>0</v>
      </c>
      <c r="J870">
        <v>0.5</v>
      </c>
      <c r="R870">
        <f t="shared" ca="1" si="122"/>
        <v>24</v>
      </c>
    </row>
    <row r="871" spans="1:18">
      <c r="A871">
        <v>1870</v>
      </c>
      <c r="B871" t="s">
        <v>68</v>
      </c>
      <c r="C871" t="s">
        <v>607</v>
      </c>
      <c r="D871" t="s">
        <v>980</v>
      </c>
      <c r="E871" s="1">
        <v>22397</v>
      </c>
      <c r="F871" s="1">
        <v>45345</v>
      </c>
      <c r="G871" t="s">
        <v>968</v>
      </c>
      <c r="H871" s="2">
        <v>422796.78</v>
      </c>
      <c r="I871">
        <v>0</v>
      </c>
      <c r="J871">
        <v>35</v>
      </c>
      <c r="R871">
        <f t="shared" ca="1" si="122"/>
        <v>64</v>
      </c>
    </row>
    <row r="872" spans="1:18">
      <c r="A872">
        <v>1871</v>
      </c>
      <c r="B872" t="s">
        <v>302</v>
      </c>
      <c r="C872" t="s">
        <v>584</v>
      </c>
      <c r="D872" t="s">
        <v>980</v>
      </c>
      <c r="E872" s="1">
        <v>23402</v>
      </c>
      <c r="F872" s="1">
        <v>44819</v>
      </c>
      <c r="G872" t="s">
        <v>969</v>
      </c>
      <c r="H872" s="2">
        <v>355312.9</v>
      </c>
      <c r="I872">
        <v>36</v>
      </c>
      <c r="J872">
        <v>8</v>
      </c>
      <c r="R872">
        <f t="shared" ca="1" si="122"/>
        <v>61</v>
      </c>
    </row>
    <row r="873" spans="1:18">
      <c r="A873">
        <v>1872</v>
      </c>
      <c r="B873" t="s">
        <v>217</v>
      </c>
      <c r="C873" t="s">
        <v>788</v>
      </c>
      <c r="D873" t="s">
        <v>980</v>
      </c>
      <c r="E873" s="1">
        <v>36293</v>
      </c>
      <c r="F873" s="1">
        <v>44618</v>
      </c>
      <c r="G873" t="s">
        <v>969</v>
      </c>
      <c r="H873" s="2">
        <v>370290.1</v>
      </c>
      <c r="I873">
        <v>0</v>
      </c>
      <c r="J873">
        <v>8</v>
      </c>
      <c r="R873">
        <f t="shared" ca="1" si="122"/>
        <v>26</v>
      </c>
    </row>
    <row r="874" spans="1:18">
      <c r="A874">
        <v>1873</v>
      </c>
      <c r="B874" t="s">
        <v>327</v>
      </c>
      <c r="C874" t="s">
        <v>418</v>
      </c>
      <c r="D874" t="s">
        <v>980</v>
      </c>
      <c r="E874" s="1">
        <v>29265</v>
      </c>
      <c r="F874" s="1">
        <v>45401</v>
      </c>
      <c r="G874" t="s">
        <v>969</v>
      </c>
      <c r="H874" s="2">
        <v>277033.96999999997</v>
      </c>
      <c r="I874">
        <v>24</v>
      </c>
      <c r="J874">
        <v>8</v>
      </c>
      <c r="R874">
        <f t="shared" ca="1" si="122"/>
        <v>45</v>
      </c>
    </row>
    <row r="875" spans="1:18">
      <c r="A875">
        <v>1874</v>
      </c>
      <c r="B875" t="s">
        <v>67</v>
      </c>
      <c r="C875" t="s">
        <v>811</v>
      </c>
      <c r="D875" t="s">
        <v>980</v>
      </c>
      <c r="E875" s="1">
        <v>20223</v>
      </c>
      <c r="F875" s="1">
        <v>45428</v>
      </c>
      <c r="G875" t="s">
        <v>968</v>
      </c>
      <c r="H875" s="2">
        <v>17487.54</v>
      </c>
      <c r="I875">
        <v>0</v>
      </c>
      <c r="J875">
        <v>35</v>
      </c>
      <c r="R875">
        <f t="shared" ca="1" si="122"/>
        <v>70</v>
      </c>
    </row>
    <row r="876" spans="1:18">
      <c r="A876">
        <v>1875</v>
      </c>
      <c r="B876" t="s">
        <v>271</v>
      </c>
      <c r="C876" t="s">
        <v>798</v>
      </c>
      <c r="D876" t="s">
        <v>979</v>
      </c>
      <c r="E876" s="1">
        <v>27451</v>
      </c>
      <c r="F876" s="1">
        <v>45347</v>
      </c>
      <c r="G876" t="s">
        <v>968</v>
      </c>
      <c r="H876" s="2">
        <v>244094.05</v>
      </c>
      <c r="I876">
        <v>0</v>
      </c>
      <c r="J876">
        <v>35</v>
      </c>
      <c r="R876">
        <f t="shared" ca="1" si="122"/>
        <v>50</v>
      </c>
    </row>
    <row r="877" spans="1:18">
      <c r="A877">
        <v>1876</v>
      </c>
      <c r="B877" t="s">
        <v>13</v>
      </c>
      <c r="C877" t="s">
        <v>812</v>
      </c>
      <c r="D877" t="s">
        <v>979</v>
      </c>
      <c r="E877" s="1">
        <v>34355</v>
      </c>
      <c r="F877" s="1">
        <v>44809</v>
      </c>
      <c r="G877" t="s">
        <v>969</v>
      </c>
      <c r="H877" s="2">
        <v>246755.01</v>
      </c>
      <c r="I877">
        <v>24</v>
      </c>
      <c r="J877">
        <v>8</v>
      </c>
      <c r="R877">
        <f t="shared" ca="1" si="122"/>
        <v>31</v>
      </c>
    </row>
    <row r="878" spans="1:18">
      <c r="A878">
        <v>1877</v>
      </c>
      <c r="B878" t="s">
        <v>273</v>
      </c>
      <c r="C878" t="s">
        <v>561</v>
      </c>
      <c r="D878" t="s">
        <v>980</v>
      </c>
      <c r="E878" s="1">
        <v>24488</v>
      </c>
      <c r="F878" s="1">
        <v>43982</v>
      </c>
      <c r="G878" t="s">
        <v>967</v>
      </c>
      <c r="H878" s="2">
        <v>350795.11</v>
      </c>
      <c r="I878">
        <v>6</v>
      </c>
      <c r="J878">
        <v>5.5</v>
      </c>
      <c r="R878">
        <f t="shared" ca="1" si="122"/>
        <v>58</v>
      </c>
    </row>
    <row r="879" spans="1:18">
      <c r="A879">
        <v>1878</v>
      </c>
      <c r="B879" t="s">
        <v>315</v>
      </c>
      <c r="C879" t="s">
        <v>434</v>
      </c>
      <c r="D879" t="s">
        <v>980</v>
      </c>
      <c r="E879" s="1">
        <v>32532</v>
      </c>
      <c r="F879" s="1">
        <v>45678</v>
      </c>
      <c r="G879" t="s">
        <v>969</v>
      </c>
      <c r="H879" s="2">
        <v>253625.52</v>
      </c>
      <c r="I879">
        <v>0</v>
      </c>
      <c r="J879">
        <v>8</v>
      </c>
      <c r="R879">
        <f t="shared" ca="1" si="122"/>
        <v>36</v>
      </c>
    </row>
    <row r="880" spans="1:18">
      <c r="A880">
        <v>1879</v>
      </c>
      <c r="B880" t="s">
        <v>210</v>
      </c>
      <c r="C880" t="s">
        <v>763</v>
      </c>
      <c r="D880" t="s">
        <v>979</v>
      </c>
      <c r="E880" s="1">
        <v>34602</v>
      </c>
      <c r="F880" s="1">
        <v>44650</v>
      </c>
      <c r="G880" t="s">
        <v>967</v>
      </c>
      <c r="H880" s="2">
        <v>274100.89</v>
      </c>
      <c r="I880">
        <v>18</v>
      </c>
      <c r="J880">
        <v>5.5</v>
      </c>
      <c r="R880">
        <f t="shared" ca="1" si="122"/>
        <v>30</v>
      </c>
    </row>
    <row r="881" spans="1:18">
      <c r="A881">
        <v>1880</v>
      </c>
      <c r="B881" t="s">
        <v>193</v>
      </c>
      <c r="C881" t="s">
        <v>813</v>
      </c>
      <c r="D881" t="s">
        <v>979</v>
      </c>
      <c r="E881" s="1">
        <v>21488</v>
      </c>
      <c r="F881" s="1">
        <v>44378</v>
      </c>
      <c r="G881" t="s">
        <v>965</v>
      </c>
      <c r="H881" s="2">
        <v>184868.26</v>
      </c>
      <c r="I881">
        <v>0</v>
      </c>
      <c r="J881">
        <v>0.5</v>
      </c>
      <c r="R881">
        <f t="shared" ca="1" si="122"/>
        <v>66</v>
      </c>
    </row>
    <row r="882" spans="1:18">
      <c r="A882">
        <v>1881</v>
      </c>
      <c r="B882" t="s">
        <v>150</v>
      </c>
      <c r="C882" t="s">
        <v>803</v>
      </c>
      <c r="D882" t="s">
        <v>980</v>
      </c>
      <c r="E882" s="1">
        <v>32977</v>
      </c>
      <c r="F882" s="1">
        <v>44240</v>
      </c>
      <c r="G882" t="s">
        <v>969</v>
      </c>
      <c r="H882" s="2">
        <v>24517.47</v>
      </c>
      <c r="I882">
        <v>24</v>
      </c>
      <c r="J882">
        <v>8</v>
      </c>
      <c r="R882">
        <f t="shared" ca="1" si="122"/>
        <v>35</v>
      </c>
    </row>
    <row r="883" spans="1:18">
      <c r="A883">
        <v>1882</v>
      </c>
      <c r="B883" t="s">
        <v>262</v>
      </c>
      <c r="C883" t="s">
        <v>428</v>
      </c>
      <c r="D883" t="s">
        <v>980</v>
      </c>
      <c r="E883" s="1">
        <v>26116</v>
      </c>
      <c r="F883" s="1">
        <v>44697</v>
      </c>
      <c r="G883" t="s">
        <v>969</v>
      </c>
      <c r="H883" s="2">
        <v>359464.88</v>
      </c>
      <c r="I883">
        <v>6</v>
      </c>
      <c r="J883">
        <v>8</v>
      </c>
      <c r="R883">
        <f t="shared" ca="1" si="122"/>
        <v>53</v>
      </c>
    </row>
    <row r="884" spans="1:18">
      <c r="A884">
        <v>1883</v>
      </c>
      <c r="B884" t="s">
        <v>31</v>
      </c>
      <c r="C884" t="s">
        <v>493</v>
      </c>
      <c r="D884" t="s">
        <v>979</v>
      </c>
      <c r="E884" s="1">
        <v>26358</v>
      </c>
      <c r="F884" s="1">
        <v>45626</v>
      </c>
      <c r="G884" t="s">
        <v>968</v>
      </c>
      <c r="H884" s="2">
        <v>66123.73</v>
      </c>
      <c r="I884">
        <v>0</v>
      </c>
      <c r="J884">
        <v>35</v>
      </c>
      <c r="R884">
        <f t="shared" ca="1" si="122"/>
        <v>53</v>
      </c>
    </row>
    <row r="885" spans="1:18">
      <c r="A885">
        <v>1884</v>
      </c>
      <c r="B885" t="s">
        <v>84</v>
      </c>
      <c r="C885" t="s">
        <v>660</v>
      </c>
      <c r="D885" t="s">
        <v>979</v>
      </c>
      <c r="E885" s="1">
        <v>25331</v>
      </c>
      <c r="F885" s="1">
        <v>45142</v>
      </c>
      <c r="G885" t="s">
        <v>969</v>
      </c>
      <c r="H885" s="2">
        <v>52212.45</v>
      </c>
      <c r="I885">
        <v>18</v>
      </c>
      <c r="J885">
        <v>8</v>
      </c>
      <c r="R885">
        <f t="shared" ca="1" si="122"/>
        <v>56</v>
      </c>
    </row>
    <row r="886" spans="1:18">
      <c r="A886">
        <v>1885</v>
      </c>
      <c r="B886" t="s">
        <v>125</v>
      </c>
      <c r="C886" t="s">
        <v>431</v>
      </c>
      <c r="D886" t="s">
        <v>980</v>
      </c>
      <c r="E886" s="1">
        <v>22312</v>
      </c>
      <c r="F886" s="1">
        <v>44047</v>
      </c>
      <c r="G886" t="s">
        <v>967</v>
      </c>
      <c r="H886" s="2">
        <v>229093.71</v>
      </c>
      <c r="I886">
        <v>24</v>
      </c>
      <c r="J886">
        <v>5.5</v>
      </c>
      <c r="R886">
        <f t="shared" ca="1" si="122"/>
        <v>64</v>
      </c>
    </row>
    <row r="887" spans="1:18">
      <c r="A887">
        <v>1886</v>
      </c>
      <c r="B887" t="s">
        <v>97</v>
      </c>
      <c r="C887" t="s">
        <v>569</v>
      </c>
      <c r="D887" t="s">
        <v>980</v>
      </c>
      <c r="E887" s="1">
        <v>30058</v>
      </c>
      <c r="F887" s="1">
        <v>45663</v>
      </c>
      <c r="G887" t="s">
        <v>967</v>
      </c>
      <c r="H887" s="2">
        <v>454573.93</v>
      </c>
      <c r="I887">
        <v>36</v>
      </c>
      <c r="J887">
        <v>5.5</v>
      </c>
      <c r="R887">
        <f t="shared" ca="1" si="122"/>
        <v>43</v>
      </c>
    </row>
    <row r="888" spans="1:18">
      <c r="A888">
        <v>1887</v>
      </c>
      <c r="B888" t="s">
        <v>97</v>
      </c>
      <c r="C888" t="s">
        <v>742</v>
      </c>
      <c r="D888" t="s">
        <v>979</v>
      </c>
      <c r="E888" s="1">
        <v>23078</v>
      </c>
      <c r="F888" s="1">
        <v>45722</v>
      </c>
      <c r="G888" t="s">
        <v>966</v>
      </c>
      <c r="H888" s="2">
        <v>93499.58</v>
      </c>
      <c r="I888">
        <v>0</v>
      </c>
      <c r="J888">
        <v>2.1</v>
      </c>
      <c r="R888">
        <f t="shared" ca="1" si="122"/>
        <v>62</v>
      </c>
    </row>
    <row r="889" spans="1:18">
      <c r="A889">
        <v>1888</v>
      </c>
      <c r="B889" t="s">
        <v>75</v>
      </c>
      <c r="C889" t="s">
        <v>493</v>
      </c>
      <c r="D889" t="s">
        <v>979</v>
      </c>
      <c r="E889" s="1">
        <v>20478</v>
      </c>
      <c r="F889" s="1">
        <v>45028</v>
      </c>
      <c r="G889" t="s">
        <v>967</v>
      </c>
      <c r="H889" s="2">
        <v>279442.34999999998</v>
      </c>
      <c r="I889">
        <v>6</v>
      </c>
      <c r="J889">
        <v>5.5</v>
      </c>
      <c r="R889">
        <f t="shared" ca="1" si="122"/>
        <v>69</v>
      </c>
    </row>
    <row r="890" spans="1:18">
      <c r="A890">
        <v>1889</v>
      </c>
      <c r="B890" t="s">
        <v>30</v>
      </c>
      <c r="C890" t="s">
        <v>814</v>
      </c>
      <c r="D890" t="s">
        <v>979</v>
      </c>
      <c r="E890" s="1">
        <v>34749</v>
      </c>
      <c r="F890" s="1">
        <v>44117</v>
      </c>
      <c r="G890" t="s">
        <v>967</v>
      </c>
      <c r="H890" s="2">
        <v>266918.56</v>
      </c>
      <c r="I890">
        <v>6</v>
      </c>
      <c r="J890">
        <v>5.5</v>
      </c>
      <c r="R890">
        <f t="shared" ca="1" si="122"/>
        <v>30</v>
      </c>
    </row>
    <row r="891" spans="1:18">
      <c r="A891">
        <v>1890</v>
      </c>
      <c r="B891" t="s">
        <v>206</v>
      </c>
      <c r="C891" t="s">
        <v>815</v>
      </c>
      <c r="D891" t="s">
        <v>979</v>
      </c>
      <c r="E891" s="1">
        <v>25045</v>
      </c>
      <c r="F891" s="1">
        <v>45646</v>
      </c>
      <c r="G891" t="s">
        <v>967</v>
      </c>
      <c r="H891" s="2">
        <v>457253.62</v>
      </c>
      <c r="I891">
        <v>6</v>
      </c>
      <c r="J891">
        <v>5.5</v>
      </c>
      <c r="R891">
        <f t="shared" ca="1" si="122"/>
        <v>56</v>
      </c>
    </row>
    <row r="892" spans="1:18">
      <c r="A892">
        <v>1891</v>
      </c>
      <c r="B892" t="s">
        <v>195</v>
      </c>
      <c r="C892" t="s">
        <v>437</v>
      </c>
      <c r="D892" t="s">
        <v>980</v>
      </c>
      <c r="E892" s="1">
        <v>21072</v>
      </c>
      <c r="F892" s="1">
        <v>45042</v>
      </c>
      <c r="G892" t="s">
        <v>968</v>
      </c>
      <c r="H892" s="2">
        <v>213129.26</v>
      </c>
      <c r="I892">
        <v>0</v>
      </c>
      <c r="J892">
        <v>35</v>
      </c>
      <c r="R892">
        <f t="shared" ca="1" si="122"/>
        <v>67</v>
      </c>
    </row>
    <row r="893" spans="1:18">
      <c r="A893">
        <v>1892</v>
      </c>
      <c r="B893" t="s">
        <v>59</v>
      </c>
      <c r="C893" t="s">
        <v>690</v>
      </c>
      <c r="D893" t="s">
        <v>980</v>
      </c>
      <c r="E893" s="1">
        <v>21949</v>
      </c>
      <c r="F893" s="1">
        <v>44521</v>
      </c>
      <c r="G893" t="s">
        <v>967</v>
      </c>
      <c r="H893" s="2">
        <v>364899.31</v>
      </c>
      <c r="I893">
        <v>6</v>
      </c>
      <c r="J893">
        <v>5.5</v>
      </c>
      <c r="R893">
        <f t="shared" ca="1" si="122"/>
        <v>65</v>
      </c>
    </row>
    <row r="894" spans="1:18">
      <c r="A894">
        <v>1893</v>
      </c>
      <c r="B894" t="s">
        <v>19</v>
      </c>
      <c r="C894" t="s">
        <v>790</v>
      </c>
      <c r="D894" t="s">
        <v>979</v>
      </c>
      <c r="E894" s="1">
        <v>21315</v>
      </c>
      <c r="F894" s="1">
        <v>45563</v>
      </c>
      <c r="G894" t="s">
        <v>965</v>
      </c>
      <c r="H894" s="2">
        <v>185378.28</v>
      </c>
      <c r="I894">
        <v>0</v>
      </c>
      <c r="J894">
        <v>0.5</v>
      </c>
      <c r="R894">
        <f t="shared" ca="1" si="122"/>
        <v>67</v>
      </c>
    </row>
    <row r="895" spans="1:18">
      <c r="A895">
        <v>1894</v>
      </c>
      <c r="B895" t="s">
        <v>314</v>
      </c>
      <c r="C895" t="s">
        <v>515</v>
      </c>
      <c r="D895" t="s">
        <v>979</v>
      </c>
      <c r="E895" s="1">
        <v>33910</v>
      </c>
      <c r="F895" s="1">
        <v>44261</v>
      </c>
      <c r="G895" t="s">
        <v>967</v>
      </c>
      <c r="H895" s="2">
        <v>385613.57</v>
      </c>
      <c r="I895">
        <v>36</v>
      </c>
      <c r="J895">
        <v>5.5</v>
      </c>
      <c r="R895">
        <f t="shared" ca="1" si="122"/>
        <v>32</v>
      </c>
    </row>
    <row r="896" spans="1:18">
      <c r="A896">
        <v>1895</v>
      </c>
      <c r="B896" t="s">
        <v>58</v>
      </c>
      <c r="C896" t="s">
        <v>816</v>
      </c>
      <c r="D896" t="s">
        <v>979</v>
      </c>
      <c r="E896" s="1">
        <v>35156</v>
      </c>
      <c r="F896" s="1">
        <v>44068</v>
      </c>
      <c r="G896" t="s">
        <v>968</v>
      </c>
      <c r="H896" s="2">
        <v>200145.08</v>
      </c>
      <c r="I896">
        <v>0</v>
      </c>
      <c r="J896">
        <v>35</v>
      </c>
      <c r="R896">
        <f t="shared" ca="1" si="122"/>
        <v>29</v>
      </c>
    </row>
    <row r="897" spans="1:18">
      <c r="A897">
        <v>1896</v>
      </c>
      <c r="B897" t="s">
        <v>64</v>
      </c>
      <c r="C897" t="s">
        <v>772</v>
      </c>
      <c r="D897" t="s">
        <v>980</v>
      </c>
      <c r="E897" s="1">
        <v>22479</v>
      </c>
      <c r="F897" s="1">
        <v>44994</v>
      </c>
      <c r="G897" t="s">
        <v>968</v>
      </c>
      <c r="H897" s="2">
        <v>272114.13</v>
      </c>
      <c r="I897">
        <v>0</v>
      </c>
      <c r="J897">
        <v>35</v>
      </c>
      <c r="R897">
        <f t="shared" ca="1" si="122"/>
        <v>63</v>
      </c>
    </row>
    <row r="898" spans="1:18">
      <c r="A898">
        <v>1897</v>
      </c>
      <c r="B898" t="s">
        <v>86</v>
      </c>
      <c r="C898" t="s">
        <v>686</v>
      </c>
      <c r="D898" t="s">
        <v>980</v>
      </c>
      <c r="E898" s="1">
        <v>20231</v>
      </c>
      <c r="F898" s="1">
        <v>45116</v>
      </c>
      <c r="G898" t="s">
        <v>967</v>
      </c>
      <c r="H898" s="2">
        <v>380751.08</v>
      </c>
      <c r="I898">
        <v>18</v>
      </c>
      <c r="J898">
        <v>5.5</v>
      </c>
      <c r="R898">
        <f t="shared" ca="1" si="122"/>
        <v>70</v>
      </c>
    </row>
    <row r="899" spans="1:18">
      <c r="A899">
        <v>1898</v>
      </c>
      <c r="B899" t="s">
        <v>325</v>
      </c>
      <c r="C899" t="s">
        <v>591</v>
      </c>
      <c r="D899" t="s">
        <v>979</v>
      </c>
      <c r="E899" s="1">
        <v>34424</v>
      </c>
      <c r="F899" s="1">
        <v>45803</v>
      </c>
      <c r="G899" t="s">
        <v>965</v>
      </c>
      <c r="H899" s="2">
        <v>180499.28</v>
      </c>
      <c r="I899">
        <v>0</v>
      </c>
      <c r="J899">
        <v>0.5</v>
      </c>
      <c r="R899">
        <f t="shared" ca="1" si="122"/>
        <v>31</v>
      </c>
    </row>
    <row r="900" spans="1:18">
      <c r="A900">
        <v>1899</v>
      </c>
      <c r="B900" t="s">
        <v>328</v>
      </c>
      <c r="C900" t="s">
        <v>817</v>
      </c>
      <c r="D900" t="s">
        <v>979</v>
      </c>
      <c r="E900" s="1">
        <v>38888</v>
      </c>
      <c r="F900" s="1">
        <v>44331</v>
      </c>
      <c r="G900" t="s">
        <v>966</v>
      </c>
      <c r="H900" s="2">
        <v>176561.78</v>
      </c>
      <c r="I900">
        <v>0</v>
      </c>
      <c r="J900">
        <v>2.1</v>
      </c>
      <c r="R900">
        <f t="shared" ca="1" si="122"/>
        <v>18</v>
      </c>
    </row>
    <row r="901" spans="1:18">
      <c r="A901">
        <v>1900</v>
      </c>
      <c r="B901" t="s">
        <v>66</v>
      </c>
      <c r="C901" t="s">
        <v>375</v>
      </c>
      <c r="D901" t="s">
        <v>980</v>
      </c>
      <c r="E901" s="1">
        <v>37281</v>
      </c>
      <c r="F901" s="1">
        <v>44970</v>
      </c>
      <c r="G901" t="s">
        <v>965</v>
      </c>
      <c r="H901" s="2">
        <v>201327.81</v>
      </c>
      <c r="I901">
        <v>0</v>
      </c>
      <c r="J901">
        <v>0.5</v>
      </c>
      <c r="R901">
        <f t="shared" ca="1" si="122"/>
        <v>23</v>
      </c>
    </row>
    <row r="902" spans="1:18">
      <c r="A902">
        <v>1901</v>
      </c>
      <c r="B902" t="s">
        <v>55</v>
      </c>
      <c r="C902" t="s">
        <v>818</v>
      </c>
      <c r="D902" t="s">
        <v>979</v>
      </c>
      <c r="E902" s="1">
        <v>36922</v>
      </c>
      <c r="F902" s="1">
        <v>45377</v>
      </c>
      <c r="G902" t="s">
        <v>969</v>
      </c>
      <c r="H902" s="2">
        <v>493930.35</v>
      </c>
      <c r="I902">
        <v>18</v>
      </c>
      <c r="J902">
        <v>8</v>
      </c>
      <c r="R902">
        <f t="shared" ca="1" si="122"/>
        <v>24</v>
      </c>
    </row>
    <row r="903" spans="1:18">
      <c r="A903">
        <v>1902</v>
      </c>
      <c r="B903" t="s">
        <v>210</v>
      </c>
      <c r="C903" t="s">
        <v>717</v>
      </c>
      <c r="D903" t="s">
        <v>980</v>
      </c>
      <c r="E903" s="1">
        <v>31338</v>
      </c>
      <c r="F903" s="1">
        <v>44594</v>
      </c>
      <c r="G903" t="s">
        <v>965</v>
      </c>
      <c r="H903" s="2">
        <v>480896.45</v>
      </c>
      <c r="I903">
        <v>0</v>
      </c>
      <c r="J903">
        <v>0.5</v>
      </c>
      <c r="R903">
        <f t="shared" ca="1" si="122"/>
        <v>39</v>
      </c>
    </row>
    <row r="904" spans="1:18">
      <c r="A904">
        <v>1903</v>
      </c>
      <c r="B904" t="s">
        <v>68</v>
      </c>
      <c r="C904" t="s">
        <v>541</v>
      </c>
      <c r="D904" t="s">
        <v>980</v>
      </c>
      <c r="E904" s="1">
        <v>22027</v>
      </c>
      <c r="F904" s="1">
        <v>44125</v>
      </c>
      <c r="G904" t="s">
        <v>965</v>
      </c>
      <c r="H904" s="2">
        <v>188105.54</v>
      </c>
      <c r="I904">
        <v>0</v>
      </c>
      <c r="J904">
        <v>0.5</v>
      </c>
      <c r="R904">
        <f t="shared" ca="1" si="122"/>
        <v>65</v>
      </c>
    </row>
    <row r="905" spans="1:18">
      <c r="A905">
        <v>1904</v>
      </c>
      <c r="B905" t="s">
        <v>26</v>
      </c>
      <c r="C905" t="s">
        <v>502</v>
      </c>
      <c r="D905" t="s">
        <v>979</v>
      </c>
      <c r="E905" s="1">
        <v>32222</v>
      </c>
      <c r="F905" s="1">
        <v>44427</v>
      </c>
      <c r="G905" t="s">
        <v>965</v>
      </c>
      <c r="H905" s="2">
        <v>330551.21999999997</v>
      </c>
      <c r="I905">
        <v>0</v>
      </c>
      <c r="J905">
        <v>0.5</v>
      </c>
      <c r="R905">
        <f t="shared" ca="1" si="122"/>
        <v>37</v>
      </c>
    </row>
    <row r="906" spans="1:18">
      <c r="A906">
        <v>1905</v>
      </c>
      <c r="B906" t="s">
        <v>58</v>
      </c>
      <c r="C906" t="s">
        <v>805</v>
      </c>
      <c r="D906" t="s">
        <v>980</v>
      </c>
      <c r="E906" s="1">
        <v>27336</v>
      </c>
      <c r="F906" s="1">
        <v>45223</v>
      </c>
      <c r="G906" t="s">
        <v>965</v>
      </c>
      <c r="H906" s="2">
        <v>106738.33</v>
      </c>
      <c r="I906">
        <v>0</v>
      </c>
      <c r="J906">
        <v>0.5</v>
      </c>
      <c r="R906">
        <f t="shared" ca="1" si="122"/>
        <v>50</v>
      </c>
    </row>
    <row r="907" spans="1:18">
      <c r="A907">
        <v>1906</v>
      </c>
      <c r="B907" t="s">
        <v>120</v>
      </c>
      <c r="C907" t="s">
        <v>819</v>
      </c>
      <c r="D907" t="s">
        <v>980</v>
      </c>
      <c r="E907" s="1">
        <v>32876</v>
      </c>
      <c r="F907" s="1">
        <v>45800</v>
      </c>
      <c r="G907" t="s">
        <v>965</v>
      </c>
      <c r="H907" s="2">
        <v>142297.07</v>
      </c>
      <c r="I907">
        <v>0</v>
      </c>
      <c r="J907">
        <v>0.5</v>
      </c>
      <c r="R907">
        <f t="shared" ca="1" si="122"/>
        <v>35</v>
      </c>
    </row>
    <row r="908" spans="1:18">
      <c r="A908">
        <v>1907</v>
      </c>
      <c r="B908" t="s">
        <v>329</v>
      </c>
      <c r="C908" t="s">
        <v>807</v>
      </c>
      <c r="D908" t="s">
        <v>979</v>
      </c>
      <c r="E908" s="1">
        <v>37331</v>
      </c>
      <c r="F908" s="1">
        <v>44653</v>
      </c>
      <c r="G908" t="s">
        <v>966</v>
      </c>
      <c r="H908" s="2">
        <v>482626.78</v>
      </c>
      <c r="I908">
        <v>0</v>
      </c>
      <c r="J908">
        <v>2.1</v>
      </c>
      <c r="R908">
        <f t="shared" ca="1" si="122"/>
        <v>23</v>
      </c>
    </row>
    <row r="909" spans="1:18">
      <c r="A909">
        <v>1908</v>
      </c>
      <c r="B909" t="s">
        <v>287</v>
      </c>
      <c r="C909" t="s">
        <v>639</v>
      </c>
      <c r="D909" t="s">
        <v>980</v>
      </c>
      <c r="E909" s="1">
        <v>29031</v>
      </c>
      <c r="F909" s="1">
        <v>44138</v>
      </c>
      <c r="G909" t="s">
        <v>966</v>
      </c>
      <c r="H909" s="2">
        <v>220096.6</v>
      </c>
      <c r="I909">
        <v>0</v>
      </c>
      <c r="J909">
        <v>2.1</v>
      </c>
      <c r="R909">
        <f t="shared" ref="R909:R972" ca="1" si="123">INT((TODAY()-E909)/365.25)</f>
        <v>45</v>
      </c>
    </row>
    <row r="910" spans="1:18">
      <c r="A910">
        <v>1909</v>
      </c>
      <c r="B910" t="s">
        <v>190</v>
      </c>
      <c r="C910" t="s">
        <v>396</v>
      </c>
      <c r="D910" t="s">
        <v>979</v>
      </c>
      <c r="E910" s="1">
        <v>20548</v>
      </c>
      <c r="F910" s="1">
        <v>44463</v>
      </c>
      <c r="G910" t="s">
        <v>967</v>
      </c>
      <c r="H910" s="2">
        <v>207412.52</v>
      </c>
      <c r="I910">
        <v>36</v>
      </c>
      <c r="J910">
        <v>5.5</v>
      </c>
      <c r="R910">
        <f t="shared" ca="1" si="123"/>
        <v>69</v>
      </c>
    </row>
    <row r="911" spans="1:18">
      <c r="A911">
        <v>1910</v>
      </c>
      <c r="B911" t="s">
        <v>180</v>
      </c>
      <c r="C911" t="s">
        <v>484</v>
      </c>
      <c r="D911" t="s">
        <v>980</v>
      </c>
      <c r="E911" s="1">
        <v>30983</v>
      </c>
      <c r="F911" s="1">
        <v>44531</v>
      </c>
      <c r="G911" t="s">
        <v>966</v>
      </c>
      <c r="H911" s="2">
        <v>54571.47</v>
      </c>
      <c r="I911">
        <v>0</v>
      </c>
      <c r="J911">
        <v>2.1</v>
      </c>
      <c r="R911">
        <f t="shared" ca="1" si="123"/>
        <v>40</v>
      </c>
    </row>
    <row r="912" spans="1:18">
      <c r="A912">
        <v>1911</v>
      </c>
      <c r="B912" t="s">
        <v>113</v>
      </c>
      <c r="C912" t="s">
        <v>820</v>
      </c>
      <c r="D912" t="s">
        <v>980</v>
      </c>
      <c r="E912" s="1">
        <v>38157</v>
      </c>
      <c r="F912" s="1">
        <v>44116</v>
      </c>
      <c r="G912" t="s">
        <v>969</v>
      </c>
      <c r="H912" s="2">
        <v>287756.57</v>
      </c>
      <c r="I912">
        <v>36</v>
      </c>
      <c r="J912">
        <v>8</v>
      </c>
      <c r="R912">
        <f t="shared" ca="1" si="123"/>
        <v>20</v>
      </c>
    </row>
    <row r="913" spans="1:18">
      <c r="A913">
        <v>1912</v>
      </c>
      <c r="B913" t="s">
        <v>238</v>
      </c>
      <c r="C913" t="s">
        <v>618</v>
      </c>
      <c r="D913" t="s">
        <v>979</v>
      </c>
      <c r="E913" s="1">
        <v>35373</v>
      </c>
      <c r="F913" s="1">
        <v>44380</v>
      </c>
      <c r="G913" t="s">
        <v>968</v>
      </c>
      <c r="H913" s="2">
        <v>347585.55</v>
      </c>
      <c r="I913">
        <v>0</v>
      </c>
      <c r="J913">
        <v>35</v>
      </c>
      <c r="R913">
        <f t="shared" ca="1" si="123"/>
        <v>28</v>
      </c>
    </row>
    <row r="914" spans="1:18">
      <c r="A914">
        <v>1913</v>
      </c>
      <c r="B914" t="s">
        <v>79</v>
      </c>
      <c r="C914" t="s">
        <v>510</v>
      </c>
      <c r="D914" t="s">
        <v>979</v>
      </c>
      <c r="E914" s="1">
        <v>24361</v>
      </c>
      <c r="F914" s="1">
        <v>44172</v>
      </c>
      <c r="G914" t="s">
        <v>968</v>
      </c>
      <c r="H914" s="2">
        <v>223772.94</v>
      </c>
      <c r="I914">
        <v>0</v>
      </c>
      <c r="J914">
        <v>35</v>
      </c>
      <c r="R914">
        <f t="shared" ca="1" si="123"/>
        <v>58</v>
      </c>
    </row>
    <row r="915" spans="1:18">
      <c r="A915">
        <v>1914</v>
      </c>
      <c r="B915" t="s">
        <v>309</v>
      </c>
      <c r="C915" t="s">
        <v>618</v>
      </c>
      <c r="D915" t="s">
        <v>980</v>
      </c>
      <c r="E915" s="1">
        <v>22726</v>
      </c>
      <c r="F915" s="1">
        <v>44289</v>
      </c>
      <c r="G915" t="s">
        <v>968</v>
      </c>
      <c r="H915" s="2">
        <v>31965.08</v>
      </c>
      <c r="I915">
        <v>0</v>
      </c>
      <c r="J915">
        <v>35</v>
      </c>
      <c r="R915">
        <f t="shared" ca="1" si="123"/>
        <v>63</v>
      </c>
    </row>
    <row r="916" spans="1:18">
      <c r="A916">
        <v>1915</v>
      </c>
      <c r="B916" t="s">
        <v>197</v>
      </c>
      <c r="C916" t="s">
        <v>633</v>
      </c>
      <c r="D916" t="s">
        <v>979</v>
      </c>
      <c r="E916" s="1">
        <v>29181</v>
      </c>
      <c r="F916" s="1">
        <v>44058</v>
      </c>
      <c r="G916" t="s">
        <v>965</v>
      </c>
      <c r="H916" s="2">
        <v>487842.65</v>
      </c>
      <c r="I916">
        <v>0</v>
      </c>
      <c r="J916">
        <v>0.5</v>
      </c>
      <c r="R916">
        <f t="shared" ca="1" si="123"/>
        <v>45</v>
      </c>
    </row>
    <row r="917" spans="1:18">
      <c r="A917">
        <v>1916</v>
      </c>
      <c r="B917" t="s">
        <v>229</v>
      </c>
      <c r="C917" t="s">
        <v>821</v>
      </c>
      <c r="D917" t="s">
        <v>980</v>
      </c>
      <c r="E917" s="1">
        <v>31283</v>
      </c>
      <c r="F917" s="1">
        <v>45165</v>
      </c>
      <c r="G917" t="s">
        <v>966</v>
      </c>
      <c r="H917" s="2">
        <v>114021.82</v>
      </c>
      <c r="I917">
        <v>0</v>
      </c>
      <c r="J917">
        <v>2.1</v>
      </c>
      <c r="R917">
        <f t="shared" ca="1" si="123"/>
        <v>39</v>
      </c>
    </row>
    <row r="918" spans="1:18">
      <c r="A918">
        <v>1917</v>
      </c>
      <c r="B918" t="s">
        <v>289</v>
      </c>
      <c r="C918" t="s">
        <v>416</v>
      </c>
      <c r="D918" t="s">
        <v>979</v>
      </c>
      <c r="E918" s="1">
        <v>31672</v>
      </c>
      <c r="F918" s="1">
        <v>44774</v>
      </c>
      <c r="G918" t="s">
        <v>965</v>
      </c>
      <c r="H918" s="2">
        <v>496644.57</v>
      </c>
      <c r="I918">
        <v>0</v>
      </c>
      <c r="J918">
        <v>0.5</v>
      </c>
      <c r="R918">
        <f t="shared" ca="1" si="123"/>
        <v>38</v>
      </c>
    </row>
    <row r="919" spans="1:18">
      <c r="A919">
        <v>1918</v>
      </c>
      <c r="B919" t="s">
        <v>330</v>
      </c>
      <c r="C919" t="s">
        <v>822</v>
      </c>
      <c r="D919" t="s">
        <v>979</v>
      </c>
      <c r="E919" s="1">
        <v>27258</v>
      </c>
      <c r="F919" s="1">
        <v>43979</v>
      </c>
      <c r="G919" t="s">
        <v>966</v>
      </c>
      <c r="H919" s="2">
        <v>226459.7</v>
      </c>
      <c r="I919">
        <v>0</v>
      </c>
      <c r="J919">
        <v>2.1</v>
      </c>
      <c r="R919">
        <f t="shared" ca="1" si="123"/>
        <v>50</v>
      </c>
    </row>
    <row r="920" spans="1:18">
      <c r="A920">
        <v>1919</v>
      </c>
      <c r="B920" t="s">
        <v>274</v>
      </c>
      <c r="C920" t="s">
        <v>823</v>
      </c>
      <c r="D920" t="s">
        <v>979</v>
      </c>
      <c r="E920" s="1">
        <v>27058</v>
      </c>
      <c r="F920" s="1">
        <v>45445</v>
      </c>
      <c r="G920" t="s">
        <v>967</v>
      </c>
      <c r="H920" s="2">
        <v>331699.39</v>
      </c>
      <c r="I920">
        <v>36</v>
      </c>
      <c r="J920">
        <v>5.5</v>
      </c>
      <c r="R920">
        <f t="shared" ca="1" si="123"/>
        <v>51</v>
      </c>
    </row>
    <row r="921" spans="1:18">
      <c r="A921">
        <v>1920</v>
      </c>
      <c r="B921" t="s">
        <v>251</v>
      </c>
      <c r="C921" t="s">
        <v>659</v>
      </c>
      <c r="D921" t="s">
        <v>979</v>
      </c>
      <c r="E921" s="1">
        <v>35884</v>
      </c>
      <c r="F921" s="1">
        <v>44696</v>
      </c>
      <c r="G921" t="s">
        <v>966</v>
      </c>
      <c r="H921" s="2">
        <v>253744.88</v>
      </c>
      <c r="I921">
        <v>0</v>
      </c>
      <c r="J921">
        <v>2.1</v>
      </c>
      <c r="R921">
        <f t="shared" ca="1" si="123"/>
        <v>27</v>
      </c>
    </row>
    <row r="922" spans="1:18">
      <c r="A922">
        <v>1921</v>
      </c>
      <c r="B922" t="s">
        <v>270</v>
      </c>
      <c r="C922" t="s">
        <v>824</v>
      </c>
      <c r="D922" t="s">
        <v>980</v>
      </c>
      <c r="E922" s="1">
        <v>29831</v>
      </c>
      <c r="F922" s="1">
        <v>44195</v>
      </c>
      <c r="G922" t="s">
        <v>967</v>
      </c>
      <c r="H922" s="2">
        <v>285571.05</v>
      </c>
      <c r="I922">
        <v>36</v>
      </c>
      <c r="J922">
        <v>5.5</v>
      </c>
      <c r="R922">
        <f t="shared" ca="1" si="123"/>
        <v>43</v>
      </c>
    </row>
    <row r="923" spans="1:18">
      <c r="A923">
        <v>1922</v>
      </c>
      <c r="B923" t="s">
        <v>17</v>
      </c>
      <c r="C923" t="s">
        <v>825</v>
      </c>
      <c r="D923" t="s">
        <v>980</v>
      </c>
      <c r="E923" s="1">
        <v>29554</v>
      </c>
      <c r="F923" s="1">
        <v>44904</v>
      </c>
      <c r="G923" t="s">
        <v>966</v>
      </c>
      <c r="H923" s="2">
        <v>490249.18</v>
      </c>
      <c r="I923">
        <v>0</v>
      </c>
      <c r="J923">
        <v>2.1</v>
      </c>
      <c r="R923">
        <f t="shared" ca="1" si="123"/>
        <v>44</v>
      </c>
    </row>
    <row r="924" spans="1:18">
      <c r="A924">
        <v>1923</v>
      </c>
      <c r="B924" t="s">
        <v>9</v>
      </c>
      <c r="C924" t="s">
        <v>646</v>
      </c>
      <c r="D924" t="s">
        <v>980</v>
      </c>
      <c r="E924" s="1">
        <v>23727</v>
      </c>
      <c r="F924" s="1">
        <v>44805</v>
      </c>
      <c r="G924" t="s">
        <v>967</v>
      </c>
      <c r="H924" s="2">
        <v>423404.02</v>
      </c>
      <c r="I924">
        <v>12</v>
      </c>
      <c r="J924">
        <v>5.5</v>
      </c>
      <c r="R924">
        <f t="shared" ca="1" si="123"/>
        <v>60</v>
      </c>
    </row>
    <row r="925" spans="1:18">
      <c r="A925">
        <v>1924</v>
      </c>
      <c r="B925" t="s">
        <v>275</v>
      </c>
      <c r="C925" t="s">
        <v>559</v>
      </c>
      <c r="D925" t="s">
        <v>979</v>
      </c>
      <c r="E925" s="1">
        <v>21195</v>
      </c>
      <c r="F925" s="1">
        <v>45730</v>
      </c>
      <c r="G925" t="s">
        <v>969</v>
      </c>
      <c r="H925" s="2">
        <v>418026.78</v>
      </c>
      <c r="I925">
        <v>24</v>
      </c>
      <c r="J925">
        <v>8</v>
      </c>
      <c r="R925">
        <f t="shared" ca="1" si="123"/>
        <v>67</v>
      </c>
    </row>
    <row r="926" spans="1:18">
      <c r="A926">
        <v>1925</v>
      </c>
      <c r="B926" t="s">
        <v>300</v>
      </c>
      <c r="C926" t="s">
        <v>795</v>
      </c>
      <c r="D926" t="s">
        <v>980</v>
      </c>
      <c r="E926" s="1">
        <v>24744</v>
      </c>
      <c r="F926" s="1">
        <v>44970</v>
      </c>
      <c r="G926" t="s">
        <v>969</v>
      </c>
      <c r="H926" s="2">
        <v>388763.95</v>
      </c>
      <c r="I926">
        <v>0</v>
      </c>
      <c r="J926">
        <v>8</v>
      </c>
      <c r="R926">
        <f t="shared" ca="1" si="123"/>
        <v>57</v>
      </c>
    </row>
    <row r="927" spans="1:18">
      <c r="A927">
        <v>1926</v>
      </c>
      <c r="B927" t="s">
        <v>264</v>
      </c>
      <c r="C927" t="s">
        <v>389</v>
      </c>
      <c r="D927" t="s">
        <v>980</v>
      </c>
      <c r="E927" s="1">
        <v>24687</v>
      </c>
      <c r="F927" s="1">
        <v>45434</v>
      </c>
      <c r="G927" t="s">
        <v>968</v>
      </c>
      <c r="H927" s="2">
        <v>52172.13</v>
      </c>
      <c r="I927">
        <v>0</v>
      </c>
      <c r="J927">
        <v>35</v>
      </c>
      <c r="R927">
        <f t="shared" ca="1" si="123"/>
        <v>57</v>
      </c>
    </row>
    <row r="928" spans="1:18">
      <c r="A928">
        <v>1927</v>
      </c>
      <c r="B928" t="s">
        <v>331</v>
      </c>
      <c r="C928" t="s">
        <v>371</v>
      </c>
      <c r="D928" t="s">
        <v>979</v>
      </c>
      <c r="E928" s="1">
        <v>31943</v>
      </c>
      <c r="F928" s="1">
        <v>45301</v>
      </c>
      <c r="G928" t="s">
        <v>969</v>
      </c>
      <c r="H928" s="2">
        <v>407288.03</v>
      </c>
      <c r="I928">
        <v>12</v>
      </c>
      <c r="J928">
        <v>8</v>
      </c>
      <c r="R928">
        <f t="shared" ca="1" si="123"/>
        <v>37</v>
      </c>
    </row>
    <row r="929" spans="1:18">
      <c r="A929">
        <v>1928</v>
      </c>
      <c r="B929" t="s">
        <v>246</v>
      </c>
      <c r="C929" t="s">
        <v>698</v>
      </c>
      <c r="D929" t="s">
        <v>979</v>
      </c>
      <c r="E929" s="1">
        <v>32730</v>
      </c>
      <c r="F929" s="1">
        <v>45482</v>
      </c>
      <c r="G929" t="s">
        <v>969</v>
      </c>
      <c r="H929" s="2">
        <v>173047.26</v>
      </c>
      <c r="I929">
        <v>6</v>
      </c>
      <c r="J929">
        <v>8</v>
      </c>
      <c r="R929">
        <f t="shared" ca="1" si="123"/>
        <v>35</v>
      </c>
    </row>
    <row r="930" spans="1:18">
      <c r="A930">
        <v>1929</v>
      </c>
      <c r="B930" t="s">
        <v>70</v>
      </c>
      <c r="C930" t="s">
        <v>629</v>
      </c>
      <c r="D930" t="s">
        <v>980</v>
      </c>
      <c r="E930" s="1">
        <v>29011</v>
      </c>
      <c r="F930" s="1">
        <v>44373</v>
      </c>
      <c r="G930" t="s">
        <v>968</v>
      </c>
      <c r="H930" s="2">
        <v>249147.8</v>
      </c>
      <c r="I930">
        <v>0</v>
      </c>
      <c r="J930">
        <v>35</v>
      </c>
      <c r="R930">
        <f t="shared" ca="1" si="123"/>
        <v>45</v>
      </c>
    </row>
    <row r="931" spans="1:18">
      <c r="A931">
        <v>1930</v>
      </c>
      <c r="B931" t="s">
        <v>278</v>
      </c>
      <c r="C931" t="s">
        <v>440</v>
      </c>
      <c r="D931" t="s">
        <v>980</v>
      </c>
      <c r="E931" s="1">
        <v>22244</v>
      </c>
      <c r="F931" s="1">
        <v>45324</v>
      </c>
      <c r="G931" t="s">
        <v>968</v>
      </c>
      <c r="H931" s="2">
        <v>377686.93</v>
      </c>
      <c r="I931">
        <v>0</v>
      </c>
      <c r="J931">
        <v>35</v>
      </c>
      <c r="R931">
        <f t="shared" ca="1" si="123"/>
        <v>64</v>
      </c>
    </row>
    <row r="932" spans="1:18">
      <c r="A932">
        <v>1931</v>
      </c>
      <c r="B932" t="s">
        <v>283</v>
      </c>
      <c r="C932" t="s">
        <v>628</v>
      </c>
      <c r="D932" t="s">
        <v>979</v>
      </c>
      <c r="E932" s="1">
        <v>32770</v>
      </c>
      <c r="F932" s="1">
        <v>45350</v>
      </c>
      <c r="G932" t="s">
        <v>965</v>
      </c>
      <c r="H932" s="2">
        <v>189170.49</v>
      </c>
      <c r="I932">
        <v>0</v>
      </c>
      <c r="J932">
        <v>0.5</v>
      </c>
      <c r="R932">
        <f t="shared" ca="1" si="123"/>
        <v>35</v>
      </c>
    </row>
    <row r="933" spans="1:18">
      <c r="A933">
        <v>1932</v>
      </c>
      <c r="B933" t="s">
        <v>199</v>
      </c>
      <c r="C933" t="s">
        <v>551</v>
      </c>
      <c r="D933" t="s">
        <v>979</v>
      </c>
      <c r="E933" s="1">
        <v>28180</v>
      </c>
      <c r="F933" s="1">
        <v>45554</v>
      </c>
      <c r="G933" t="s">
        <v>966</v>
      </c>
      <c r="H933" s="2">
        <v>350813.31</v>
      </c>
      <c r="I933">
        <v>0</v>
      </c>
      <c r="J933">
        <v>2.1</v>
      </c>
      <c r="R933">
        <f t="shared" ca="1" si="123"/>
        <v>48</v>
      </c>
    </row>
    <row r="934" spans="1:18">
      <c r="A934">
        <v>1933</v>
      </c>
      <c r="B934" t="s">
        <v>192</v>
      </c>
      <c r="C934" t="s">
        <v>406</v>
      </c>
      <c r="D934" t="s">
        <v>980</v>
      </c>
      <c r="E934" s="1">
        <v>31264</v>
      </c>
      <c r="F934" s="1">
        <v>44878</v>
      </c>
      <c r="G934" t="s">
        <v>965</v>
      </c>
      <c r="H934" s="2">
        <v>238636.28</v>
      </c>
      <c r="I934">
        <v>0</v>
      </c>
      <c r="J934">
        <v>0.5</v>
      </c>
      <c r="R934">
        <f t="shared" ca="1" si="123"/>
        <v>39</v>
      </c>
    </row>
    <row r="935" spans="1:18">
      <c r="A935">
        <v>1934</v>
      </c>
      <c r="B935" t="s">
        <v>38</v>
      </c>
      <c r="C935" t="s">
        <v>457</v>
      </c>
      <c r="D935" t="s">
        <v>979</v>
      </c>
      <c r="E935" s="1">
        <v>34017</v>
      </c>
      <c r="F935" s="1">
        <v>45160</v>
      </c>
      <c r="G935" t="s">
        <v>965</v>
      </c>
      <c r="H935" s="2">
        <v>324134.34999999998</v>
      </c>
      <c r="I935">
        <v>0</v>
      </c>
      <c r="J935">
        <v>0.5</v>
      </c>
      <c r="R935">
        <f t="shared" ca="1" si="123"/>
        <v>32</v>
      </c>
    </row>
    <row r="936" spans="1:18">
      <c r="A936">
        <v>1935</v>
      </c>
      <c r="B936" t="s">
        <v>164</v>
      </c>
      <c r="C936" t="s">
        <v>645</v>
      </c>
      <c r="D936" t="s">
        <v>980</v>
      </c>
      <c r="E936" s="1">
        <v>30911</v>
      </c>
      <c r="F936" s="1">
        <v>45565</v>
      </c>
      <c r="G936" t="s">
        <v>968</v>
      </c>
      <c r="H936" s="2">
        <v>258736.12</v>
      </c>
      <c r="I936">
        <v>0</v>
      </c>
      <c r="J936">
        <v>35</v>
      </c>
      <c r="R936">
        <f t="shared" ca="1" si="123"/>
        <v>40</v>
      </c>
    </row>
    <row r="937" spans="1:18">
      <c r="A937">
        <v>1936</v>
      </c>
      <c r="B937" t="s">
        <v>308</v>
      </c>
      <c r="C937" t="s">
        <v>826</v>
      </c>
      <c r="D937" t="s">
        <v>980</v>
      </c>
      <c r="E937" s="1">
        <v>21568</v>
      </c>
      <c r="F937" s="1">
        <v>45214</v>
      </c>
      <c r="G937" t="s">
        <v>967</v>
      </c>
      <c r="H937" s="2">
        <v>40350.370000000003</v>
      </c>
      <c r="I937">
        <v>24</v>
      </c>
      <c r="J937">
        <v>5.5</v>
      </c>
      <c r="R937">
        <f t="shared" ca="1" si="123"/>
        <v>66</v>
      </c>
    </row>
    <row r="938" spans="1:18">
      <c r="A938">
        <v>1937</v>
      </c>
      <c r="B938" t="s">
        <v>101</v>
      </c>
      <c r="C938" t="s">
        <v>827</v>
      </c>
      <c r="D938" t="s">
        <v>980</v>
      </c>
      <c r="E938" s="1">
        <v>22288</v>
      </c>
      <c r="F938" s="1">
        <v>45232</v>
      </c>
      <c r="G938" t="s">
        <v>967</v>
      </c>
      <c r="H938" s="2">
        <v>299380.62</v>
      </c>
      <c r="I938">
        <v>0</v>
      </c>
      <c r="J938">
        <v>5.5</v>
      </c>
      <c r="R938">
        <f t="shared" ca="1" si="123"/>
        <v>64</v>
      </c>
    </row>
    <row r="939" spans="1:18">
      <c r="A939">
        <v>1938</v>
      </c>
      <c r="B939" t="s">
        <v>23</v>
      </c>
      <c r="C939" t="s">
        <v>524</v>
      </c>
      <c r="D939" t="s">
        <v>980</v>
      </c>
      <c r="E939" s="1">
        <v>26809</v>
      </c>
      <c r="F939" s="1">
        <v>44152</v>
      </c>
      <c r="G939" t="s">
        <v>965</v>
      </c>
      <c r="H939" s="2">
        <v>253831.02</v>
      </c>
      <c r="I939">
        <v>0</v>
      </c>
      <c r="J939">
        <v>0.5</v>
      </c>
      <c r="R939">
        <f t="shared" ca="1" si="123"/>
        <v>52</v>
      </c>
    </row>
    <row r="940" spans="1:18">
      <c r="A940">
        <v>1939</v>
      </c>
      <c r="B940" t="s">
        <v>332</v>
      </c>
      <c r="C940" t="s">
        <v>672</v>
      </c>
      <c r="D940" t="s">
        <v>979</v>
      </c>
      <c r="E940" s="1">
        <v>39212</v>
      </c>
      <c r="F940" s="1">
        <v>43998</v>
      </c>
      <c r="G940" t="s">
        <v>969</v>
      </c>
      <c r="H940" s="2">
        <v>455381.38</v>
      </c>
      <c r="I940">
        <v>18</v>
      </c>
      <c r="J940">
        <v>8</v>
      </c>
      <c r="R940">
        <f t="shared" ca="1" si="123"/>
        <v>18</v>
      </c>
    </row>
    <row r="941" spans="1:18">
      <c r="A941">
        <v>1940</v>
      </c>
      <c r="B941" t="s">
        <v>190</v>
      </c>
      <c r="C941" t="s">
        <v>745</v>
      </c>
      <c r="D941" t="s">
        <v>980</v>
      </c>
      <c r="E941" s="1">
        <v>20488</v>
      </c>
      <c r="F941" s="1">
        <v>45710</v>
      </c>
      <c r="G941" t="s">
        <v>966</v>
      </c>
      <c r="H941" s="2">
        <v>249006</v>
      </c>
      <c r="I941">
        <v>0</v>
      </c>
      <c r="J941">
        <v>2.1</v>
      </c>
      <c r="R941">
        <f t="shared" ca="1" si="123"/>
        <v>69</v>
      </c>
    </row>
    <row r="942" spans="1:18">
      <c r="A942">
        <v>1941</v>
      </c>
      <c r="B942" t="s">
        <v>166</v>
      </c>
      <c r="C942" t="s">
        <v>828</v>
      </c>
      <c r="D942" t="s">
        <v>980</v>
      </c>
      <c r="E942" s="1">
        <v>28295</v>
      </c>
      <c r="F942" s="1">
        <v>45715</v>
      </c>
      <c r="G942" t="s">
        <v>965</v>
      </c>
      <c r="H942" s="2">
        <v>111661.46</v>
      </c>
      <c r="I942">
        <v>0</v>
      </c>
      <c r="J942">
        <v>0.5</v>
      </c>
      <c r="R942">
        <f t="shared" ca="1" si="123"/>
        <v>47</v>
      </c>
    </row>
    <row r="943" spans="1:18">
      <c r="A943">
        <v>1942</v>
      </c>
      <c r="B943" t="s">
        <v>90</v>
      </c>
      <c r="C943" t="s">
        <v>593</v>
      </c>
      <c r="D943" t="s">
        <v>980</v>
      </c>
      <c r="E943" s="1">
        <v>21622</v>
      </c>
      <c r="F943" s="1">
        <v>45365</v>
      </c>
      <c r="G943" t="s">
        <v>966</v>
      </c>
      <c r="H943" s="2">
        <v>238590.22</v>
      </c>
      <c r="I943">
        <v>0</v>
      </c>
      <c r="J943">
        <v>2.1</v>
      </c>
      <c r="R943">
        <f t="shared" ca="1" si="123"/>
        <v>66</v>
      </c>
    </row>
    <row r="944" spans="1:18">
      <c r="A944">
        <v>1943</v>
      </c>
      <c r="B944" t="s">
        <v>133</v>
      </c>
      <c r="C944" t="s">
        <v>783</v>
      </c>
      <c r="D944" t="s">
        <v>979</v>
      </c>
      <c r="E944" s="1">
        <v>36958</v>
      </c>
      <c r="F944" s="1">
        <v>44873</v>
      </c>
      <c r="G944" t="s">
        <v>965</v>
      </c>
      <c r="H944" s="2">
        <v>225735.12</v>
      </c>
      <c r="I944">
        <v>0</v>
      </c>
      <c r="J944">
        <v>0.5</v>
      </c>
      <c r="R944">
        <f t="shared" ca="1" si="123"/>
        <v>24</v>
      </c>
    </row>
    <row r="945" spans="1:18">
      <c r="A945">
        <v>1944</v>
      </c>
      <c r="B945" t="s">
        <v>292</v>
      </c>
      <c r="C945" t="s">
        <v>619</v>
      </c>
      <c r="D945" t="s">
        <v>979</v>
      </c>
      <c r="E945" s="1">
        <v>32715</v>
      </c>
      <c r="F945" s="1">
        <v>45329</v>
      </c>
      <c r="G945" t="s">
        <v>966</v>
      </c>
      <c r="H945" s="2">
        <v>51021.71</v>
      </c>
      <c r="I945">
        <v>0</v>
      </c>
      <c r="J945">
        <v>2.1</v>
      </c>
      <c r="R945">
        <f t="shared" ca="1" si="123"/>
        <v>35</v>
      </c>
    </row>
    <row r="946" spans="1:18">
      <c r="A946">
        <v>1945</v>
      </c>
      <c r="B946" t="s">
        <v>161</v>
      </c>
      <c r="C946" t="s">
        <v>509</v>
      </c>
      <c r="D946" t="s">
        <v>980</v>
      </c>
      <c r="E946" s="1">
        <v>24736</v>
      </c>
      <c r="F946" s="1">
        <v>44612</v>
      </c>
      <c r="G946" t="s">
        <v>966</v>
      </c>
      <c r="H946" s="2">
        <v>199569.3</v>
      </c>
      <c r="I946">
        <v>0</v>
      </c>
      <c r="J946">
        <v>2.1</v>
      </c>
      <c r="R946">
        <f t="shared" ca="1" si="123"/>
        <v>57</v>
      </c>
    </row>
    <row r="947" spans="1:18">
      <c r="A947">
        <v>1946</v>
      </c>
      <c r="B947" t="s">
        <v>38</v>
      </c>
      <c r="C947" t="s">
        <v>523</v>
      </c>
      <c r="D947" t="s">
        <v>980</v>
      </c>
      <c r="E947" s="1">
        <v>28128</v>
      </c>
      <c r="F947" s="1">
        <v>45711</v>
      </c>
      <c r="G947" t="s">
        <v>968</v>
      </c>
      <c r="H947" s="2">
        <v>234724.49</v>
      </c>
      <c r="I947">
        <v>0</v>
      </c>
      <c r="J947">
        <v>35</v>
      </c>
      <c r="R947">
        <f t="shared" ca="1" si="123"/>
        <v>48</v>
      </c>
    </row>
    <row r="948" spans="1:18">
      <c r="A948">
        <v>1947</v>
      </c>
      <c r="B948" t="s">
        <v>210</v>
      </c>
      <c r="C948" t="s">
        <v>829</v>
      </c>
      <c r="D948" t="s">
        <v>979</v>
      </c>
      <c r="E948" s="1">
        <v>26231</v>
      </c>
      <c r="F948" s="1">
        <v>44295</v>
      </c>
      <c r="G948" t="s">
        <v>969</v>
      </c>
      <c r="H948" s="2">
        <v>297611.88</v>
      </c>
      <c r="I948">
        <v>12</v>
      </c>
      <c r="J948">
        <v>8</v>
      </c>
      <c r="R948">
        <f t="shared" ca="1" si="123"/>
        <v>53</v>
      </c>
    </row>
    <row r="949" spans="1:18">
      <c r="A949">
        <v>1948</v>
      </c>
      <c r="B949" t="s">
        <v>193</v>
      </c>
      <c r="C949" t="s">
        <v>830</v>
      </c>
      <c r="D949" t="s">
        <v>980</v>
      </c>
      <c r="E949" s="1">
        <v>26171</v>
      </c>
      <c r="F949" s="1">
        <v>44469</v>
      </c>
      <c r="G949" t="s">
        <v>969</v>
      </c>
      <c r="H949" s="2">
        <v>79739.63</v>
      </c>
      <c r="I949">
        <v>12</v>
      </c>
      <c r="J949">
        <v>8</v>
      </c>
      <c r="R949">
        <f t="shared" ca="1" si="123"/>
        <v>53</v>
      </c>
    </row>
    <row r="950" spans="1:18">
      <c r="A950">
        <v>1949</v>
      </c>
      <c r="B950" t="s">
        <v>21</v>
      </c>
      <c r="C950" t="s">
        <v>483</v>
      </c>
      <c r="D950" t="s">
        <v>979</v>
      </c>
      <c r="E950" s="1">
        <v>25730</v>
      </c>
      <c r="F950" s="1">
        <v>45406</v>
      </c>
      <c r="G950" t="s">
        <v>968</v>
      </c>
      <c r="H950" s="2">
        <v>298109.44</v>
      </c>
      <c r="I950">
        <v>0</v>
      </c>
      <c r="J950">
        <v>35</v>
      </c>
      <c r="R950">
        <f t="shared" ca="1" si="123"/>
        <v>54</v>
      </c>
    </row>
    <row r="951" spans="1:18">
      <c r="A951">
        <v>1950</v>
      </c>
      <c r="B951" t="s">
        <v>14</v>
      </c>
      <c r="C951" t="s">
        <v>686</v>
      </c>
      <c r="D951" t="s">
        <v>979</v>
      </c>
      <c r="E951" s="1">
        <v>20459</v>
      </c>
      <c r="F951" s="1">
        <v>45322</v>
      </c>
      <c r="G951" t="s">
        <v>966</v>
      </c>
      <c r="H951" s="2">
        <v>170625.59</v>
      </c>
      <c r="I951">
        <v>0</v>
      </c>
      <c r="J951">
        <v>2.1</v>
      </c>
      <c r="R951">
        <f t="shared" ca="1" si="123"/>
        <v>69</v>
      </c>
    </row>
    <row r="952" spans="1:18">
      <c r="A952">
        <v>1951</v>
      </c>
      <c r="B952" t="s">
        <v>10</v>
      </c>
      <c r="C952" t="s">
        <v>666</v>
      </c>
      <c r="D952" t="s">
        <v>979</v>
      </c>
      <c r="E952" s="1">
        <v>35318</v>
      </c>
      <c r="F952" s="1">
        <v>44601</v>
      </c>
      <c r="G952" t="s">
        <v>965</v>
      </c>
      <c r="H952" s="2">
        <v>261841.06</v>
      </c>
      <c r="I952">
        <v>0</v>
      </c>
      <c r="J952">
        <v>0.5</v>
      </c>
      <c r="R952">
        <f t="shared" ca="1" si="123"/>
        <v>28</v>
      </c>
    </row>
    <row r="953" spans="1:18">
      <c r="A953">
        <v>1952</v>
      </c>
      <c r="B953" t="s">
        <v>197</v>
      </c>
      <c r="C953" t="s">
        <v>361</v>
      </c>
      <c r="D953" t="s">
        <v>979</v>
      </c>
      <c r="E953" s="1">
        <v>20396</v>
      </c>
      <c r="F953" s="1">
        <v>45286</v>
      </c>
      <c r="G953" t="s">
        <v>967</v>
      </c>
      <c r="H953" s="2">
        <v>244456.3</v>
      </c>
      <c r="I953">
        <v>24</v>
      </c>
      <c r="J953">
        <v>5.5</v>
      </c>
      <c r="R953">
        <f t="shared" ca="1" si="123"/>
        <v>69</v>
      </c>
    </row>
    <row r="954" spans="1:18">
      <c r="A954">
        <v>1953</v>
      </c>
      <c r="B954" t="s">
        <v>277</v>
      </c>
      <c r="C954" t="s">
        <v>631</v>
      </c>
      <c r="D954" t="s">
        <v>979</v>
      </c>
      <c r="E954" s="1">
        <v>36892</v>
      </c>
      <c r="F954" s="1">
        <v>44439</v>
      </c>
      <c r="G954" t="s">
        <v>969</v>
      </c>
      <c r="H954" s="2">
        <v>186951.31</v>
      </c>
      <c r="I954">
        <v>0</v>
      </c>
      <c r="J954">
        <v>8</v>
      </c>
      <c r="R954">
        <f t="shared" ca="1" si="123"/>
        <v>24</v>
      </c>
    </row>
    <row r="955" spans="1:18">
      <c r="A955">
        <v>1954</v>
      </c>
      <c r="B955" t="s">
        <v>120</v>
      </c>
      <c r="C955" t="s">
        <v>413</v>
      </c>
      <c r="D955" t="s">
        <v>979</v>
      </c>
      <c r="E955" s="1">
        <v>38387</v>
      </c>
      <c r="F955" s="1">
        <v>44633</v>
      </c>
      <c r="G955" t="s">
        <v>966</v>
      </c>
      <c r="H955" s="2">
        <v>93611.45</v>
      </c>
      <c r="I955">
        <v>0</v>
      </c>
      <c r="J955">
        <v>2.1</v>
      </c>
      <c r="R955">
        <f t="shared" ca="1" si="123"/>
        <v>20</v>
      </c>
    </row>
    <row r="956" spans="1:18">
      <c r="A956">
        <v>1955</v>
      </c>
      <c r="B956" t="s">
        <v>333</v>
      </c>
      <c r="C956" t="s">
        <v>831</v>
      </c>
      <c r="D956" t="s">
        <v>980</v>
      </c>
      <c r="E956" s="1">
        <v>37269</v>
      </c>
      <c r="F956" s="1">
        <v>44578</v>
      </c>
      <c r="G956" t="s">
        <v>969</v>
      </c>
      <c r="H956" s="2">
        <v>261686.94</v>
      </c>
      <c r="I956">
        <v>24</v>
      </c>
      <c r="J956">
        <v>8</v>
      </c>
      <c r="R956">
        <f t="shared" ca="1" si="123"/>
        <v>23</v>
      </c>
    </row>
    <row r="957" spans="1:18">
      <c r="A957">
        <v>1956</v>
      </c>
      <c r="B957" t="s">
        <v>138</v>
      </c>
      <c r="C957" t="s">
        <v>832</v>
      </c>
      <c r="D957" t="s">
        <v>980</v>
      </c>
      <c r="E957" s="1">
        <v>34155</v>
      </c>
      <c r="F957" s="1">
        <v>45133</v>
      </c>
      <c r="G957" t="s">
        <v>965</v>
      </c>
      <c r="H957" s="2">
        <v>58234.14</v>
      </c>
      <c r="I957">
        <v>0</v>
      </c>
      <c r="J957">
        <v>0.5</v>
      </c>
      <c r="R957">
        <f t="shared" ca="1" si="123"/>
        <v>31</v>
      </c>
    </row>
    <row r="958" spans="1:18">
      <c r="A958">
        <v>1957</v>
      </c>
      <c r="B958" t="s">
        <v>9</v>
      </c>
      <c r="C958" t="s">
        <v>682</v>
      </c>
      <c r="D958" t="s">
        <v>980</v>
      </c>
      <c r="E958" s="1">
        <v>21619</v>
      </c>
      <c r="F958" s="1">
        <v>44480</v>
      </c>
      <c r="G958" t="s">
        <v>966</v>
      </c>
      <c r="H958" s="2">
        <v>207068.97</v>
      </c>
      <c r="I958">
        <v>0</v>
      </c>
      <c r="J958">
        <v>2.1</v>
      </c>
      <c r="R958">
        <f t="shared" ca="1" si="123"/>
        <v>66</v>
      </c>
    </row>
    <row r="959" spans="1:18">
      <c r="A959">
        <v>1958</v>
      </c>
      <c r="B959" t="s">
        <v>297</v>
      </c>
      <c r="C959" t="s">
        <v>652</v>
      </c>
      <c r="D959" t="s">
        <v>979</v>
      </c>
      <c r="E959" s="1">
        <v>25391</v>
      </c>
      <c r="F959" s="1">
        <v>45744</v>
      </c>
      <c r="G959" t="s">
        <v>967</v>
      </c>
      <c r="H959" s="2">
        <v>298798.73</v>
      </c>
      <c r="I959">
        <v>18</v>
      </c>
      <c r="J959">
        <v>5.5</v>
      </c>
      <c r="R959">
        <f t="shared" ca="1" si="123"/>
        <v>55</v>
      </c>
    </row>
    <row r="960" spans="1:18">
      <c r="A960">
        <v>1959</v>
      </c>
      <c r="B960" t="s">
        <v>135</v>
      </c>
      <c r="C960" t="s">
        <v>519</v>
      </c>
      <c r="D960" t="s">
        <v>980</v>
      </c>
      <c r="E960" s="1">
        <v>26815</v>
      </c>
      <c r="F960" s="1">
        <v>44454</v>
      </c>
      <c r="G960" t="s">
        <v>966</v>
      </c>
      <c r="H960" s="2">
        <v>48128.800000000003</v>
      </c>
      <c r="I960">
        <v>0</v>
      </c>
      <c r="J960">
        <v>2.1</v>
      </c>
      <c r="R960">
        <f t="shared" ca="1" si="123"/>
        <v>52</v>
      </c>
    </row>
    <row r="961" spans="1:18">
      <c r="A961">
        <v>1960</v>
      </c>
      <c r="B961" t="s">
        <v>76</v>
      </c>
      <c r="C961" t="s">
        <v>833</v>
      </c>
      <c r="D961" t="s">
        <v>980</v>
      </c>
      <c r="E961" s="1">
        <v>39128</v>
      </c>
      <c r="F961" s="1">
        <v>45413</v>
      </c>
      <c r="G961" t="s">
        <v>965</v>
      </c>
      <c r="H961" s="2">
        <v>442101.68</v>
      </c>
      <c r="I961">
        <v>0</v>
      </c>
      <c r="J961">
        <v>0.5</v>
      </c>
      <c r="R961">
        <f t="shared" ca="1" si="123"/>
        <v>18</v>
      </c>
    </row>
    <row r="962" spans="1:18">
      <c r="A962">
        <v>1961</v>
      </c>
      <c r="B962" t="s">
        <v>334</v>
      </c>
      <c r="C962" t="s">
        <v>357</v>
      </c>
      <c r="D962" t="s">
        <v>979</v>
      </c>
      <c r="E962" s="1">
        <v>24591</v>
      </c>
      <c r="F962" s="1">
        <v>44891</v>
      </c>
      <c r="G962" t="s">
        <v>967</v>
      </c>
      <c r="H962" s="2">
        <v>323400.65000000002</v>
      </c>
      <c r="I962">
        <v>6</v>
      </c>
      <c r="J962">
        <v>5.5</v>
      </c>
      <c r="R962">
        <f t="shared" ca="1" si="123"/>
        <v>58</v>
      </c>
    </row>
    <row r="963" spans="1:18">
      <c r="A963">
        <v>1962</v>
      </c>
      <c r="B963" t="s">
        <v>89</v>
      </c>
      <c r="C963" t="s">
        <v>360</v>
      </c>
      <c r="D963" t="s">
        <v>979</v>
      </c>
      <c r="E963" s="1">
        <v>26482</v>
      </c>
      <c r="F963" s="1">
        <v>44359</v>
      </c>
      <c r="G963" t="s">
        <v>967</v>
      </c>
      <c r="H963" s="2">
        <v>179311.3</v>
      </c>
      <c r="I963">
        <v>0</v>
      </c>
      <c r="J963">
        <v>5.5</v>
      </c>
      <c r="R963">
        <f t="shared" ca="1" si="123"/>
        <v>52</v>
      </c>
    </row>
    <row r="964" spans="1:18">
      <c r="A964">
        <v>1963</v>
      </c>
      <c r="B964" t="s">
        <v>86</v>
      </c>
      <c r="C964" t="s">
        <v>684</v>
      </c>
      <c r="D964" t="s">
        <v>980</v>
      </c>
      <c r="E964" s="1">
        <v>27008</v>
      </c>
      <c r="F964" s="1">
        <v>44204</v>
      </c>
      <c r="G964" t="s">
        <v>967</v>
      </c>
      <c r="H964" s="2">
        <v>324592.53000000003</v>
      </c>
      <c r="I964">
        <v>36</v>
      </c>
      <c r="J964">
        <v>5.5</v>
      </c>
      <c r="R964">
        <f t="shared" ca="1" si="123"/>
        <v>51</v>
      </c>
    </row>
    <row r="965" spans="1:18">
      <c r="A965">
        <v>1964</v>
      </c>
      <c r="B965" t="s">
        <v>77</v>
      </c>
      <c r="C965" t="s">
        <v>743</v>
      </c>
      <c r="D965" t="s">
        <v>980</v>
      </c>
      <c r="E965" s="1">
        <v>20918</v>
      </c>
      <c r="F965" s="1">
        <v>44581</v>
      </c>
      <c r="G965" t="s">
        <v>965</v>
      </c>
      <c r="H965" s="2">
        <v>238398.41</v>
      </c>
      <c r="I965">
        <v>0</v>
      </c>
      <c r="J965">
        <v>0.5</v>
      </c>
      <c r="R965">
        <f t="shared" ca="1" si="123"/>
        <v>68</v>
      </c>
    </row>
    <row r="966" spans="1:18">
      <c r="A966">
        <v>1965</v>
      </c>
      <c r="B966" t="s">
        <v>152</v>
      </c>
      <c r="C966" t="s">
        <v>578</v>
      </c>
      <c r="D966" t="s">
        <v>979</v>
      </c>
      <c r="E966" s="1">
        <v>34941</v>
      </c>
      <c r="F966" s="1">
        <v>44633</v>
      </c>
      <c r="G966" t="s">
        <v>969</v>
      </c>
      <c r="H966" s="2">
        <v>235303.24</v>
      </c>
      <c r="I966">
        <v>24</v>
      </c>
      <c r="J966">
        <v>8</v>
      </c>
      <c r="R966">
        <f t="shared" ca="1" si="123"/>
        <v>29</v>
      </c>
    </row>
    <row r="967" spans="1:18">
      <c r="A967">
        <v>1966</v>
      </c>
      <c r="B967" t="s">
        <v>294</v>
      </c>
      <c r="C967" t="s">
        <v>526</v>
      </c>
      <c r="D967" t="s">
        <v>980</v>
      </c>
      <c r="E967" s="1">
        <v>38950</v>
      </c>
      <c r="F967" s="1">
        <v>44307</v>
      </c>
      <c r="G967" t="s">
        <v>966</v>
      </c>
      <c r="H967" s="2">
        <v>251829.1</v>
      </c>
      <c r="I967">
        <v>0</v>
      </c>
      <c r="J967">
        <v>2.1</v>
      </c>
      <c r="R967">
        <f t="shared" ca="1" si="123"/>
        <v>18</v>
      </c>
    </row>
    <row r="968" spans="1:18">
      <c r="A968">
        <v>1967</v>
      </c>
      <c r="B968" t="s">
        <v>226</v>
      </c>
      <c r="C968" t="s">
        <v>657</v>
      </c>
      <c r="D968" t="s">
        <v>980</v>
      </c>
      <c r="E968" s="1">
        <v>37257</v>
      </c>
      <c r="F968" s="1">
        <v>44137</v>
      </c>
      <c r="G968" t="s">
        <v>968</v>
      </c>
      <c r="H968" s="2">
        <v>311980.71999999997</v>
      </c>
      <c r="I968">
        <v>0</v>
      </c>
      <c r="J968">
        <v>35</v>
      </c>
      <c r="R968">
        <f t="shared" ca="1" si="123"/>
        <v>23</v>
      </c>
    </row>
    <row r="969" spans="1:18">
      <c r="A969">
        <v>1968</v>
      </c>
      <c r="B969" t="s">
        <v>310</v>
      </c>
      <c r="C969" t="s">
        <v>664</v>
      </c>
      <c r="D969" t="s">
        <v>980</v>
      </c>
      <c r="E969" s="1">
        <v>34385</v>
      </c>
      <c r="F969" s="1">
        <v>45296</v>
      </c>
      <c r="G969" t="s">
        <v>969</v>
      </c>
      <c r="H969" s="2">
        <v>484921.24</v>
      </c>
      <c r="I969">
        <v>18</v>
      </c>
      <c r="J969">
        <v>8</v>
      </c>
      <c r="R969">
        <f t="shared" ca="1" si="123"/>
        <v>31</v>
      </c>
    </row>
    <row r="970" spans="1:18">
      <c r="A970">
        <v>1969</v>
      </c>
      <c r="B970" t="s">
        <v>84</v>
      </c>
      <c r="C970" t="s">
        <v>834</v>
      </c>
      <c r="D970" t="s">
        <v>979</v>
      </c>
      <c r="E970" s="1">
        <v>37366</v>
      </c>
      <c r="F970" s="1">
        <v>44160</v>
      </c>
      <c r="G970" t="s">
        <v>967</v>
      </c>
      <c r="H970" s="2">
        <v>173332.73</v>
      </c>
      <c r="I970">
        <v>12</v>
      </c>
      <c r="J970">
        <v>5.5</v>
      </c>
      <c r="R970">
        <f t="shared" ca="1" si="123"/>
        <v>23</v>
      </c>
    </row>
    <row r="971" spans="1:18">
      <c r="A971">
        <v>1970</v>
      </c>
      <c r="B971" t="s">
        <v>54</v>
      </c>
      <c r="C971" t="s">
        <v>530</v>
      </c>
      <c r="D971" t="s">
        <v>980</v>
      </c>
      <c r="E971" s="1">
        <v>38022</v>
      </c>
      <c r="F971" s="1">
        <v>44792</v>
      </c>
      <c r="G971" t="s">
        <v>969</v>
      </c>
      <c r="H971" s="2">
        <v>274857.55</v>
      </c>
      <c r="I971">
        <v>6</v>
      </c>
      <c r="J971">
        <v>8</v>
      </c>
      <c r="R971">
        <f t="shared" ca="1" si="123"/>
        <v>21</v>
      </c>
    </row>
    <row r="972" spans="1:18">
      <c r="A972">
        <v>1971</v>
      </c>
      <c r="B972" t="s">
        <v>272</v>
      </c>
      <c r="C972" t="s">
        <v>755</v>
      </c>
      <c r="D972" t="s">
        <v>980</v>
      </c>
      <c r="E972" s="1">
        <v>34918</v>
      </c>
      <c r="F972" s="1">
        <v>44160</v>
      </c>
      <c r="G972" t="s">
        <v>968</v>
      </c>
      <c r="H972" s="2">
        <v>391333.98</v>
      </c>
      <c r="I972">
        <v>0</v>
      </c>
      <c r="J972">
        <v>35</v>
      </c>
      <c r="R972">
        <f t="shared" ca="1" si="123"/>
        <v>29</v>
      </c>
    </row>
    <row r="973" spans="1:18">
      <c r="A973">
        <v>1972</v>
      </c>
      <c r="B973" t="s">
        <v>63</v>
      </c>
      <c r="C973" t="s">
        <v>730</v>
      </c>
      <c r="D973" t="s">
        <v>979</v>
      </c>
      <c r="E973" s="1">
        <v>31711</v>
      </c>
      <c r="F973" s="1">
        <v>44271</v>
      </c>
      <c r="G973" t="s">
        <v>965</v>
      </c>
      <c r="H973" s="2">
        <v>181800.31</v>
      </c>
      <c r="I973">
        <v>0</v>
      </c>
      <c r="J973">
        <v>0.5</v>
      </c>
      <c r="R973">
        <f t="shared" ref="R973:R1036" ca="1" si="124">INT((TODAY()-E973)/365.25)</f>
        <v>38</v>
      </c>
    </row>
    <row r="974" spans="1:18">
      <c r="A974">
        <v>1973</v>
      </c>
      <c r="B974" t="s">
        <v>185</v>
      </c>
      <c r="C974" t="s">
        <v>835</v>
      </c>
      <c r="D974" t="s">
        <v>979</v>
      </c>
      <c r="E974" s="1">
        <v>23630</v>
      </c>
      <c r="F974" s="1">
        <v>44080</v>
      </c>
      <c r="G974" t="s">
        <v>968</v>
      </c>
      <c r="H974" s="2">
        <v>190164.12</v>
      </c>
      <c r="I974">
        <v>0</v>
      </c>
      <c r="J974">
        <v>35</v>
      </c>
      <c r="R974">
        <f t="shared" ca="1" si="124"/>
        <v>60</v>
      </c>
    </row>
    <row r="975" spans="1:18">
      <c r="A975">
        <v>1974</v>
      </c>
      <c r="B975" t="s">
        <v>125</v>
      </c>
      <c r="C975" t="s">
        <v>386</v>
      </c>
      <c r="D975" t="s">
        <v>979</v>
      </c>
      <c r="E975" s="1">
        <v>21719</v>
      </c>
      <c r="F975" s="1">
        <v>44068</v>
      </c>
      <c r="G975" t="s">
        <v>968</v>
      </c>
      <c r="H975" s="2">
        <v>260177.92000000001</v>
      </c>
      <c r="I975">
        <v>0</v>
      </c>
      <c r="J975">
        <v>35</v>
      </c>
      <c r="R975">
        <f t="shared" ca="1" si="124"/>
        <v>65</v>
      </c>
    </row>
    <row r="976" spans="1:18">
      <c r="A976">
        <v>1975</v>
      </c>
      <c r="B976" t="s">
        <v>152</v>
      </c>
      <c r="C976" t="s">
        <v>836</v>
      </c>
      <c r="D976" t="s">
        <v>979</v>
      </c>
      <c r="E976" s="1">
        <v>29702</v>
      </c>
      <c r="F976" s="1">
        <v>44624</v>
      </c>
      <c r="G976" t="s">
        <v>966</v>
      </c>
      <c r="H976" s="2">
        <v>193033.49</v>
      </c>
      <c r="I976">
        <v>0</v>
      </c>
      <c r="J976">
        <v>2.1</v>
      </c>
      <c r="R976">
        <f t="shared" ca="1" si="124"/>
        <v>44</v>
      </c>
    </row>
    <row r="977" spans="1:18">
      <c r="A977">
        <v>1976</v>
      </c>
      <c r="B977" t="s">
        <v>319</v>
      </c>
      <c r="C977" t="s">
        <v>837</v>
      </c>
      <c r="D977" t="s">
        <v>979</v>
      </c>
      <c r="E977" s="1">
        <v>36584</v>
      </c>
      <c r="F977" s="1">
        <v>45162</v>
      </c>
      <c r="G977" t="s">
        <v>967</v>
      </c>
      <c r="H977" s="2">
        <v>20274.48</v>
      </c>
      <c r="I977">
        <v>24</v>
      </c>
      <c r="J977">
        <v>5.5</v>
      </c>
      <c r="R977">
        <f t="shared" ca="1" si="124"/>
        <v>25</v>
      </c>
    </row>
    <row r="978" spans="1:18">
      <c r="A978">
        <v>1977</v>
      </c>
      <c r="B978" t="s">
        <v>306</v>
      </c>
      <c r="C978" t="s">
        <v>838</v>
      </c>
      <c r="D978" t="s">
        <v>979</v>
      </c>
      <c r="E978" s="1">
        <v>29672</v>
      </c>
      <c r="F978" s="1">
        <v>45005</v>
      </c>
      <c r="G978" t="s">
        <v>969</v>
      </c>
      <c r="H978" s="2">
        <v>455334.74</v>
      </c>
      <c r="I978">
        <v>18</v>
      </c>
      <c r="J978">
        <v>8</v>
      </c>
      <c r="R978">
        <f t="shared" ca="1" si="124"/>
        <v>44</v>
      </c>
    </row>
    <row r="979" spans="1:18">
      <c r="A979">
        <v>1978</v>
      </c>
      <c r="B979" t="s">
        <v>245</v>
      </c>
      <c r="C979" t="s">
        <v>511</v>
      </c>
      <c r="D979" t="s">
        <v>979</v>
      </c>
      <c r="E979" s="1">
        <v>34833</v>
      </c>
      <c r="F979" s="1">
        <v>45071</v>
      </c>
      <c r="G979" t="s">
        <v>967</v>
      </c>
      <c r="H979" s="2">
        <v>304788.86</v>
      </c>
      <c r="I979">
        <v>24</v>
      </c>
      <c r="J979">
        <v>5.5</v>
      </c>
      <c r="R979">
        <f t="shared" ca="1" si="124"/>
        <v>30</v>
      </c>
    </row>
    <row r="980" spans="1:18">
      <c r="A980">
        <v>1979</v>
      </c>
      <c r="B980" t="s">
        <v>71</v>
      </c>
      <c r="C980" t="s">
        <v>765</v>
      </c>
      <c r="D980" t="s">
        <v>979</v>
      </c>
      <c r="E980" s="1">
        <v>26715</v>
      </c>
      <c r="F980" s="1">
        <v>45704</v>
      </c>
      <c r="G980" t="s">
        <v>968</v>
      </c>
      <c r="H980" s="2">
        <v>325204.84999999998</v>
      </c>
      <c r="I980">
        <v>0</v>
      </c>
      <c r="J980">
        <v>35</v>
      </c>
      <c r="R980">
        <f t="shared" ca="1" si="124"/>
        <v>52</v>
      </c>
    </row>
    <row r="981" spans="1:18">
      <c r="A981">
        <v>1980</v>
      </c>
      <c r="B981" t="s">
        <v>99</v>
      </c>
      <c r="C981" t="s">
        <v>536</v>
      </c>
      <c r="D981" t="s">
        <v>979</v>
      </c>
      <c r="E981" s="1">
        <v>24319</v>
      </c>
      <c r="F981" s="1">
        <v>45185</v>
      </c>
      <c r="G981" t="s">
        <v>968</v>
      </c>
      <c r="H981" s="2">
        <v>310974.08000000002</v>
      </c>
      <c r="I981">
        <v>0</v>
      </c>
      <c r="J981">
        <v>35</v>
      </c>
      <c r="R981">
        <f t="shared" ca="1" si="124"/>
        <v>58</v>
      </c>
    </row>
    <row r="982" spans="1:18">
      <c r="A982">
        <v>1981</v>
      </c>
      <c r="B982" t="s">
        <v>87</v>
      </c>
      <c r="C982" t="s">
        <v>775</v>
      </c>
      <c r="D982" t="s">
        <v>980</v>
      </c>
      <c r="E982" s="1">
        <v>36175</v>
      </c>
      <c r="F982" s="1">
        <v>44875</v>
      </c>
      <c r="G982" t="s">
        <v>969</v>
      </c>
      <c r="H982" s="2">
        <v>496511.73</v>
      </c>
      <c r="I982">
        <v>36</v>
      </c>
      <c r="J982">
        <v>8</v>
      </c>
      <c r="R982">
        <f t="shared" ca="1" si="124"/>
        <v>26</v>
      </c>
    </row>
    <row r="983" spans="1:18">
      <c r="A983">
        <v>1982</v>
      </c>
      <c r="B983" t="s">
        <v>286</v>
      </c>
      <c r="C983" t="s">
        <v>839</v>
      </c>
      <c r="D983" t="s">
        <v>980</v>
      </c>
      <c r="E983" s="1">
        <v>38207</v>
      </c>
      <c r="F983" s="1">
        <v>44318</v>
      </c>
      <c r="G983" t="s">
        <v>966</v>
      </c>
      <c r="H983" s="2">
        <v>129013.35</v>
      </c>
      <c r="I983">
        <v>0</v>
      </c>
      <c r="J983">
        <v>2.1</v>
      </c>
      <c r="R983">
        <f t="shared" ca="1" si="124"/>
        <v>20</v>
      </c>
    </row>
    <row r="984" spans="1:18">
      <c r="A984">
        <v>1983</v>
      </c>
      <c r="B984" t="s">
        <v>183</v>
      </c>
      <c r="C984" t="s">
        <v>578</v>
      </c>
      <c r="D984" t="s">
        <v>980</v>
      </c>
      <c r="E984" s="1">
        <v>38197</v>
      </c>
      <c r="F984" s="1">
        <v>44711</v>
      </c>
      <c r="G984" t="s">
        <v>965</v>
      </c>
      <c r="H984" s="2">
        <v>496501.55</v>
      </c>
      <c r="I984">
        <v>0</v>
      </c>
      <c r="J984">
        <v>0.5</v>
      </c>
      <c r="R984">
        <f t="shared" ca="1" si="124"/>
        <v>20</v>
      </c>
    </row>
    <row r="985" spans="1:18">
      <c r="A985">
        <v>1984</v>
      </c>
      <c r="B985" t="s">
        <v>276</v>
      </c>
      <c r="C985" t="s">
        <v>657</v>
      </c>
      <c r="D985" t="s">
        <v>979</v>
      </c>
      <c r="E985" s="1">
        <v>29064</v>
      </c>
      <c r="F985" s="1">
        <v>44301</v>
      </c>
      <c r="G985" t="s">
        <v>968</v>
      </c>
      <c r="H985" s="2">
        <v>384099.87</v>
      </c>
      <c r="I985">
        <v>0</v>
      </c>
      <c r="J985">
        <v>35</v>
      </c>
      <c r="R985">
        <f t="shared" ca="1" si="124"/>
        <v>45</v>
      </c>
    </row>
    <row r="986" spans="1:18">
      <c r="A986">
        <v>1985</v>
      </c>
      <c r="B986" t="s">
        <v>211</v>
      </c>
      <c r="C986" t="s">
        <v>427</v>
      </c>
      <c r="D986" t="s">
        <v>979</v>
      </c>
      <c r="E986" s="1">
        <v>31638</v>
      </c>
      <c r="F986" s="1">
        <v>44564</v>
      </c>
      <c r="G986" t="s">
        <v>965</v>
      </c>
      <c r="H986" s="2">
        <v>67137.149999999994</v>
      </c>
      <c r="I986">
        <v>0</v>
      </c>
      <c r="J986">
        <v>0.5</v>
      </c>
      <c r="R986">
        <f t="shared" ca="1" si="124"/>
        <v>38</v>
      </c>
    </row>
    <row r="987" spans="1:18">
      <c r="A987">
        <v>1986</v>
      </c>
      <c r="B987" t="s">
        <v>119</v>
      </c>
      <c r="C987" t="s">
        <v>673</v>
      </c>
      <c r="D987" t="s">
        <v>980</v>
      </c>
      <c r="E987" s="1">
        <v>28008</v>
      </c>
      <c r="F987" s="1">
        <v>44035</v>
      </c>
      <c r="G987" t="s">
        <v>967</v>
      </c>
      <c r="H987" s="2">
        <v>40616.019999999997</v>
      </c>
      <c r="I987">
        <v>18</v>
      </c>
      <c r="J987">
        <v>5.5</v>
      </c>
      <c r="R987">
        <f t="shared" ca="1" si="124"/>
        <v>48</v>
      </c>
    </row>
    <row r="988" spans="1:18">
      <c r="A988">
        <v>1987</v>
      </c>
      <c r="B988" t="s">
        <v>84</v>
      </c>
      <c r="C988" t="s">
        <v>833</v>
      </c>
      <c r="D988" t="s">
        <v>979</v>
      </c>
      <c r="E988" s="1">
        <v>35050</v>
      </c>
      <c r="F988" s="1">
        <v>44440</v>
      </c>
      <c r="G988" t="s">
        <v>966</v>
      </c>
      <c r="H988" s="2">
        <v>490686.83</v>
      </c>
      <c r="I988">
        <v>0</v>
      </c>
      <c r="J988">
        <v>2.1</v>
      </c>
      <c r="R988">
        <f t="shared" ca="1" si="124"/>
        <v>29</v>
      </c>
    </row>
    <row r="989" spans="1:18">
      <c r="A989">
        <v>1988</v>
      </c>
      <c r="B989" t="s">
        <v>308</v>
      </c>
      <c r="C989" t="s">
        <v>840</v>
      </c>
      <c r="D989" t="s">
        <v>980</v>
      </c>
      <c r="E989" s="1">
        <v>38296</v>
      </c>
      <c r="F989" s="1">
        <v>45707</v>
      </c>
      <c r="G989" t="s">
        <v>965</v>
      </c>
      <c r="H989" s="2">
        <v>496656.32</v>
      </c>
      <c r="I989">
        <v>0</v>
      </c>
      <c r="J989">
        <v>0.5</v>
      </c>
      <c r="R989">
        <f t="shared" ca="1" si="124"/>
        <v>20</v>
      </c>
    </row>
    <row r="990" spans="1:18">
      <c r="A990">
        <v>1989</v>
      </c>
      <c r="B990" t="s">
        <v>103</v>
      </c>
      <c r="C990" t="s">
        <v>573</v>
      </c>
      <c r="D990" t="s">
        <v>979</v>
      </c>
      <c r="E990" s="1">
        <v>24904</v>
      </c>
      <c r="F990" s="1">
        <v>44556</v>
      </c>
      <c r="G990" t="s">
        <v>968</v>
      </c>
      <c r="H990" s="2">
        <v>20927.75</v>
      </c>
      <c r="I990">
        <v>0</v>
      </c>
      <c r="J990">
        <v>35</v>
      </c>
      <c r="R990">
        <f t="shared" ca="1" si="124"/>
        <v>57</v>
      </c>
    </row>
    <row r="991" spans="1:18">
      <c r="A991">
        <v>1990</v>
      </c>
      <c r="B991" t="s">
        <v>147</v>
      </c>
      <c r="C991" t="s">
        <v>841</v>
      </c>
      <c r="D991" t="s">
        <v>979</v>
      </c>
      <c r="E991" s="1">
        <v>20047</v>
      </c>
      <c r="F991" s="1">
        <v>44841</v>
      </c>
      <c r="G991" t="s">
        <v>965</v>
      </c>
      <c r="H991" s="2">
        <v>25378.98</v>
      </c>
      <c r="I991">
        <v>0</v>
      </c>
      <c r="J991">
        <v>0.5</v>
      </c>
      <c r="R991">
        <f t="shared" ca="1" si="124"/>
        <v>70</v>
      </c>
    </row>
    <row r="992" spans="1:18">
      <c r="A992">
        <v>1991</v>
      </c>
      <c r="B992" t="s">
        <v>223</v>
      </c>
      <c r="C992" t="s">
        <v>842</v>
      </c>
      <c r="D992" t="s">
        <v>979</v>
      </c>
      <c r="E992" s="1">
        <v>19975</v>
      </c>
      <c r="F992" s="1">
        <v>44328</v>
      </c>
      <c r="G992" t="s">
        <v>965</v>
      </c>
      <c r="H992" s="2">
        <v>171596.89</v>
      </c>
      <c r="I992">
        <v>0</v>
      </c>
      <c r="J992">
        <v>0.5</v>
      </c>
      <c r="R992">
        <f t="shared" ca="1" si="124"/>
        <v>70</v>
      </c>
    </row>
    <row r="993" spans="1:18">
      <c r="A993">
        <v>1992</v>
      </c>
      <c r="B993" t="s">
        <v>110</v>
      </c>
      <c r="C993" t="s">
        <v>532</v>
      </c>
      <c r="D993" t="s">
        <v>980</v>
      </c>
      <c r="E993" s="1">
        <v>28533</v>
      </c>
      <c r="F993" s="1">
        <v>45718</v>
      </c>
      <c r="G993" t="s">
        <v>968</v>
      </c>
      <c r="H993" s="2">
        <v>112970.84</v>
      </c>
      <c r="I993">
        <v>0</v>
      </c>
      <c r="J993">
        <v>35</v>
      </c>
      <c r="R993">
        <f t="shared" ca="1" si="124"/>
        <v>47</v>
      </c>
    </row>
    <row r="994" spans="1:18">
      <c r="A994">
        <v>1993</v>
      </c>
      <c r="B994" t="s">
        <v>303</v>
      </c>
      <c r="C994" t="s">
        <v>361</v>
      </c>
      <c r="D994" t="s">
        <v>980</v>
      </c>
      <c r="E994" s="1">
        <v>27673</v>
      </c>
      <c r="F994" s="1">
        <v>44388</v>
      </c>
      <c r="G994" t="s">
        <v>968</v>
      </c>
      <c r="H994" s="2">
        <v>273238.68</v>
      </c>
      <c r="I994">
        <v>0</v>
      </c>
      <c r="J994">
        <v>35</v>
      </c>
      <c r="R994">
        <f t="shared" ca="1" si="124"/>
        <v>49</v>
      </c>
    </row>
    <row r="995" spans="1:18">
      <c r="A995">
        <v>1994</v>
      </c>
      <c r="B995" t="s">
        <v>100</v>
      </c>
      <c r="C995" t="s">
        <v>498</v>
      </c>
      <c r="D995" t="s">
        <v>980</v>
      </c>
      <c r="E995" s="1">
        <v>24798</v>
      </c>
      <c r="F995" s="1">
        <v>44521</v>
      </c>
      <c r="G995" t="s">
        <v>965</v>
      </c>
      <c r="H995" s="2">
        <v>497510.35</v>
      </c>
      <c r="I995">
        <v>0</v>
      </c>
      <c r="J995">
        <v>0.5</v>
      </c>
      <c r="R995">
        <f t="shared" ca="1" si="124"/>
        <v>57</v>
      </c>
    </row>
    <row r="996" spans="1:18">
      <c r="A996">
        <v>1995</v>
      </c>
      <c r="B996" t="s">
        <v>335</v>
      </c>
      <c r="C996" t="s">
        <v>472</v>
      </c>
      <c r="D996" t="s">
        <v>980</v>
      </c>
      <c r="E996" s="1">
        <v>23902</v>
      </c>
      <c r="F996" s="1">
        <v>45350</v>
      </c>
      <c r="G996" t="s">
        <v>966</v>
      </c>
      <c r="H996" s="2">
        <v>110062.68</v>
      </c>
      <c r="I996">
        <v>0</v>
      </c>
      <c r="J996">
        <v>2.1</v>
      </c>
      <c r="R996">
        <f t="shared" ca="1" si="124"/>
        <v>59</v>
      </c>
    </row>
    <row r="997" spans="1:18">
      <c r="A997">
        <v>1996</v>
      </c>
      <c r="B997" t="s">
        <v>230</v>
      </c>
      <c r="C997" t="s">
        <v>580</v>
      </c>
      <c r="D997" t="s">
        <v>980</v>
      </c>
      <c r="E997" s="1">
        <v>20361</v>
      </c>
      <c r="F997" s="1">
        <v>45481</v>
      </c>
      <c r="G997" t="s">
        <v>967</v>
      </c>
      <c r="H997" s="2">
        <v>51471.02</v>
      </c>
      <c r="I997">
        <v>18</v>
      </c>
      <c r="J997">
        <v>5.5</v>
      </c>
      <c r="R997">
        <f t="shared" ca="1" si="124"/>
        <v>69</v>
      </c>
    </row>
    <row r="998" spans="1:18">
      <c r="A998">
        <v>1997</v>
      </c>
      <c r="B998" t="s">
        <v>201</v>
      </c>
      <c r="C998" t="s">
        <v>843</v>
      </c>
      <c r="D998" t="s">
        <v>980</v>
      </c>
      <c r="E998" s="1">
        <v>33612</v>
      </c>
      <c r="F998" s="1">
        <v>45590</v>
      </c>
      <c r="G998" t="s">
        <v>969</v>
      </c>
      <c r="H998" s="2">
        <v>387674.88</v>
      </c>
      <c r="I998">
        <v>6</v>
      </c>
      <c r="J998">
        <v>8</v>
      </c>
      <c r="R998">
        <f t="shared" ca="1" si="124"/>
        <v>33</v>
      </c>
    </row>
    <row r="999" spans="1:18">
      <c r="A999">
        <v>1998</v>
      </c>
      <c r="B999" t="s">
        <v>111</v>
      </c>
      <c r="C999" t="s">
        <v>362</v>
      </c>
      <c r="D999" t="s">
        <v>979</v>
      </c>
      <c r="E999" s="1">
        <v>34491</v>
      </c>
      <c r="F999" s="1">
        <v>45397</v>
      </c>
      <c r="G999" t="s">
        <v>969</v>
      </c>
      <c r="H999" s="2">
        <v>478852.26</v>
      </c>
      <c r="I999">
        <v>18</v>
      </c>
      <c r="J999">
        <v>8</v>
      </c>
      <c r="R999">
        <f t="shared" ca="1" si="124"/>
        <v>30</v>
      </c>
    </row>
    <row r="1000" spans="1:18">
      <c r="A1000">
        <v>1999</v>
      </c>
      <c r="B1000" t="s">
        <v>31</v>
      </c>
      <c r="C1000" t="s">
        <v>504</v>
      </c>
      <c r="D1000" t="s">
        <v>979</v>
      </c>
      <c r="E1000" s="1">
        <v>34680</v>
      </c>
      <c r="F1000" s="1">
        <v>45528</v>
      </c>
      <c r="G1000" t="s">
        <v>965</v>
      </c>
      <c r="H1000" s="2">
        <v>264116.84000000003</v>
      </c>
      <c r="I1000">
        <v>0</v>
      </c>
      <c r="J1000">
        <v>0.5</v>
      </c>
      <c r="R1000">
        <f t="shared" ca="1" si="124"/>
        <v>30</v>
      </c>
    </row>
    <row r="1001" spans="1:18">
      <c r="A1001">
        <v>2000</v>
      </c>
      <c r="B1001" t="s">
        <v>109</v>
      </c>
      <c r="C1001" t="s">
        <v>601</v>
      </c>
      <c r="D1001" t="s">
        <v>979</v>
      </c>
      <c r="E1001" s="1">
        <v>27663</v>
      </c>
      <c r="F1001" s="1">
        <v>45734</v>
      </c>
      <c r="G1001" t="s">
        <v>967</v>
      </c>
      <c r="H1001" s="2">
        <v>38484.53</v>
      </c>
      <c r="I1001">
        <v>12</v>
      </c>
      <c r="J1001">
        <v>5.5</v>
      </c>
      <c r="R1001">
        <f t="shared" ca="1" si="124"/>
        <v>49</v>
      </c>
    </row>
    <row r="1002" spans="1:18">
      <c r="A1002">
        <v>2001</v>
      </c>
      <c r="B1002" t="s">
        <v>140</v>
      </c>
      <c r="C1002" t="s">
        <v>367</v>
      </c>
      <c r="D1002" t="s">
        <v>980</v>
      </c>
      <c r="E1002" s="1">
        <v>23741</v>
      </c>
      <c r="F1002" s="1">
        <v>45529</v>
      </c>
      <c r="G1002" t="s">
        <v>965</v>
      </c>
      <c r="H1002" s="2">
        <v>463933.82</v>
      </c>
      <c r="I1002">
        <v>0</v>
      </c>
      <c r="J1002">
        <v>0.5</v>
      </c>
      <c r="R1002">
        <f t="shared" ca="1" si="124"/>
        <v>60</v>
      </c>
    </row>
    <row r="1003" spans="1:18">
      <c r="A1003">
        <v>2002</v>
      </c>
      <c r="B1003" t="s">
        <v>250</v>
      </c>
      <c r="C1003" t="s">
        <v>844</v>
      </c>
      <c r="D1003" t="s">
        <v>979</v>
      </c>
      <c r="E1003" s="1">
        <v>38338</v>
      </c>
      <c r="F1003" s="1">
        <v>44114</v>
      </c>
      <c r="G1003" t="s">
        <v>967</v>
      </c>
      <c r="H1003" s="2">
        <v>218273.32</v>
      </c>
      <c r="I1003">
        <v>24</v>
      </c>
      <c r="J1003">
        <v>5.5</v>
      </c>
      <c r="R1003">
        <f t="shared" ca="1" si="124"/>
        <v>20</v>
      </c>
    </row>
    <row r="1004" spans="1:18">
      <c r="A1004">
        <v>2003</v>
      </c>
      <c r="B1004" t="s">
        <v>257</v>
      </c>
      <c r="C1004" t="s">
        <v>686</v>
      </c>
      <c r="D1004" t="s">
        <v>980</v>
      </c>
      <c r="E1004" s="1">
        <v>33794</v>
      </c>
      <c r="F1004" s="1">
        <v>44122</v>
      </c>
      <c r="G1004" t="s">
        <v>968</v>
      </c>
      <c r="H1004" s="2">
        <v>253769.55</v>
      </c>
      <c r="I1004">
        <v>0</v>
      </c>
      <c r="J1004">
        <v>35</v>
      </c>
      <c r="R1004">
        <f t="shared" ca="1" si="124"/>
        <v>32</v>
      </c>
    </row>
    <row r="1005" spans="1:18">
      <c r="A1005">
        <v>2004</v>
      </c>
      <c r="B1005" t="s">
        <v>21</v>
      </c>
      <c r="C1005" t="s">
        <v>411</v>
      </c>
      <c r="D1005" t="s">
        <v>980</v>
      </c>
      <c r="E1005" s="1">
        <v>37127</v>
      </c>
      <c r="F1005" s="1">
        <v>45210</v>
      </c>
      <c r="G1005" t="s">
        <v>968</v>
      </c>
      <c r="H1005" s="2">
        <v>368956.77</v>
      </c>
      <c r="I1005">
        <v>0</v>
      </c>
      <c r="J1005">
        <v>35</v>
      </c>
      <c r="R1005">
        <f t="shared" ca="1" si="124"/>
        <v>23</v>
      </c>
    </row>
    <row r="1006" spans="1:18">
      <c r="A1006">
        <v>2005</v>
      </c>
      <c r="B1006" t="s">
        <v>10</v>
      </c>
      <c r="C1006" t="s">
        <v>845</v>
      </c>
      <c r="D1006" t="s">
        <v>979</v>
      </c>
      <c r="E1006" s="1">
        <v>22649</v>
      </c>
      <c r="F1006" s="1">
        <v>45039</v>
      </c>
      <c r="G1006" t="s">
        <v>968</v>
      </c>
      <c r="H1006" s="2">
        <v>218500.61</v>
      </c>
      <c r="I1006">
        <v>0</v>
      </c>
      <c r="J1006">
        <v>35</v>
      </c>
      <c r="R1006">
        <f t="shared" ca="1" si="124"/>
        <v>63</v>
      </c>
    </row>
    <row r="1007" spans="1:18">
      <c r="A1007">
        <v>2006</v>
      </c>
      <c r="B1007" t="s">
        <v>275</v>
      </c>
      <c r="C1007" t="s">
        <v>551</v>
      </c>
      <c r="D1007" t="s">
        <v>979</v>
      </c>
      <c r="E1007" s="1">
        <v>36395</v>
      </c>
      <c r="F1007" s="1">
        <v>44295</v>
      </c>
      <c r="G1007" t="s">
        <v>967</v>
      </c>
      <c r="H1007" s="2">
        <v>349937.52</v>
      </c>
      <c r="I1007">
        <v>24</v>
      </c>
      <c r="J1007">
        <v>5.5</v>
      </c>
      <c r="R1007">
        <f t="shared" ca="1" si="124"/>
        <v>25</v>
      </c>
    </row>
    <row r="1008" spans="1:18">
      <c r="A1008">
        <v>2007</v>
      </c>
      <c r="B1008" t="s">
        <v>153</v>
      </c>
      <c r="C1008" t="s">
        <v>846</v>
      </c>
      <c r="D1008" t="s">
        <v>980</v>
      </c>
      <c r="E1008" s="1">
        <v>22483</v>
      </c>
      <c r="F1008" s="1">
        <v>44201</v>
      </c>
      <c r="G1008" t="s">
        <v>969</v>
      </c>
      <c r="H1008" s="2">
        <v>442810.44</v>
      </c>
      <c r="I1008">
        <v>0</v>
      </c>
      <c r="J1008">
        <v>8</v>
      </c>
      <c r="R1008">
        <f t="shared" ca="1" si="124"/>
        <v>63</v>
      </c>
    </row>
    <row r="1009" spans="1:18">
      <c r="A1009">
        <v>2008</v>
      </c>
      <c r="B1009" t="s">
        <v>196</v>
      </c>
      <c r="C1009" t="s">
        <v>847</v>
      </c>
      <c r="D1009" t="s">
        <v>980</v>
      </c>
      <c r="E1009" s="1">
        <v>29943</v>
      </c>
      <c r="F1009" s="1">
        <v>44921</v>
      </c>
      <c r="G1009" t="s">
        <v>967</v>
      </c>
      <c r="H1009" s="2">
        <v>76666.429999999993</v>
      </c>
      <c r="I1009">
        <v>6</v>
      </c>
      <c r="J1009">
        <v>5.5</v>
      </c>
      <c r="R1009">
        <f t="shared" ca="1" si="124"/>
        <v>43</v>
      </c>
    </row>
    <row r="1010" spans="1:18">
      <c r="A1010">
        <v>2009</v>
      </c>
      <c r="B1010" t="s">
        <v>85</v>
      </c>
      <c r="C1010" t="s">
        <v>607</v>
      </c>
      <c r="D1010" t="s">
        <v>980</v>
      </c>
      <c r="E1010" s="1">
        <v>26895</v>
      </c>
      <c r="F1010" s="1">
        <v>44043</v>
      </c>
      <c r="G1010" t="s">
        <v>965</v>
      </c>
      <c r="H1010" s="2">
        <v>166166.78</v>
      </c>
      <c r="I1010">
        <v>0</v>
      </c>
      <c r="J1010">
        <v>0.5</v>
      </c>
      <c r="R1010">
        <f t="shared" ca="1" si="124"/>
        <v>51</v>
      </c>
    </row>
    <row r="1011" spans="1:18">
      <c r="A1011">
        <v>2010</v>
      </c>
      <c r="B1011" t="s">
        <v>99</v>
      </c>
      <c r="C1011" t="s">
        <v>479</v>
      </c>
      <c r="D1011" t="s">
        <v>980</v>
      </c>
      <c r="E1011" s="1">
        <v>39013</v>
      </c>
      <c r="F1011" s="1">
        <v>45719</v>
      </c>
      <c r="G1011" t="s">
        <v>966</v>
      </c>
      <c r="H1011" s="2">
        <v>393614.15</v>
      </c>
      <c r="I1011">
        <v>0</v>
      </c>
      <c r="J1011">
        <v>2.1</v>
      </c>
      <c r="R1011">
        <f t="shared" ca="1" si="124"/>
        <v>18</v>
      </c>
    </row>
    <row r="1012" spans="1:18">
      <c r="A1012">
        <v>2011</v>
      </c>
      <c r="B1012" t="s">
        <v>25</v>
      </c>
      <c r="C1012" t="s">
        <v>371</v>
      </c>
      <c r="D1012" t="s">
        <v>980</v>
      </c>
      <c r="E1012" s="1">
        <v>20139</v>
      </c>
      <c r="F1012" s="1">
        <v>45374</v>
      </c>
      <c r="G1012" t="s">
        <v>968</v>
      </c>
      <c r="H1012" s="2">
        <v>323848.11</v>
      </c>
      <c r="I1012">
        <v>0</v>
      </c>
      <c r="J1012">
        <v>35</v>
      </c>
      <c r="R1012">
        <f t="shared" ca="1" si="124"/>
        <v>70</v>
      </c>
    </row>
    <row r="1013" spans="1:18">
      <c r="A1013">
        <v>2012</v>
      </c>
      <c r="B1013" t="s">
        <v>191</v>
      </c>
      <c r="C1013" t="s">
        <v>617</v>
      </c>
      <c r="D1013" t="s">
        <v>980</v>
      </c>
      <c r="E1013" s="1">
        <v>26536</v>
      </c>
      <c r="F1013" s="1">
        <v>45675</v>
      </c>
      <c r="G1013" t="s">
        <v>969</v>
      </c>
      <c r="H1013" s="2">
        <v>22326.21</v>
      </c>
      <c r="I1013">
        <v>12</v>
      </c>
      <c r="J1013">
        <v>8</v>
      </c>
      <c r="R1013">
        <f t="shared" ca="1" si="124"/>
        <v>52</v>
      </c>
    </row>
    <row r="1014" spans="1:18">
      <c r="A1014">
        <v>2013</v>
      </c>
      <c r="B1014" t="s">
        <v>156</v>
      </c>
      <c r="C1014" t="s">
        <v>497</v>
      </c>
      <c r="D1014" t="s">
        <v>980</v>
      </c>
      <c r="E1014" s="1">
        <v>22286</v>
      </c>
      <c r="F1014" s="1">
        <v>44757</v>
      </c>
      <c r="G1014" t="s">
        <v>965</v>
      </c>
      <c r="H1014" s="2">
        <v>487444.55</v>
      </c>
      <c r="I1014">
        <v>0</v>
      </c>
      <c r="J1014">
        <v>0.5</v>
      </c>
      <c r="R1014">
        <f t="shared" ca="1" si="124"/>
        <v>64</v>
      </c>
    </row>
    <row r="1015" spans="1:18">
      <c r="A1015">
        <v>2014</v>
      </c>
      <c r="B1015" t="s">
        <v>244</v>
      </c>
      <c r="C1015" t="s">
        <v>485</v>
      </c>
      <c r="D1015" t="s">
        <v>979</v>
      </c>
      <c r="E1015" s="1">
        <v>25328</v>
      </c>
      <c r="F1015" s="1">
        <v>44017</v>
      </c>
      <c r="G1015" t="s">
        <v>965</v>
      </c>
      <c r="H1015" s="2">
        <v>348369.64</v>
      </c>
      <c r="I1015">
        <v>0</v>
      </c>
      <c r="J1015">
        <v>0.5</v>
      </c>
      <c r="R1015">
        <f t="shared" ca="1" si="124"/>
        <v>56</v>
      </c>
    </row>
    <row r="1016" spans="1:18">
      <c r="A1016">
        <v>2015</v>
      </c>
      <c r="B1016" t="s">
        <v>157</v>
      </c>
      <c r="C1016" t="s">
        <v>670</v>
      </c>
      <c r="D1016" t="s">
        <v>979</v>
      </c>
      <c r="E1016" s="1">
        <v>23488</v>
      </c>
      <c r="F1016" s="1">
        <v>45540</v>
      </c>
      <c r="G1016" t="s">
        <v>965</v>
      </c>
      <c r="H1016" s="2">
        <v>370078.79</v>
      </c>
      <c r="I1016">
        <v>0</v>
      </c>
      <c r="J1016">
        <v>0.5</v>
      </c>
      <c r="R1016">
        <f t="shared" ca="1" si="124"/>
        <v>61</v>
      </c>
    </row>
    <row r="1017" spans="1:18">
      <c r="A1017">
        <v>2016</v>
      </c>
      <c r="B1017" t="s">
        <v>336</v>
      </c>
      <c r="C1017" t="s">
        <v>425</v>
      </c>
      <c r="D1017" t="s">
        <v>980</v>
      </c>
      <c r="E1017" s="1">
        <v>37750</v>
      </c>
      <c r="F1017" s="1">
        <v>45385</v>
      </c>
      <c r="G1017" t="s">
        <v>968</v>
      </c>
      <c r="H1017" s="2">
        <v>261762.57</v>
      </c>
      <c r="I1017">
        <v>0</v>
      </c>
      <c r="J1017">
        <v>35</v>
      </c>
      <c r="R1017">
        <f t="shared" ca="1" si="124"/>
        <v>22</v>
      </c>
    </row>
    <row r="1018" spans="1:18">
      <c r="A1018">
        <v>2017</v>
      </c>
      <c r="B1018" t="s">
        <v>159</v>
      </c>
      <c r="C1018" t="s">
        <v>837</v>
      </c>
      <c r="D1018" t="s">
        <v>980</v>
      </c>
      <c r="E1018" s="1">
        <v>22424</v>
      </c>
      <c r="F1018" s="1">
        <v>44412</v>
      </c>
      <c r="G1018" t="s">
        <v>965</v>
      </c>
      <c r="H1018" s="2">
        <v>215143.97</v>
      </c>
      <c r="I1018">
        <v>0</v>
      </c>
      <c r="J1018">
        <v>0.5</v>
      </c>
      <c r="R1018">
        <f t="shared" ca="1" si="124"/>
        <v>64</v>
      </c>
    </row>
    <row r="1019" spans="1:18">
      <c r="A1019">
        <v>2018</v>
      </c>
      <c r="B1019" t="s">
        <v>211</v>
      </c>
      <c r="C1019" t="s">
        <v>792</v>
      </c>
      <c r="D1019" t="s">
        <v>979</v>
      </c>
      <c r="E1019" s="1">
        <v>21344</v>
      </c>
      <c r="F1019" s="1">
        <v>44538</v>
      </c>
      <c r="G1019" t="s">
        <v>965</v>
      </c>
      <c r="H1019" s="2">
        <v>268009.44</v>
      </c>
      <c r="I1019">
        <v>0</v>
      </c>
      <c r="J1019">
        <v>0.5</v>
      </c>
      <c r="R1019">
        <f t="shared" ca="1" si="124"/>
        <v>66</v>
      </c>
    </row>
    <row r="1020" spans="1:18">
      <c r="A1020">
        <v>2019</v>
      </c>
      <c r="B1020" t="s">
        <v>36</v>
      </c>
      <c r="C1020" t="s">
        <v>727</v>
      </c>
      <c r="D1020" t="s">
        <v>979</v>
      </c>
      <c r="E1020" s="1">
        <v>21263</v>
      </c>
      <c r="F1020" s="1">
        <v>45416</v>
      </c>
      <c r="G1020" t="s">
        <v>965</v>
      </c>
      <c r="H1020" s="2">
        <v>399198.78</v>
      </c>
      <c r="I1020">
        <v>0</v>
      </c>
      <c r="J1020">
        <v>0.5</v>
      </c>
      <c r="R1020">
        <f t="shared" ca="1" si="124"/>
        <v>67</v>
      </c>
    </row>
    <row r="1021" spans="1:18">
      <c r="A1021">
        <v>2020</v>
      </c>
      <c r="B1021" t="s">
        <v>42</v>
      </c>
      <c r="C1021" t="s">
        <v>813</v>
      </c>
      <c r="D1021" t="s">
        <v>979</v>
      </c>
      <c r="E1021" s="1">
        <v>37618</v>
      </c>
      <c r="F1021" s="1">
        <v>45066</v>
      </c>
      <c r="G1021" t="s">
        <v>968</v>
      </c>
      <c r="H1021" s="2">
        <v>99089.29</v>
      </c>
      <c r="I1021">
        <v>0</v>
      </c>
      <c r="J1021">
        <v>35</v>
      </c>
      <c r="R1021">
        <f t="shared" ca="1" si="124"/>
        <v>22</v>
      </c>
    </row>
    <row r="1022" spans="1:18">
      <c r="A1022">
        <v>2021</v>
      </c>
      <c r="B1022" t="s">
        <v>284</v>
      </c>
      <c r="C1022" t="s">
        <v>388</v>
      </c>
      <c r="D1022" t="s">
        <v>979</v>
      </c>
      <c r="E1022" s="1">
        <v>27356</v>
      </c>
      <c r="F1022" s="1">
        <v>45520</v>
      </c>
      <c r="G1022" t="s">
        <v>968</v>
      </c>
      <c r="H1022" s="2">
        <v>367029.1</v>
      </c>
      <c r="I1022">
        <v>0</v>
      </c>
      <c r="J1022">
        <v>35</v>
      </c>
      <c r="R1022">
        <f t="shared" ca="1" si="124"/>
        <v>50</v>
      </c>
    </row>
    <row r="1023" spans="1:18">
      <c r="A1023">
        <v>2022</v>
      </c>
      <c r="B1023" t="s">
        <v>105</v>
      </c>
      <c r="C1023" t="s">
        <v>848</v>
      </c>
      <c r="D1023" t="s">
        <v>979</v>
      </c>
      <c r="E1023" s="1">
        <v>25038</v>
      </c>
      <c r="F1023" s="1">
        <v>45634</v>
      </c>
      <c r="G1023" t="s">
        <v>966</v>
      </c>
      <c r="H1023" s="2">
        <v>355260.01</v>
      </c>
      <c r="I1023">
        <v>0</v>
      </c>
      <c r="J1023">
        <v>2.1</v>
      </c>
      <c r="R1023">
        <f t="shared" ca="1" si="124"/>
        <v>56</v>
      </c>
    </row>
    <row r="1024" spans="1:18">
      <c r="A1024">
        <v>2023</v>
      </c>
      <c r="B1024" t="s">
        <v>37</v>
      </c>
      <c r="C1024" t="s">
        <v>674</v>
      </c>
      <c r="D1024" t="s">
        <v>979</v>
      </c>
      <c r="E1024" s="1">
        <v>28099</v>
      </c>
      <c r="F1024" s="1">
        <v>44918</v>
      </c>
      <c r="G1024" t="s">
        <v>966</v>
      </c>
      <c r="H1024" s="2">
        <v>9460.6</v>
      </c>
      <c r="I1024">
        <v>0</v>
      </c>
      <c r="J1024">
        <v>2.1</v>
      </c>
      <c r="R1024">
        <f t="shared" ca="1" si="124"/>
        <v>48</v>
      </c>
    </row>
    <row r="1025" spans="1:18">
      <c r="A1025">
        <v>2024</v>
      </c>
      <c r="B1025" t="s">
        <v>92</v>
      </c>
      <c r="C1025" t="s">
        <v>849</v>
      </c>
      <c r="D1025" t="s">
        <v>979</v>
      </c>
      <c r="E1025" s="1">
        <v>33529</v>
      </c>
      <c r="F1025" s="1">
        <v>45088</v>
      </c>
      <c r="G1025" t="s">
        <v>966</v>
      </c>
      <c r="H1025" s="2">
        <v>53756.58</v>
      </c>
      <c r="I1025">
        <v>0</v>
      </c>
      <c r="J1025">
        <v>2.1</v>
      </c>
      <c r="R1025">
        <f t="shared" ca="1" si="124"/>
        <v>33</v>
      </c>
    </row>
    <row r="1026" spans="1:18">
      <c r="A1026">
        <v>2025</v>
      </c>
      <c r="B1026" t="s">
        <v>183</v>
      </c>
      <c r="C1026" t="s">
        <v>763</v>
      </c>
      <c r="D1026" t="s">
        <v>979</v>
      </c>
      <c r="E1026" s="1">
        <v>21690</v>
      </c>
      <c r="F1026" s="1">
        <v>45671</v>
      </c>
      <c r="G1026" t="s">
        <v>969</v>
      </c>
      <c r="H1026" s="2">
        <v>498050.08</v>
      </c>
      <c r="I1026">
        <v>18</v>
      </c>
      <c r="J1026">
        <v>8</v>
      </c>
      <c r="R1026">
        <f t="shared" ca="1" si="124"/>
        <v>66</v>
      </c>
    </row>
    <row r="1027" spans="1:18">
      <c r="A1027">
        <v>2026</v>
      </c>
      <c r="B1027" t="s">
        <v>151</v>
      </c>
      <c r="C1027" t="s">
        <v>642</v>
      </c>
      <c r="D1027" t="s">
        <v>979</v>
      </c>
      <c r="E1027" s="1">
        <v>19924</v>
      </c>
      <c r="F1027" s="1">
        <v>45649</v>
      </c>
      <c r="G1027" t="s">
        <v>968</v>
      </c>
      <c r="H1027" s="2">
        <v>54828.51</v>
      </c>
      <c r="I1027">
        <v>0</v>
      </c>
      <c r="J1027">
        <v>35</v>
      </c>
      <c r="R1027">
        <f t="shared" ca="1" si="124"/>
        <v>70</v>
      </c>
    </row>
    <row r="1028" spans="1:18">
      <c r="A1028">
        <v>2027</v>
      </c>
      <c r="B1028" t="s">
        <v>27</v>
      </c>
      <c r="C1028" t="s">
        <v>360</v>
      </c>
      <c r="D1028" t="s">
        <v>980</v>
      </c>
      <c r="E1028" s="1">
        <v>25144</v>
      </c>
      <c r="F1028" s="1">
        <v>44994</v>
      </c>
      <c r="G1028" t="s">
        <v>968</v>
      </c>
      <c r="H1028" s="2">
        <v>384869.63</v>
      </c>
      <c r="I1028">
        <v>0</v>
      </c>
      <c r="J1028">
        <v>35</v>
      </c>
      <c r="R1028">
        <f t="shared" ca="1" si="124"/>
        <v>56</v>
      </c>
    </row>
    <row r="1029" spans="1:18">
      <c r="A1029">
        <v>2028</v>
      </c>
      <c r="B1029" t="s">
        <v>155</v>
      </c>
      <c r="C1029" t="s">
        <v>401</v>
      </c>
      <c r="D1029" t="s">
        <v>979</v>
      </c>
      <c r="E1029" s="1">
        <v>38243</v>
      </c>
      <c r="F1029" s="1">
        <v>44462</v>
      </c>
      <c r="G1029" t="s">
        <v>967</v>
      </c>
      <c r="H1029" s="2">
        <v>383130.47</v>
      </c>
      <c r="I1029">
        <v>0</v>
      </c>
      <c r="J1029">
        <v>5.5</v>
      </c>
      <c r="R1029">
        <f t="shared" ca="1" si="124"/>
        <v>20</v>
      </c>
    </row>
    <row r="1030" spans="1:18">
      <c r="A1030">
        <v>2029</v>
      </c>
      <c r="B1030" t="s">
        <v>203</v>
      </c>
      <c r="C1030" t="s">
        <v>752</v>
      </c>
      <c r="D1030" t="s">
        <v>979</v>
      </c>
      <c r="E1030" s="1">
        <v>34596</v>
      </c>
      <c r="F1030" s="1">
        <v>45270</v>
      </c>
      <c r="G1030" t="s">
        <v>969</v>
      </c>
      <c r="H1030" s="2">
        <v>32488.9</v>
      </c>
      <c r="I1030">
        <v>36</v>
      </c>
      <c r="J1030">
        <v>8</v>
      </c>
      <c r="R1030">
        <f t="shared" ca="1" si="124"/>
        <v>30</v>
      </c>
    </row>
    <row r="1031" spans="1:18">
      <c r="A1031">
        <v>2030</v>
      </c>
      <c r="B1031" t="s">
        <v>259</v>
      </c>
      <c r="C1031" t="s">
        <v>721</v>
      </c>
      <c r="D1031" t="s">
        <v>980</v>
      </c>
      <c r="E1031" s="1">
        <v>39086</v>
      </c>
      <c r="F1031" s="1">
        <v>44695</v>
      </c>
      <c r="G1031" t="s">
        <v>968</v>
      </c>
      <c r="H1031" s="2">
        <v>343296.07</v>
      </c>
      <c r="I1031">
        <v>0</v>
      </c>
      <c r="J1031">
        <v>35</v>
      </c>
      <c r="R1031">
        <f t="shared" ca="1" si="124"/>
        <v>18</v>
      </c>
    </row>
    <row r="1032" spans="1:18">
      <c r="A1032">
        <v>2031</v>
      </c>
      <c r="B1032" t="s">
        <v>222</v>
      </c>
      <c r="C1032" t="s">
        <v>401</v>
      </c>
      <c r="D1032" t="s">
        <v>980</v>
      </c>
      <c r="E1032" s="1">
        <v>20070</v>
      </c>
      <c r="F1032" s="1">
        <v>44059</v>
      </c>
      <c r="G1032" t="s">
        <v>968</v>
      </c>
      <c r="H1032" s="2">
        <v>374293.84</v>
      </c>
      <c r="I1032">
        <v>0</v>
      </c>
      <c r="J1032">
        <v>35</v>
      </c>
      <c r="R1032">
        <f t="shared" ca="1" si="124"/>
        <v>70</v>
      </c>
    </row>
    <row r="1033" spans="1:18">
      <c r="A1033">
        <v>2032</v>
      </c>
      <c r="B1033" t="s">
        <v>328</v>
      </c>
      <c r="C1033" t="s">
        <v>850</v>
      </c>
      <c r="D1033" t="s">
        <v>980</v>
      </c>
      <c r="E1033" s="1">
        <v>38747</v>
      </c>
      <c r="F1033" s="1">
        <v>45234</v>
      </c>
      <c r="G1033" t="s">
        <v>968</v>
      </c>
      <c r="H1033" s="2">
        <v>307204.83</v>
      </c>
      <c r="I1033">
        <v>0</v>
      </c>
      <c r="J1033">
        <v>35</v>
      </c>
      <c r="R1033">
        <f t="shared" ca="1" si="124"/>
        <v>19</v>
      </c>
    </row>
    <row r="1034" spans="1:18">
      <c r="A1034">
        <v>2033</v>
      </c>
      <c r="B1034" t="s">
        <v>75</v>
      </c>
      <c r="C1034" t="s">
        <v>522</v>
      </c>
      <c r="D1034" t="s">
        <v>980</v>
      </c>
      <c r="E1034" s="1">
        <v>20042</v>
      </c>
      <c r="F1034" s="1">
        <v>44210</v>
      </c>
      <c r="G1034" t="s">
        <v>968</v>
      </c>
      <c r="H1034" s="2">
        <v>108210.27</v>
      </c>
      <c r="I1034">
        <v>0</v>
      </c>
      <c r="J1034">
        <v>35</v>
      </c>
      <c r="R1034">
        <f t="shared" ca="1" si="124"/>
        <v>70</v>
      </c>
    </row>
    <row r="1035" spans="1:18">
      <c r="A1035">
        <v>2034</v>
      </c>
      <c r="B1035" t="s">
        <v>39</v>
      </c>
      <c r="C1035" t="s">
        <v>375</v>
      </c>
      <c r="D1035" t="s">
        <v>980</v>
      </c>
      <c r="E1035" s="1">
        <v>30525</v>
      </c>
      <c r="F1035" s="1">
        <v>44657</v>
      </c>
      <c r="G1035" t="s">
        <v>966</v>
      </c>
      <c r="H1035" s="2">
        <v>474993.03</v>
      </c>
      <c r="I1035">
        <v>0</v>
      </c>
      <c r="J1035">
        <v>2.1</v>
      </c>
      <c r="R1035">
        <f t="shared" ca="1" si="124"/>
        <v>41</v>
      </c>
    </row>
    <row r="1036" spans="1:18">
      <c r="A1036">
        <v>2035</v>
      </c>
      <c r="B1036" t="s">
        <v>267</v>
      </c>
      <c r="C1036" t="s">
        <v>470</v>
      </c>
      <c r="D1036" t="s">
        <v>979</v>
      </c>
      <c r="E1036" s="1">
        <v>38571</v>
      </c>
      <c r="F1036" s="1">
        <v>44093</v>
      </c>
      <c r="G1036" t="s">
        <v>965</v>
      </c>
      <c r="H1036" s="2">
        <v>102038.69</v>
      </c>
      <c r="I1036">
        <v>0</v>
      </c>
      <c r="J1036">
        <v>0.5</v>
      </c>
      <c r="R1036">
        <f t="shared" ca="1" si="124"/>
        <v>19</v>
      </c>
    </row>
    <row r="1037" spans="1:18">
      <c r="A1037">
        <v>2036</v>
      </c>
      <c r="B1037" t="s">
        <v>260</v>
      </c>
      <c r="C1037" t="s">
        <v>713</v>
      </c>
      <c r="D1037" t="s">
        <v>979</v>
      </c>
      <c r="E1037" s="1">
        <v>31361</v>
      </c>
      <c r="F1037" s="1">
        <v>45704</v>
      </c>
      <c r="G1037" t="s">
        <v>968</v>
      </c>
      <c r="H1037" s="2">
        <v>467410.54</v>
      </c>
      <c r="I1037">
        <v>0</v>
      </c>
      <c r="J1037">
        <v>35</v>
      </c>
      <c r="R1037">
        <f t="shared" ref="R1037:R1100" ca="1" si="125">INT((TODAY()-E1037)/365.25)</f>
        <v>39</v>
      </c>
    </row>
    <row r="1038" spans="1:18">
      <c r="A1038">
        <v>2037</v>
      </c>
      <c r="B1038" t="s">
        <v>174</v>
      </c>
      <c r="C1038" t="s">
        <v>685</v>
      </c>
      <c r="D1038" t="s">
        <v>980</v>
      </c>
      <c r="E1038" s="1">
        <v>22808</v>
      </c>
      <c r="F1038" s="1">
        <v>44171</v>
      </c>
      <c r="G1038" t="s">
        <v>966</v>
      </c>
      <c r="H1038" s="2">
        <v>72557.97</v>
      </c>
      <c r="I1038">
        <v>0</v>
      </c>
      <c r="J1038">
        <v>2.1</v>
      </c>
      <c r="R1038">
        <f t="shared" ca="1" si="125"/>
        <v>62</v>
      </c>
    </row>
    <row r="1039" spans="1:18">
      <c r="A1039">
        <v>2038</v>
      </c>
      <c r="B1039" t="s">
        <v>32</v>
      </c>
      <c r="C1039" t="s">
        <v>470</v>
      </c>
      <c r="D1039" t="s">
        <v>980</v>
      </c>
      <c r="E1039" s="1">
        <v>32939</v>
      </c>
      <c r="F1039" s="1">
        <v>45544</v>
      </c>
      <c r="G1039" t="s">
        <v>969</v>
      </c>
      <c r="H1039" s="2">
        <v>9867.5300000000007</v>
      </c>
      <c r="I1039">
        <v>12</v>
      </c>
      <c r="J1039">
        <v>8</v>
      </c>
      <c r="R1039">
        <f t="shared" ca="1" si="125"/>
        <v>35</v>
      </c>
    </row>
    <row r="1040" spans="1:18">
      <c r="A1040">
        <v>2039</v>
      </c>
      <c r="B1040" t="s">
        <v>282</v>
      </c>
      <c r="C1040" t="s">
        <v>485</v>
      </c>
      <c r="D1040" t="s">
        <v>979</v>
      </c>
      <c r="E1040" s="1">
        <v>29287</v>
      </c>
      <c r="F1040" s="1">
        <v>45544</v>
      </c>
      <c r="G1040" t="s">
        <v>967</v>
      </c>
      <c r="H1040" s="2">
        <v>69538.39</v>
      </c>
      <c r="I1040">
        <v>12</v>
      </c>
      <c r="J1040">
        <v>5.5</v>
      </c>
      <c r="R1040">
        <f t="shared" ca="1" si="125"/>
        <v>45</v>
      </c>
    </row>
    <row r="1041" spans="1:18">
      <c r="A1041">
        <v>2040</v>
      </c>
      <c r="B1041" t="s">
        <v>335</v>
      </c>
      <c r="C1041" t="s">
        <v>369</v>
      </c>
      <c r="D1041" t="s">
        <v>980</v>
      </c>
      <c r="E1041" s="1">
        <v>25305</v>
      </c>
      <c r="F1041" s="1">
        <v>44304</v>
      </c>
      <c r="G1041" t="s">
        <v>966</v>
      </c>
      <c r="H1041" s="2">
        <v>490614.35</v>
      </c>
      <c r="I1041">
        <v>0</v>
      </c>
      <c r="J1041">
        <v>2.1</v>
      </c>
      <c r="R1041">
        <f t="shared" ca="1" si="125"/>
        <v>56</v>
      </c>
    </row>
    <row r="1042" spans="1:18">
      <c r="A1042">
        <v>2041</v>
      </c>
      <c r="B1042" t="s">
        <v>337</v>
      </c>
      <c r="C1042" t="s">
        <v>396</v>
      </c>
      <c r="D1042" t="s">
        <v>980</v>
      </c>
      <c r="E1042" s="1">
        <v>25784</v>
      </c>
      <c r="F1042" s="1">
        <v>44181</v>
      </c>
      <c r="G1042" t="s">
        <v>965</v>
      </c>
      <c r="H1042" s="2">
        <v>13113.86</v>
      </c>
      <c r="I1042">
        <v>0</v>
      </c>
      <c r="J1042">
        <v>0.5</v>
      </c>
      <c r="R1042">
        <f t="shared" ca="1" si="125"/>
        <v>54</v>
      </c>
    </row>
    <row r="1043" spans="1:18">
      <c r="A1043">
        <v>2042</v>
      </c>
      <c r="B1043" t="s">
        <v>175</v>
      </c>
      <c r="C1043" t="s">
        <v>851</v>
      </c>
      <c r="D1043" t="s">
        <v>980</v>
      </c>
      <c r="E1043" s="1">
        <v>31882</v>
      </c>
      <c r="F1043" s="1">
        <v>44719</v>
      </c>
      <c r="G1043" t="s">
        <v>968</v>
      </c>
      <c r="H1043" s="2">
        <v>229585.92000000001</v>
      </c>
      <c r="I1043">
        <v>0</v>
      </c>
      <c r="J1043">
        <v>35</v>
      </c>
      <c r="R1043">
        <f t="shared" ca="1" si="125"/>
        <v>38</v>
      </c>
    </row>
    <row r="1044" spans="1:18">
      <c r="A1044">
        <v>2043</v>
      </c>
      <c r="B1044" t="s">
        <v>205</v>
      </c>
      <c r="C1044" t="s">
        <v>365</v>
      </c>
      <c r="D1044" t="s">
        <v>979</v>
      </c>
      <c r="E1044" s="1">
        <v>37695</v>
      </c>
      <c r="F1044" s="1">
        <v>44576</v>
      </c>
      <c r="G1044" t="s">
        <v>965</v>
      </c>
      <c r="H1044" s="2">
        <v>307796.93</v>
      </c>
      <c r="I1044">
        <v>0</v>
      </c>
      <c r="J1044">
        <v>0.5</v>
      </c>
      <c r="R1044">
        <f t="shared" ca="1" si="125"/>
        <v>22</v>
      </c>
    </row>
    <row r="1045" spans="1:18">
      <c r="A1045">
        <v>2044</v>
      </c>
      <c r="B1045" t="s">
        <v>80</v>
      </c>
      <c r="C1045" t="s">
        <v>513</v>
      </c>
      <c r="D1045" t="s">
        <v>980</v>
      </c>
      <c r="E1045" s="1">
        <v>33279</v>
      </c>
      <c r="F1045" s="1">
        <v>44910</v>
      </c>
      <c r="G1045" t="s">
        <v>969</v>
      </c>
      <c r="H1045" s="2">
        <v>233509.51</v>
      </c>
      <c r="I1045">
        <v>36</v>
      </c>
      <c r="J1045">
        <v>8</v>
      </c>
      <c r="R1045">
        <f t="shared" ca="1" si="125"/>
        <v>34</v>
      </c>
    </row>
    <row r="1046" spans="1:18">
      <c r="A1046">
        <v>2045</v>
      </c>
      <c r="B1046" t="s">
        <v>322</v>
      </c>
      <c r="C1046" t="s">
        <v>590</v>
      </c>
      <c r="D1046" t="s">
        <v>980</v>
      </c>
      <c r="E1046" s="1">
        <v>24008</v>
      </c>
      <c r="F1046" s="1">
        <v>45751</v>
      </c>
      <c r="G1046" t="s">
        <v>967</v>
      </c>
      <c r="H1046" s="2">
        <v>217059.02</v>
      </c>
      <c r="I1046">
        <v>12</v>
      </c>
      <c r="J1046">
        <v>5.5</v>
      </c>
      <c r="R1046">
        <f t="shared" ca="1" si="125"/>
        <v>59</v>
      </c>
    </row>
    <row r="1047" spans="1:18">
      <c r="A1047">
        <v>2046</v>
      </c>
      <c r="B1047" t="s">
        <v>251</v>
      </c>
      <c r="C1047" t="s">
        <v>578</v>
      </c>
      <c r="D1047" t="s">
        <v>979</v>
      </c>
      <c r="E1047" s="1">
        <v>32483</v>
      </c>
      <c r="F1047" s="1">
        <v>45099</v>
      </c>
      <c r="G1047" t="s">
        <v>967</v>
      </c>
      <c r="H1047" s="2">
        <v>329975.74</v>
      </c>
      <c r="I1047">
        <v>12</v>
      </c>
      <c r="J1047">
        <v>5.5</v>
      </c>
      <c r="R1047">
        <f t="shared" ca="1" si="125"/>
        <v>36</v>
      </c>
    </row>
    <row r="1048" spans="1:18">
      <c r="A1048">
        <v>2047</v>
      </c>
      <c r="B1048" t="s">
        <v>70</v>
      </c>
      <c r="C1048" t="s">
        <v>716</v>
      </c>
      <c r="D1048" t="s">
        <v>980</v>
      </c>
      <c r="E1048" s="1">
        <v>24366</v>
      </c>
      <c r="F1048" s="1">
        <v>44901</v>
      </c>
      <c r="G1048" t="s">
        <v>969</v>
      </c>
      <c r="H1048" s="2">
        <v>360980.07</v>
      </c>
      <c r="I1048">
        <v>36</v>
      </c>
      <c r="J1048">
        <v>8</v>
      </c>
      <c r="R1048">
        <f t="shared" ca="1" si="125"/>
        <v>58</v>
      </c>
    </row>
    <row r="1049" spans="1:18">
      <c r="A1049">
        <v>2048</v>
      </c>
      <c r="B1049" t="s">
        <v>311</v>
      </c>
      <c r="C1049" t="s">
        <v>385</v>
      </c>
      <c r="D1049" t="s">
        <v>979</v>
      </c>
      <c r="E1049" s="1">
        <v>29952</v>
      </c>
      <c r="F1049" s="1">
        <v>45054</v>
      </c>
      <c r="G1049" t="s">
        <v>969</v>
      </c>
      <c r="H1049" s="2">
        <v>335033.7</v>
      </c>
      <c r="I1049">
        <v>18</v>
      </c>
      <c r="J1049">
        <v>8</v>
      </c>
      <c r="R1049">
        <f t="shared" ca="1" si="125"/>
        <v>43</v>
      </c>
    </row>
    <row r="1050" spans="1:18">
      <c r="A1050">
        <v>2049</v>
      </c>
      <c r="B1050" t="s">
        <v>74</v>
      </c>
      <c r="C1050" t="s">
        <v>665</v>
      </c>
      <c r="D1050" t="s">
        <v>979</v>
      </c>
      <c r="E1050" s="1">
        <v>20421</v>
      </c>
      <c r="F1050" s="1">
        <v>45613</v>
      </c>
      <c r="G1050" t="s">
        <v>969</v>
      </c>
      <c r="H1050" s="2">
        <v>113866.4</v>
      </c>
      <c r="I1050">
        <v>12</v>
      </c>
      <c r="J1050">
        <v>8</v>
      </c>
      <c r="R1050">
        <f t="shared" ca="1" si="125"/>
        <v>69</v>
      </c>
    </row>
    <row r="1051" spans="1:18">
      <c r="A1051">
        <v>2050</v>
      </c>
      <c r="B1051" t="s">
        <v>255</v>
      </c>
      <c r="C1051" t="s">
        <v>852</v>
      </c>
      <c r="D1051" t="s">
        <v>980</v>
      </c>
      <c r="E1051" s="1">
        <v>34942</v>
      </c>
      <c r="F1051" s="1">
        <v>45556</v>
      </c>
      <c r="G1051" t="s">
        <v>967</v>
      </c>
      <c r="H1051" s="2">
        <v>124965.85</v>
      </c>
      <c r="I1051">
        <v>6</v>
      </c>
      <c r="J1051">
        <v>5.5</v>
      </c>
      <c r="R1051">
        <f t="shared" ca="1" si="125"/>
        <v>29</v>
      </c>
    </row>
    <row r="1052" spans="1:18">
      <c r="A1052">
        <v>2051</v>
      </c>
      <c r="B1052" t="s">
        <v>312</v>
      </c>
      <c r="C1052" t="s">
        <v>815</v>
      </c>
      <c r="D1052" t="s">
        <v>979</v>
      </c>
      <c r="E1052" s="1">
        <v>31511</v>
      </c>
      <c r="F1052" s="1">
        <v>44902</v>
      </c>
      <c r="G1052" t="s">
        <v>965</v>
      </c>
      <c r="H1052" s="2">
        <v>396406.59</v>
      </c>
      <c r="I1052">
        <v>0</v>
      </c>
      <c r="J1052">
        <v>0.5</v>
      </c>
      <c r="R1052">
        <f t="shared" ca="1" si="125"/>
        <v>39</v>
      </c>
    </row>
    <row r="1053" spans="1:18">
      <c r="A1053">
        <v>2052</v>
      </c>
      <c r="B1053" t="s">
        <v>65</v>
      </c>
      <c r="C1053" t="s">
        <v>652</v>
      </c>
      <c r="D1053" t="s">
        <v>979</v>
      </c>
      <c r="E1053" s="1">
        <v>21075</v>
      </c>
      <c r="F1053" s="1">
        <v>45172</v>
      </c>
      <c r="G1053" t="s">
        <v>965</v>
      </c>
      <c r="H1053" s="2">
        <v>215597.71</v>
      </c>
      <c r="I1053">
        <v>0</v>
      </c>
      <c r="J1053">
        <v>0.5</v>
      </c>
      <c r="R1053">
        <f t="shared" ca="1" si="125"/>
        <v>67</v>
      </c>
    </row>
    <row r="1054" spans="1:18">
      <c r="A1054">
        <v>2053</v>
      </c>
      <c r="B1054" t="s">
        <v>149</v>
      </c>
      <c r="C1054" t="s">
        <v>515</v>
      </c>
      <c r="D1054" t="s">
        <v>979</v>
      </c>
      <c r="E1054" s="1">
        <v>34983</v>
      </c>
      <c r="F1054" s="1">
        <v>44851</v>
      </c>
      <c r="G1054" t="s">
        <v>967</v>
      </c>
      <c r="H1054" s="2">
        <v>415903.95</v>
      </c>
      <c r="I1054">
        <v>18</v>
      </c>
      <c r="J1054">
        <v>5.5</v>
      </c>
      <c r="R1054">
        <f t="shared" ca="1" si="125"/>
        <v>29</v>
      </c>
    </row>
    <row r="1055" spans="1:18">
      <c r="A1055">
        <v>2054</v>
      </c>
      <c r="B1055" t="s">
        <v>338</v>
      </c>
      <c r="C1055" t="s">
        <v>382</v>
      </c>
      <c r="D1055" t="s">
        <v>980</v>
      </c>
      <c r="E1055" s="1">
        <v>31515</v>
      </c>
      <c r="F1055" s="1">
        <v>45353</v>
      </c>
      <c r="G1055" t="s">
        <v>967</v>
      </c>
      <c r="H1055" s="2">
        <v>336286.82</v>
      </c>
      <c r="I1055">
        <v>36</v>
      </c>
      <c r="J1055">
        <v>5.5</v>
      </c>
      <c r="R1055">
        <f t="shared" ca="1" si="125"/>
        <v>39</v>
      </c>
    </row>
    <row r="1056" spans="1:18">
      <c r="A1056">
        <v>2055</v>
      </c>
      <c r="B1056" t="s">
        <v>244</v>
      </c>
      <c r="C1056" t="s">
        <v>367</v>
      </c>
      <c r="D1056" t="s">
        <v>980</v>
      </c>
      <c r="E1056" s="1">
        <v>31952</v>
      </c>
      <c r="F1056" s="1">
        <v>45023</v>
      </c>
      <c r="G1056" t="s">
        <v>966</v>
      </c>
      <c r="H1056" s="2">
        <v>493690.08</v>
      </c>
      <c r="I1056">
        <v>0</v>
      </c>
      <c r="J1056">
        <v>2.1</v>
      </c>
      <c r="R1056">
        <f t="shared" ca="1" si="125"/>
        <v>37</v>
      </c>
    </row>
    <row r="1057" spans="1:18">
      <c r="A1057">
        <v>2056</v>
      </c>
      <c r="B1057" t="s">
        <v>284</v>
      </c>
      <c r="C1057" t="s">
        <v>514</v>
      </c>
      <c r="D1057" t="s">
        <v>979</v>
      </c>
      <c r="E1057" s="1">
        <v>38652</v>
      </c>
      <c r="F1057" s="1">
        <v>45269</v>
      </c>
      <c r="G1057" t="s">
        <v>967</v>
      </c>
      <c r="H1057" s="2">
        <v>48513.8</v>
      </c>
      <c r="I1057">
        <v>18</v>
      </c>
      <c r="J1057">
        <v>5.5</v>
      </c>
      <c r="R1057">
        <f t="shared" ca="1" si="125"/>
        <v>19</v>
      </c>
    </row>
    <row r="1058" spans="1:18">
      <c r="A1058">
        <v>2057</v>
      </c>
      <c r="B1058" t="s">
        <v>283</v>
      </c>
      <c r="C1058" t="s">
        <v>435</v>
      </c>
      <c r="D1058" t="s">
        <v>980</v>
      </c>
      <c r="E1058" s="1">
        <v>32574</v>
      </c>
      <c r="F1058" s="1">
        <v>44091</v>
      </c>
      <c r="G1058" t="s">
        <v>969</v>
      </c>
      <c r="H1058" s="2">
        <v>172605.85</v>
      </c>
      <c r="I1058">
        <v>6</v>
      </c>
      <c r="J1058">
        <v>8</v>
      </c>
      <c r="R1058">
        <f t="shared" ca="1" si="125"/>
        <v>36</v>
      </c>
    </row>
    <row r="1059" spans="1:18">
      <c r="A1059">
        <v>2058</v>
      </c>
      <c r="B1059" t="s">
        <v>168</v>
      </c>
      <c r="C1059" t="s">
        <v>359</v>
      </c>
      <c r="D1059" t="s">
        <v>979</v>
      </c>
      <c r="E1059" s="1">
        <v>34611</v>
      </c>
      <c r="F1059" s="1">
        <v>44319</v>
      </c>
      <c r="G1059" t="s">
        <v>968</v>
      </c>
      <c r="H1059" s="2">
        <v>132506.51999999999</v>
      </c>
      <c r="I1059">
        <v>0</v>
      </c>
      <c r="J1059">
        <v>35</v>
      </c>
      <c r="R1059">
        <f t="shared" ca="1" si="125"/>
        <v>30</v>
      </c>
    </row>
    <row r="1060" spans="1:18">
      <c r="A1060">
        <v>2059</v>
      </c>
      <c r="B1060" t="s">
        <v>309</v>
      </c>
      <c r="C1060" t="s">
        <v>468</v>
      </c>
      <c r="D1060" t="s">
        <v>980</v>
      </c>
      <c r="E1060" s="1">
        <v>33968</v>
      </c>
      <c r="F1060" s="1">
        <v>45357</v>
      </c>
      <c r="G1060" t="s">
        <v>968</v>
      </c>
      <c r="H1060" s="2">
        <v>370784.64</v>
      </c>
      <c r="I1060">
        <v>0</v>
      </c>
      <c r="J1060">
        <v>35</v>
      </c>
      <c r="R1060">
        <f t="shared" ca="1" si="125"/>
        <v>32</v>
      </c>
    </row>
    <row r="1061" spans="1:18">
      <c r="A1061">
        <v>2060</v>
      </c>
      <c r="B1061" t="s">
        <v>58</v>
      </c>
      <c r="C1061" t="s">
        <v>552</v>
      </c>
      <c r="D1061" t="s">
        <v>979</v>
      </c>
      <c r="E1061" s="1">
        <v>22783</v>
      </c>
      <c r="F1061" s="1">
        <v>44532</v>
      </c>
      <c r="G1061" t="s">
        <v>969</v>
      </c>
      <c r="H1061" s="2">
        <v>13482.64</v>
      </c>
      <c r="I1061">
        <v>12</v>
      </c>
      <c r="J1061">
        <v>8</v>
      </c>
      <c r="R1061">
        <f t="shared" ca="1" si="125"/>
        <v>63</v>
      </c>
    </row>
    <row r="1062" spans="1:18">
      <c r="A1062">
        <v>2061</v>
      </c>
      <c r="B1062" t="s">
        <v>176</v>
      </c>
      <c r="C1062" t="s">
        <v>591</v>
      </c>
      <c r="D1062" t="s">
        <v>979</v>
      </c>
      <c r="E1062" s="1">
        <v>36057</v>
      </c>
      <c r="F1062" s="1">
        <v>44879</v>
      </c>
      <c r="G1062" t="s">
        <v>967</v>
      </c>
      <c r="H1062" s="2">
        <v>294659.56</v>
      </c>
      <c r="I1062">
        <v>6</v>
      </c>
      <c r="J1062">
        <v>5.5</v>
      </c>
      <c r="R1062">
        <f t="shared" ca="1" si="125"/>
        <v>26</v>
      </c>
    </row>
    <row r="1063" spans="1:18">
      <c r="A1063">
        <v>2062</v>
      </c>
      <c r="B1063" t="s">
        <v>89</v>
      </c>
      <c r="C1063" t="s">
        <v>527</v>
      </c>
      <c r="D1063" t="s">
        <v>980</v>
      </c>
      <c r="E1063" s="1">
        <v>26420</v>
      </c>
      <c r="F1063" s="1">
        <v>44256</v>
      </c>
      <c r="G1063" t="s">
        <v>967</v>
      </c>
      <c r="H1063" s="2">
        <v>94157.02</v>
      </c>
      <c r="I1063">
        <v>12</v>
      </c>
      <c r="J1063">
        <v>5.5</v>
      </c>
      <c r="R1063">
        <f t="shared" ca="1" si="125"/>
        <v>53</v>
      </c>
    </row>
    <row r="1064" spans="1:18">
      <c r="A1064">
        <v>2063</v>
      </c>
      <c r="B1064" t="s">
        <v>206</v>
      </c>
      <c r="C1064" t="s">
        <v>710</v>
      </c>
      <c r="D1064" t="s">
        <v>980</v>
      </c>
      <c r="E1064" s="1">
        <v>31128</v>
      </c>
      <c r="F1064" s="1">
        <v>45359</v>
      </c>
      <c r="G1064" t="s">
        <v>968</v>
      </c>
      <c r="H1064" s="2">
        <v>198271.73</v>
      </c>
      <c r="I1064">
        <v>0</v>
      </c>
      <c r="J1064">
        <v>35</v>
      </c>
      <c r="R1064">
        <f t="shared" ca="1" si="125"/>
        <v>40</v>
      </c>
    </row>
    <row r="1065" spans="1:18">
      <c r="A1065">
        <v>2064</v>
      </c>
      <c r="B1065" t="s">
        <v>335</v>
      </c>
      <c r="C1065" t="s">
        <v>853</v>
      </c>
      <c r="D1065" t="s">
        <v>980</v>
      </c>
      <c r="E1065" s="1">
        <v>24754</v>
      </c>
      <c r="F1065" s="1">
        <v>44625</v>
      </c>
      <c r="G1065" t="s">
        <v>968</v>
      </c>
      <c r="H1065" s="2">
        <v>148341.59</v>
      </c>
      <c r="I1065">
        <v>0</v>
      </c>
      <c r="J1065">
        <v>35</v>
      </c>
      <c r="R1065">
        <f t="shared" ca="1" si="125"/>
        <v>57</v>
      </c>
    </row>
    <row r="1066" spans="1:18">
      <c r="A1066">
        <v>2065</v>
      </c>
      <c r="B1066" t="s">
        <v>82</v>
      </c>
      <c r="C1066" t="s">
        <v>682</v>
      </c>
      <c r="D1066" t="s">
        <v>979</v>
      </c>
      <c r="E1066" s="1">
        <v>24943</v>
      </c>
      <c r="F1066" s="1">
        <v>45535</v>
      </c>
      <c r="G1066" t="s">
        <v>968</v>
      </c>
      <c r="H1066" s="2">
        <v>353423.37</v>
      </c>
      <c r="I1066">
        <v>0</v>
      </c>
      <c r="J1066">
        <v>35</v>
      </c>
      <c r="R1066">
        <f t="shared" ca="1" si="125"/>
        <v>57</v>
      </c>
    </row>
    <row r="1067" spans="1:18">
      <c r="A1067">
        <v>2066</v>
      </c>
      <c r="B1067" t="s">
        <v>210</v>
      </c>
      <c r="C1067" t="s">
        <v>617</v>
      </c>
      <c r="D1067" t="s">
        <v>980</v>
      </c>
      <c r="E1067" s="1">
        <v>23509</v>
      </c>
      <c r="F1067" s="1">
        <v>44534</v>
      </c>
      <c r="G1067" t="s">
        <v>966</v>
      </c>
      <c r="H1067" s="2">
        <v>492110.96</v>
      </c>
      <c r="I1067">
        <v>0</v>
      </c>
      <c r="J1067">
        <v>2.1</v>
      </c>
      <c r="R1067">
        <f t="shared" ca="1" si="125"/>
        <v>61</v>
      </c>
    </row>
    <row r="1068" spans="1:18">
      <c r="A1068">
        <v>2067</v>
      </c>
      <c r="B1068" t="s">
        <v>314</v>
      </c>
      <c r="C1068" t="s">
        <v>754</v>
      </c>
      <c r="D1068" t="s">
        <v>980</v>
      </c>
      <c r="E1068" s="1">
        <v>31778</v>
      </c>
      <c r="F1068" s="1">
        <v>44598</v>
      </c>
      <c r="G1068" t="s">
        <v>965</v>
      </c>
      <c r="H1068" s="2">
        <v>446759.19</v>
      </c>
      <c r="I1068">
        <v>0</v>
      </c>
      <c r="J1068">
        <v>0.5</v>
      </c>
      <c r="R1068">
        <f t="shared" ca="1" si="125"/>
        <v>38</v>
      </c>
    </row>
    <row r="1069" spans="1:18">
      <c r="A1069">
        <v>2068</v>
      </c>
      <c r="B1069" t="s">
        <v>330</v>
      </c>
      <c r="C1069" t="s">
        <v>780</v>
      </c>
      <c r="D1069" t="s">
        <v>980</v>
      </c>
      <c r="E1069" s="1">
        <v>28226</v>
      </c>
      <c r="F1069" s="1">
        <v>44727</v>
      </c>
      <c r="G1069" t="s">
        <v>969</v>
      </c>
      <c r="H1069" s="2">
        <v>495643.46</v>
      </c>
      <c r="I1069">
        <v>18</v>
      </c>
      <c r="J1069">
        <v>8</v>
      </c>
      <c r="R1069">
        <f t="shared" ca="1" si="125"/>
        <v>48</v>
      </c>
    </row>
    <row r="1070" spans="1:18">
      <c r="A1070">
        <v>2069</v>
      </c>
      <c r="B1070" t="s">
        <v>121</v>
      </c>
      <c r="C1070" t="s">
        <v>601</v>
      </c>
      <c r="D1070" t="s">
        <v>980</v>
      </c>
      <c r="E1070" s="1">
        <v>38374</v>
      </c>
      <c r="F1070" s="1">
        <v>44443</v>
      </c>
      <c r="G1070" t="s">
        <v>969</v>
      </c>
      <c r="H1070" s="2">
        <v>360761.59999999998</v>
      </c>
      <c r="I1070">
        <v>12</v>
      </c>
      <c r="J1070">
        <v>8</v>
      </c>
      <c r="R1070">
        <f t="shared" ca="1" si="125"/>
        <v>20</v>
      </c>
    </row>
    <row r="1071" spans="1:18">
      <c r="A1071">
        <v>2070</v>
      </c>
      <c r="B1071" t="s">
        <v>279</v>
      </c>
      <c r="C1071" t="s">
        <v>548</v>
      </c>
      <c r="D1071" t="s">
        <v>980</v>
      </c>
      <c r="E1071" s="1">
        <v>28368</v>
      </c>
      <c r="F1071" s="1">
        <v>45552</v>
      </c>
      <c r="G1071" t="s">
        <v>969</v>
      </c>
      <c r="H1071" s="2">
        <v>215290.75</v>
      </c>
      <c r="I1071">
        <v>0</v>
      </c>
      <c r="J1071">
        <v>8</v>
      </c>
      <c r="R1071">
        <f t="shared" ca="1" si="125"/>
        <v>47</v>
      </c>
    </row>
    <row r="1072" spans="1:18">
      <c r="A1072">
        <v>2071</v>
      </c>
      <c r="B1072" t="s">
        <v>27</v>
      </c>
      <c r="C1072" t="s">
        <v>707</v>
      </c>
      <c r="D1072" t="s">
        <v>979</v>
      </c>
      <c r="E1072" s="1">
        <v>31664</v>
      </c>
      <c r="F1072" s="1">
        <v>45764</v>
      </c>
      <c r="G1072" t="s">
        <v>967</v>
      </c>
      <c r="H1072" s="2">
        <v>448081.01</v>
      </c>
      <c r="I1072">
        <v>0</v>
      </c>
      <c r="J1072">
        <v>5.5</v>
      </c>
      <c r="R1072">
        <f t="shared" ca="1" si="125"/>
        <v>38</v>
      </c>
    </row>
    <row r="1073" spans="1:18">
      <c r="A1073">
        <v>2072</v>
      </c>
      <c r="B1073" t="s">
        <v>233</v>
      </c>
      <c r="C1073" t="s">
        <v>851</v>
      </c>
      <c r="D1073" t="s">
        <v>980</v>
      </c>
      <c r="E1073" s="1">
        <v>38662</v>
      </c>
      <c r="F1073" s="1">
        <v>44599</v>
      </c>
      <c r="G1073" t="s">
        <v>966</v>
      </c>
      <c r="H1073" s="2">
        <v>333446.90999999997</v>
      </c>
      <c r="I1073">
        <v>0</v>
      </c>
      <c r="J1073">
        <v>2.1</v>
      </c>
      <c r="R1073">
        <f t="shared" ca="1" si="125"/>
        <v>19</v>
      </c>
    </row>
    <row r="1074" spans="1:18">
      <c r="A1074">
        <v>2073</v>
      </c>
      <c r="B1074" t="s">
        <v>276</v>
      </c>
      <c r="C1074" t="s">
        <v>642</v>
      </c>
      <c r="D1074" t="s">
        <v>979</v>
      </c>
      <c r="E1074" s="1">
        <v>35946</v>
      </c>
      <c r="F1074" s="1">
        <v>45467</v>
      </c>
      <c r="G1074" t="s">
        <v>967</v>
      </c>
      <c r="H1074" s="2">
        <v>361166.87</v>
      </c>
      <c r="I1074">
        <v>18</v>
      </c>
      <c r="J1074">
        <v>5.5</v>
      </c>
      <c r="R1074">
        <f t="shared" ca="1" si="125"/>
        <v>27</v>
      </c>
    </row>
    <row r="1075" spans="1:18">
      <c r="A1075">
        <v>2074</v>
      </c>
      <c r="B1075" t="s">
        <v>334</v>
      </c>
      <c r="C1075" t="s">
        <v>827</v>
      </c>
      <c r="D1075" t="s">
        <v>979</v>
      </c>
      <c r="E1075" s="1">
        <v>28006</v>
      </c>
      <c r="F1075" s="1">
        <v>44190</v>
      </c>
      <c r="G1075" t="s">
        <v>967</v>
      </c>
      <c r="H1075" s="2">
        <v>274134.92</v>
      </c>
      <c r="I1075">
        <v>18</v>
      </c>
      <c r="J1075">
        <v>5.5</v>
      </c>
      <c r="R1075">
        <f t="shared" ca="1" si="125"/>
        <v>48</v>
      </c>
    </row>
    <row r="1076" spans="1:18">
      <c r="A1076">
        <v>2075</v>
      </c>
      <c r="B1076" t="s">
        <v>270</v>
      </c>
      <c r="C1076" t="s">
        <v>631</v>
      </c>
      <c r="D1076" t="s">
        <v>980</v>
      </c>
      <c r="E1076" s="1">
        <v>25055</v>
      </c>
      <c r="F1076" s="1">
        <v>45340</v>
      </c>
      <c r="G1076" t="s">
        <v>967</v>
      </c>
      <c r="H1076" s="2">
        <v>392909.94</v>
      </c>
      <c r="I1076">
        <v>36</v>
      </c>
      <c r="J1076">
        <v>5.5</v>
      </c>
      <c r="R1076">
        <f t="shared" ca="1" si="125"/>
        <v>56</v>
      </c>
    </row>
    <row r="1077" spans="1:18">
      <c r="A1077">
        <v>2076</v>
      </c>
      <c r="B1077" t="s">
        <v>339</v>
      </c>
      <c r="C1077" t="s">
        <v>444</v>
      </c>
      <c r="D1077" t="s">
        <v>980</v>
      </c>
      <c r="E1077" s="1">
        <v>38603</v>
      </c>
      <c r="F1077" s="1">
        <v>44586</v>
      </c>
      <c r="G1077" t="s">
        <v>967</v>
      </c>
      <c r="H1077" s="2">
        <v>7301.62</v>
      </c>
      <c r="I1077">
        <v>0</v>
      </c>
      <c r="J1077">
        <v>5.5</v>
      </c>
      <c r="R1077">
        <f t="shared" ca="1" si="125"/>
        <v>19</v>
      </c>
    </row>
    <row r="1078" spans="1:18">
      <c r="A1078">
        <v>2077</v>
      </c>
      <c r="B1078" t="s">
        <v>228</v>
      </c>
      <c r="C1078" t="s">
        <v>643</v>
      </c>
      <c r="D1078" t="s">
        <v>980</v>
      </c>
      <c r="E1078" s="1">
        <v>31916</v>
      </c>
      <c r="F1078" s="1">
        <v>45450</v>
      </c>
      <c r="G1078" t="s">
        <v>968</v>
      </c>
      <c r="H1078" s="2">
        <v>123511.54</v>
      </c>
      <c r="I1078">
        <v>0</v>
      </c>
      <c r="J1078">
        <v>35</v>
      </c>
      <c r="R1078">
        <f t="shared" ca="1" si="125"/>
        <v>38</v>
      </c>
    </row>
    <row r="1079" spans="1:18">
      <c r="A1079">
        <v>2078</v>
      </c>
      <c r="B1079" t="s">
        <v>326</v>
      </c>
      <c r="C1079" t="s">
        <v>854</v>
      </c>
      <c r="D1079" t="s">
        <v>980</v>
      </c>
      <c r="E1079" s="1">
        <v>36176</v>
      </c>
      <c r="F1079" s="1">
        <v>44513</v>
      </c>
      <c r="G1079" t="s">
        <v>966</v>
      </c>
      <c r="H1079" s="2">
        <v>94686.75</v>
      </c>
      <c r="I1079">
        <v>0</v>
      </c>
      <c r="J1079">
        <v>2.1</v>
      </c>
      <c r="R1079">
        <f t="shared" ca="1" si="125"/>
        <v>26</v>
      </c>
    </row>
    <row r="1080" spans="1:18">
      <c r="A1080">
        <v>2079</v>
      </c>
      <c r="B1080" t="s">
        <v>172</v>
      </c>
      <c r="C1080" t="s">
        <v>690</v>
      </c>
      <c r="D1080" t="s">
        <v>979</v>
      </c>
      <c r="E1080" s="1">
        <v>28330</v>
      </c>
      <c r="F1080" s="1">
        <v>44124</v>
      </c>
      <c r="G1080" t="s">
        <v>965</v>
      </c>
      <c r="H1080" s="2">
        <v>10798.55</v>
      </c>
      <c r="I1080">
        <v>0</v>
      </c>
      <c r="J1080">
        <v>0.5</v>
      </c>
      <c r="R1080">
        <f t="shared" ca="1" si="125"/>
        <v>47</v>
      </c>
    </row>
    <row r="1081" spans="1:18">
      <c r="A1081">
        <v>2080</v>
      </c>
      <c r="B1081" t="s">
        <v>236</v>
      </c>
      <c r="C1081" t="s">
        <v>544</v>
      </c>
      <c r="D1081" t="s">
        <v>979</v>
      </c>
      <c r="E1081" s="1">
        <v>27633</v>
      </c>
      <c r="F1081" s="1">
        <v>45398</v>
      </c>
      <c r="G1081" t="s">
        <v>966</v>
      </c>
      <c r="H1081" s="2">
        <v>417988.07</v>
      </c>
      <c r="I1081">
        <v>0</v>
      </c>
      <c r="J1081">
        <v>2.1</v>
      </c>
      <c r="R1081">
        <f t="shared" ca="1" si="125"/>
        <v>49</v>
      </c>
    </row>
    <row r="1082" spans="1:18">
      <c r="A1082">
        <v>2081</v>
      </c>
      <c r="B1082" t="s">
        <v>26</v>
      </c>
      <c r="C1082" t="s">
        <v>421</v>
      </c>
      <c r="D1082" t="s">
        <v>980</v>
      </c>
      <c r="E1082" s="1">
        <v>20396</v>
      </c>
      <c r="F1082" s="1">
        <v>44992</v>
      </c>
      <c r="G1082" t="s">
        <v>968</v>
      </c>
      <c r="H1082" s="2">
        <v>283985.95</v>
      </c>
      <c r="I1082">
        <v>0</v>
      </c>
      <c r="J1082">
        <v>35</v>
      </c>
      <c r="R1082">
        <f t="shared" ca="1" si="125"/>
        <v>69</v>
      </c>
    </row>
    <row r="1083" spans="1:18">
      <c r="A1083">
        <v>2082</v>
      </c>
      <c r="B1083" t="s">
        <v>143</v>
      </c>
      <c r="C1083" t="s">
        <v>855</v>
      </c>
      <c r="D1083" t="s">
        <v>980</v>
      </c>
      <c r="E1083" s="1">
        <v>21864</v>
      </c>
      <c r="F1083" s="1">
        <v>44785</v>
      </c>
      <c r="G1083" t="s">
        <v>968</v>
      </c>
      <c r="H1083" s="2">
        <v>64817.61</v>
      </c>
      <c r="I1083">
        <v>0</v>
      </c>
      <c r="J1083">
        <v>35</v>
      </c>
      <c r="R1083">
        <f t="shared" ca="1" si="125"/>
        <v>65</v>
      </c>
    </row>
    <row r="1084" spans="1:18">
      <c r="A1084">
        <v>2083</v>
      </c>
      <c r="B1084" t="s">
        <v>340</v>
      </c>
      <c r="C1084" t="s">
        <v>419</v>
      </c>
      <c r="D1084" t="s">
        <v>980</v>
      </c>
      <c r="E1084" s="1">
        <v>20269</v>
      </c>
      <c r="F1084" s="1">
        <v>45585</v>
      </c>
      <c r="G1084" t="s">
        <v>969</v>
      </c>
      <c r="H1084" s="2">
        <v>242257.62</v>
      </c>
      <c r="I1084">
        <v>12</v>
      </c>
      <c r="J1084">
        <v>8</v>
      </c>
      <c r="R1084">
        <f t="shared" ca="1" si="125"/>
        <v>69</v>
      </c>
    </row>
    <row r="1085" spans="1:18">
      <c r="A1085">
        <v>2084</v>
      </c>
      <c r="B1085" t="s">
        <v>311</v>
      </c>
      <c r="C1085" t="s">
        <v>727</v>
      </c>
      <c r="D1085" t="s">
        <v>979</v>
      </c>
      <c r="E1085" s="1">
        <v>22244</v>
      </c>
      <c r="F1085" s="1">
        <v>44290</v>
      </c>
      <c r="G1085" t="s">
        <v>965</v>
      </c>
      <c r="H1085" s="2">
        <v>178190.04</v>
      </c>
      <c r="I1085">
        <v>0</v>
      </c>
      <c r="J1085">
        <v>0.5</v>
      </c>
      <c r="R1085">
        <f t="shared" ca="1" si="125"/>
        <v>64</v>
      </c>
    </row>
    <row r="1086" spans="1:18">
      <c r="A1086">
        <v>2085</v>
      </c>
      <c r="B1086" t="s">
        <v>223</v>
      </c>
      <c r="C1086" t="s">
        <v>856</v>
      </c>
      <c r="D1086" t="s">
        <v>980</v>
      </c>
      <c r="E1086" s="1">
        <v>34576</v>
      </c>
      <c r="F1086" s="1">
        <v>45095</v>
      </c>
      <c r="G1086" t="s">
        <v>967</v>
      </c>
      <c r="H1086" s="2">
        <v>18461.68</v>
      </c>
      <c r="I1086">
        <v>6</v>
      </c>
      <c r="J1086">
        <v>5.5</v>
      </c>
      <c r="R1086">
        <f t="shared" ca="1" si="125"/>
        <v>30</v>
      </c>
    </row>
    <row r="1087" spans="1:18">
      <c r="A1087">
        <v>2086</v>
      </c>
      <c r="B1087" t="s">
        <v>183</v>
      </c>
      <c r="C1087" t="s">
        <v>404</v>
      </c>
      <c r="D1087" t="s">
        <v>979</v>
      </c>
      <c r="E1087" s="1">
        <v>37385</v>
      </c>
      <c r="F1087" s="1">
        <v>44664</v>
      </c>
      <c r="G1087" t="s">
        <v>966</v>
      </c>
      <c r="H1087" s="2">
        <v>256614.25</v>
      </c>
      <c r="I1087">
        <v>0</v>
      </c>
      <c r="J1087">
        <v>2.1</v>
      </c>
      <c r="R1087">
        <f t="shared" ca="1" si="125"/>
        <v>23</v>
      </c>
    </row>
    <row r="1088" spans="1:18">
      <c r="A1088">
        <v>2087</v>
      </c>
      <c r="B1088" t="s">
        <v>16</v>
      </c>
      <c r="C1088" t="s">
        <v>439</v>
      </c>
      <c r="D1088" t="s">
        <v>980</v>
      </c>
      <c r="E1088" s="1">
        <v>32817</v>
      </c>
      <c r="F1088" s="1">
        <v>45620</v>
      </c>
      <c r="G1088" t="s">
        <v>968</v>
      </c>
      <c r="H1088" s="2">
        <v>305599.75</v>
      </c>
      <c r="I1088">
        <v>0</v>
      </c>
      <c r="J1088">
        <v>35</v>
      </c>
      <c r="R1088">
        <f t="shared" ca="1" si="125"/>
        <v>35</v>
      </c>
    </row>
    <row r="1089" spans="1:18">
      <c r="A1089">
        <v>2088</v>
      </c>
      <c r="B1089" t="s">
        <v>321</v>
      </c>
      <c r="C1089" t="s">
        <v>479</v>
      </c>
      <c r="D1089" t="s">
        <v>980</v>
      </c>
      <c r="E1089" s="1">
        <v>30062</v>
      </c>
      <c r="F1089" s="1">
        <v>44899</v>
      </c>
      <c r="G1089" t="s">
        <v>968</v>
      </c>
      <c r="H1089" s="2">
        <v>164277.54</v>
      </c>
      <c r="I1089">
        <v>0</v>
      </c>
      <c r="J1089">
        <v>35</v>
      </c>
      <c r="R1089">
        <f t="shared" ca="1" si="125"/>
        <v>43</v>
      </c>
    </row>
    <row r="1090" spans="1:18">
      <c r="A1090">
        <v>2089</v>
      </c>
      <c r="B1090" t="s">
        <v>11</v>
      </c>
      <c r="C1090" t="s">
        <v>550</v>
      </c>
      <c r="D1090" t="s">
        <v>980</v>
      </c>
      <c r="E1090" s="1">
        <v>28338</v>
      </c>
      <c r="F1090" s="1">
        <v>44050</v>
      </c>
      <c r="G1090" t="s">
        <v>967</v>
      </c>
      <c r="H1090" s="2">
        <v>324967.36</v>
      </c>
      <c r="I1090">
        <v>0</v>
      </c>
      <c r="J1090">
        <v>5.5</v>
      </c>
      <c r="R1090">
        <f t="shared" ca="1" si="125"/>
        <v>47</v>
      </c>
    </row>
    <row r="1091" spans="1:18">
      <c r="A1091">
        <v>2090</v>
      </c>
      <c r="B1091" t="s">
        <v>79</v>
      </c>
      <c r="C1091" t="s">
        <v>692</v>
      </c>
      <c r="D1091" t="s">
        <v>980</v>
      </c>
      <c r="E1091" s="1">
        <v>23299</v>
      </c>
      <c r="F1091" s="1">
        <v>44146</v>
      </c>
      <c r="G1091" t="s">
        <v>968</v>
      </c>
      <c r="H1091" s="2">
        <v>131841.16</v>
      </c>
      <c r="I1091">
        <v>0</v>
      </c>
      <c r="J1091">
        <v>35</v>
      </c>
      <c r="R1091">
        <f t="shared" ca="1" si="125"/>
        <v>61</v>
      </c>
    </row>
    <row r="1092" spans="1:18">
      <c r="A1092">
        <v>2091</v>
      </c>
      <c r="B1092" t="s">
        <v>86</v>
      </c>
      <c r="C1092" t="s">
        <v>772</v>
      </c>
      <c r="D1092" t="s">
        <v>979</v>
      </c>
      <c r="E1092" s="1">
        <v>34203</v>
      </c>
      <c r="F1092" s="1">
        <v>45387</v>
      </c>
      <c r="G1092" t="s">
        <v>969</v>
      </c>
      <c r="H1092" s="2">
        <v>221351.43</v>
      </c>
      <c r="I1092">
        <v>36</v>
      </c>
      <c r="J1092">
        <v>8</v>
      </c>
      <c r="R1092">
        <f t="shared" ca="1" si="125"/>
        <v>31</v>
      </c>
    </row>
    <row r="1093" spans="1:18">
      <c r="A1093">
        <v>2092</v>
      </c>
      <c r="B1093" t="s">
        <v>210</v>
      </c>
      <c r="C1093" t="s">
        <v>549</v>
      </c>
      <c r="D1093" t="s">
        <v>979</v>
      </c>
      <c r="E1093" s="1">
        <v>28518</v>
      </c>
      <c r="F1093" s="1">
        <v>44291</v>
      </c>
      <c r="G1093" t="s">
        <v>968</v>
      </c>
      <c r="H1093" s="2">
        <v>309045.84000000003</v>
      </c>
      <c r="I1093">
        <v>0</v>
      </c>
      <c r="J1093">
        <v>35</v>
      </c>
      <c r="R1093">
        <f t="shared" ca="1" si="125"/>
        <v>47</v>
      </c>
    </row>
    <row r="1094" spans="1:18">
      <c r="A1094">
        <v>2093</v>
      </c>
      <c r="B1094" t="s">
        <v>234</v>
      </c>
      <c r="C1094" t="s">
        <v>442</v>
      </c>
      <c r="D1094" t="s">
        <v>979</v>
      </c>
      <c r="E1094" s="1">
        <v>20368</v>
      </c>
      <c r="F1094" s="1">
        <v>45047</v>
      </c>
      <c r="G1094" t="s">
        <v>965</v>
      </c>
      <c r="H1094" s="2">
        <v>411748.52</v>
      </c>
      <c r="I1094">
        <v>0</v>
      </c>
      <c r="J1094">
        <v>0.5</v>
      </c>
      <c r="R1094">
        <f t="shared" ca="1" si="125"/>
        <v>69</v>
      </c>
    </row>
    <row r="1095" spans="1:18">
      <c r="A1095">
        <v>2094</v>
      </c>
      <c r="B1095" t="s">
        <v>213</v>
      </c>
      <c r="C1095" t="s">
        <v>409</v>
      </c>
      <c r="D1095" t="s">
        <v>980</v>
      </c>
      <c r="E1095" s="1">
        <v>27481</v>
      </c>
      <c r="F1095" s="1">
        <v>45477</v>
      </c>
      <c r="G1095" t="s">
        <v>969</v>
      </c>
      <c r="H1095" s="2">
        <v>108226.19</v>
      </c>
      <c r="I1095">
        <v>6</v>
      </c>
      <c r="J1095">
        <v>8</v>
      </c>
      <c r="R1095">
        <f t="shared" ca="1" si="125"/>
        <v>50</v>
      </c>
    </row>
    <row r="1096" spans="1:18">
      <c r="A1096">
        <v>2095</v>
      </c>
      <c r="B1096" t="s">
        <v>96</v>
      </c>
      <c r="C1096" t="s">
        <v>147</v>
      </c>
      <c r="D1096" t="s">
        <v>979</v>
      </c>
      <c r="E1096" s="1">
        <v>25463</v>
      </c>
      <c r="F1096" s="1">
        <v>45534</v>
      </c>
      <c r="G1096" t="s">
        <v>967</v>
      </c>
      <c r="H1096" s="2">
        <v>135182.88</v>
      </c>
      <c r="I1096">
        <v>0</v>
      </c>
      <c r="J1096">
        <v>5.5</v>
      </c>
      <c r="R1096">
        <f t="shared" ca="1" si="125"/>
        <v>55</v>
      </c>
    </row>
    <row r="1097" spans="1:18">
      <c r="A1097">
        <v>2096</v>
      </c>
      <c r="B1097" t="s">
        <v>36</v>
      </c>
      <c r="C1097" t="s">
        <v>519</v>
      </c>
      <c r="D1097" t="s">
        <v>979</v>
      </c>
      <c r="E1097" s="1">
        <v>22785</v>
      </c>
      <c r="F1097" s="1">
        <v>45277</v>
      </c>
      <c r="G1097" t="s">
        <v>969</v>
      </c>
      <c r="H1097" s="2">
        <v>91224.39</v>
      </c>
      <c r="I1097">
        <v>0</v>
      </c>
      <c r="J1097">
        <v>8</v>
      </c>
      <c r="R1097">
        <f t="shared" ca="1" si="125"/>
        <v>63</v>
      </c>
    </row>
    <row r="1098" spans="1:18">
      <c r="A1098">
        <v>2097</v>
      </c>
      <c r="B1098" t="s">
        <v>20</v>
      </c>
      <c r="C1098" t="s">
        <v>541</v>
      </c>
      <c r="D1098" t="s">
        <v>979</v>
      </c>
      <c r="E1098" s="1">
        <v>21805</v>
      </c>
      <c r="F1098" s="1">
        <v>44694</v>
      </c>
      <c r="G1098" t="s">
        <v>967</v>
      </c>
      <c r="H1098" s="2">
        <v>312529.61</v>
      </c>
      <c r="I1098">
        <v>24</v>
      </c>
      <c r="J1098">
        <v>5.5</v>
      </c>
      <c r="R1098">
        <f t="shared" ca="1" si="125"/>
        <v>65</v>
      </c>
    </row>
    <row r="1099" spans="1:18">
      <c r="A1099">
        <v>2098</v>
      </c>
      <c r="B1099" t="s">
        <v>237</v>
      </c>
      <c r="C1099" t="s">
        <v>857</v>
      </c>
      <c r="D1099" t="s">
        <v>980</v>
      </c>
      <c r="E1099" s="1">
        <v>23583</v>
      </c>
      <c r="F1099" s="1">
        <v>44320</v>
      </c>
      <c r="G1099" t="s">
        <v>965</v>
      </c>
      <c r="H1099" s="2">
        <v>480734.77</v>
      </c>
      <c r="I1099">
        <v>0</v>
      </c>
      <c r="J1099">
        <v>0.5</v>
      </c>
      <c r="R1099">
        <f t="shared" ca="1" si="125"/>
        <v>60</v>
      </c>
    </row>
    <row r="1100" spans="1:18">
      <c r="A1100">
        <v>2099</v>
      </c>
      <c r="B1100" t="s">
        <v>235</v>
      </c>
      <c r="C1100" t="s">
        <v>673</v>
      </c>
      <c r="D1100" t="s">
        <v>980</v>
      </c>
      <c r="E1100" s="1">
        <v>30172</v>
      </c>
      <c r="F1100" s="1">
        <v>44825</v>
      </c>
      <c r="G1100" t="s">
        <v>967</v>
      </c>
      <c r="H1100" s="2">
        <v>280452.11</v>
      </c>
      <c r="I1100">
        <v>24</v>
      </c>
      <c r="J1100">
        <v>5.5</v>
      </c>
      <c r="R1100">
        <f t="shared" ca="1" si="125"/>
        <v>42</v>
      </c>
    </row>
    <row r="1101" spans="1:18">
      <c r="A1101">
        <v>2100</v>
      </c>
      <c r="B1101" t="s">
        <v>305</v>
      </c>
      <c r="C1101" t="s">
        <v>692</v>
      </c>
      <c r="D1101" t="s">
        <v>979</v>
      </c>
      <c r="E1101" s="1">
        <v>33347</v>
      </c>
      <c r="F1101" s="1">
        <v>44433</v>
      </c>
      <c r="G1101" t="s">
        <v>966</v>
      </c>
      <c r="H1101" s="2">
        <v>14304.97</v>
      </c>
      <c r="I1101">
        <v>0</v>
      </c>
      <c r="J1101">
        <v>2.1</v>
      </c>
      <c r="R1101">
        <f t="shared" ref="R1101:R1164" ca="1" si="126">INT((TODAY()-E1101)/365.25)</f>
        <v>34</v>
      </c>
    </row>
    <row r="1102" spans="1:18">
      <c r="A1102">
        <v>2101</v>
      </c>
      <c r="B1102" t="s">
        <v>210</v>
      </c>
      <c r="C1102" t="s">
        <v>529</v>
      </c>
      <c r="D1102" t="s">
        <v>980</v>
      </c>
      <c r="E1102" s="1">
        <v>31632</v>
      </c>
      <c r="F1102" s="1">
        <v>44487</v>
      </c>
      <c r="G1102" t="s">
        <v>965</v>
      </c>
      <c r="H1102" s="2">
        <v>101005.32</v>
      </c>
      <c r="I1102">
        <v>0</v>
      </c>
      <c r="J1102">
        <v>0.5</v>
      </c>
      <c r="R1102">
        <f t="shared" ca="1" si="126"/>
        <v>38</v>
      </c>
    </row>
    <row r="1103" spans="1:18">
      <c r="A1103">
        <v>2102</v>
      </c>
      <c r="B1103" t="s">
        <v>325</v>
      </c>
      <c r="C1103" t="s">
        <v>493</v>
      </c>
      <c r="D1103" t="s">
        <v>980</v>
      </c>
      <c r="E1103" s="1">
        <v>30405</v>
      </c>
      <c r="F1103" s="1">
        <v>45550</v>
      </c>
      <c r="G1103" t="s">
        <v>965</v>
      </c>
      <c r="H1103" s="2">
        <v>476054.88</v>
      </c>
      <c r="I1103">
        <v>0</v>
      </c>
      <c r="J1103">
        <v>0.5</v>
      </c>
      <c r="R1103">
        <f t="shared" ca="1" si="126"/>
        <v>42</v>
      </c>
    </row>
    <row r="1104" spans="1:18">
      <c r="A1104">
        <v>2103</v>
      </c>
      <c r="B1104" t="s">
        <v>273</v>
      </c>
      <c r="C1104" t="s">
        <v>746</v>
      </c>
      <c r="D1104" t="s">
        <v>979</v>
      </c>
      <c r="E1104" s="1">
        <v>25908</v>
      </c>
      <c r="F1104" s="1">
        <v>45608</v>
      </c>
      <c r="G1104" t="s">
        <v>969</v>
      </c>
      <c r="H1104" s="2">
        <v>175902.37</v>
      </c>
      <c r="I1104">
        <v>24</v>
      </c>
      <c r="J1104">
        <v>8</v>
      </c>
      <c r="R1104">
        <f t="shared" ca="1" si="126"/>
        <v>54</v>
      </c>
    </row>
    <row r="1105" spans="1:18">
      <c r="A1105">
        <v>2104</v>
      </c>
      <c r="B1105" t="s">
        <v>141</v>
      </c>
      <c r="C1105" t="s">
        <v>459</v>
      </c>
      <c r="D1105" t="s">
        <v>979</v>
      </c>
      <c r="E1105" s="1">
        <v>20694</v>
      </c>
      <c r="F1105" s="1">
        <v>44710</v>
      </c>
      <c r="G1105" t="s">
        <v>969</v>
      </c>
      <c r="H1105" s="2">
        <v>492936.27</v>
      </c>
      <c r="I1105">
        <v>24</v>
      </c>
      <c r="J1105">
        <v>8</v>
      </c>
      <c r="R1105">
        <f t="shared" ca="1" si="126"/>
        <v>68</v>
      </c>
    </row>
    <row r="1106" spans="1:18">
      <c r="A1106">
        <v>2105</v>
      </c>
      <c r="B1106" t="s">
        <v>96</v>
      </c>
      <c r="C1106" t="s">
        <v>504</v>
      </c>
      <c r="D1106" t="s">
        <v>980</v>
      </c>
      <c r="E1106" s="1">
        <v>33237</v>
      </c>
      <c r="F1106" s="1">
        <v>45329</v>
      </c>
      <c r="G1106" t="s">
        <v>967</v>
      </c>
      <c r="H1106" s="2">
        <v>303688</v>
      </c>
      <c r="I1106">
        <v>0</v>
      </c>
      <c r="J1106">
        <v>5.5</v>
      </c>
      <c r="R1106">
        <f t="shared" ca="1" si="126"/>
        <v>34</v>
      </c>
    </row>
    <row r="1107" spans="1:18">
      <c r="A1107">
        <v>2106</v>
      </c>
      <c r="B1107" t="s">
        <v>285</v>
      </c>
      <c r="C1107" t="s">
        <v>765</v>
      </c>
      <c r="D1107" t="s">
        <v>980</v>
      </c>
      <c r="E1107" s="1">
        <v>36114</v>
      </c>
      <c r="F1107" s="1">
        <v>44702</v>
      </c>
      <c r="G1107" t="s">
        <v>965</v>
      </c>
      <c r="H1107" s="2">
        <v>275517.24</v>
      </c>
      <c r="I1107">
        <v>0</v>
      </c>
      <c r="J1107">
        <v>0.5</v>
      </c>
      <c r="R1107">
        <f t="shared" ca="1" si="126"/>
        <v>26</v>
      </c>
    </row>
    <row r="1108" spans="1:18">
      <c r="A1108">
        <v>2107</v>
      </c>
      <c r="B1108" t="s">
        <v>303</v>
      </c>
      <c r="C1108" t="s">
        <v>858</v>
      </c>
      <c r="D1108" t="s">
        <v>980</v>
      </c>
      <c r="E1108" s="1">
        <v>26381</v>
      </c>
      <c r="F1108" s="1">
        <v>45033</v>
      </c>
      <c r="G1108" t="s">
        <v>965</v>
      </c>
      <c r="H1108" s="2">
        <v>173496.86</v>
      </c>
      <c r="I1108">
        <v>0</v>
      </c>
      <c r="J1108">
        <v>0.5</v>
      </c>
      <c r="R1108">
        <f t="shared" ca="1" si="126"/>
        <v>53</v>
      </c>
    </row>
    <row r="1109" spans="1:18">
      <c r="A1109">
        <v>2108</v>
      </c>
      <c r="B1109" t="s">
        <v>195</v>
      </c>
      <c r="C1109" t="s">
        <v>473</v>
      </c>
      <c r="D1109" t="s">
        <v>979</v>
      </c>
      <c r="E1109" s="1">
        <v>37064</v>
      </c>
      <c r="F1109" s="1">
        <v>45253</v>
      </c>
      <c r="G1109" t="s">
        <v>966</v>
      </c>
      <c r="H1109" s="2">
        <v>144911.98000000001</v>
      </c>
      <c r="I1109">
        <v>0</v>
      </c>
      <c r="J1109">
        <v>2.1</v>
      </c>
      <c r="R1109">
        <f t="shared" ca="1" si="126"/>
        <v>23</v>
      </c>
    </row>
    <row r="1110" spans="1:18">
      <c r="A1110">
        <v>2109</v>
      </c>
      <c r="B1110" t="s">
        <v>239</v>
      </c>
      <c r="C1110" t="s">
        <v>500</v>
      </c>
      <c r="D1110" t="s">
        <v>980</v>
      </c>
      <c r="E1110" s="1">
        <v>19989</v>
      </c>
      <c r="F1110" s="1">
        <v>44229</v>
      </c>
      <c r="G1110" t="s">
        <v>967</v>
      </c>
      <c r="H1110" s="2">
        <v>282536.77</v>
      </c>
      <c r="I1110">
        <v>24</v>
      </c>
      <c r="J1110">
        <v>5.5</v>
      </c>
      <c r="R1110">
        <f t="shared" ca="1" si="126"/>
        <v>70</v>
      </c>
    </row>
    <row r="1111" spans="1:18">
      <c r="A1111">
        <v>2110</v>
      </c>
      <c r="B1111" t="s">
        <v>248</v>
      </c>
      <c r="C1111" t="s">
        <v>859</v>
      </c>
      <c r="D1111" t="s">
        <v>979</v>
      </c>
      <c r="E1111" s="1">
        <v>36647</v>
      </c>
      <c r="F1111" s="1">
        <v>45723</v>
      </c>
      <c r="G1111" t="s">
        <v>967</v>
      </c>
      <c r="H1111" s="2">
        <v>135569.35999999999</v>
      </c>
      <c r="I1111">
        <v>12</v>
      </c>
      <c r="J1111">
        <v>5.5</v>
      </c>
      <c r="R1111">
        <f t="shared" ca="1" si="126"/>
        <v>25</v>
      </c>
    </row>
    <row r="1112" spans="1:18">
      <c r="A1112">
        <v>2111</v>
      </c>
      <c r="B1112" t="s">
        <v>25</v>
      </c>
      <c r="C1112" t="s">
        <v>720</v>
      </c>
      <c r="D1112" t="s">
        <v>979</v>
      </c>
      <c r="E1112" s="1">
        <v>23706</v>
      </c>
      <c r="F1112" s="1">
        <v>44888</v>
      </c>
      <c r="G1112" t="s">
        <v>965</v>
      </c>
      <c r="H1112" s="2">
        <v>174062.79</v>
      </c>
      <c r="I1112">
        <v>0</v>
      </c>
      <c r="J1112">
        <v>0.5</v>
      </c>
      <c r="R1112">
        <f t="shared" ca="1" si="126"/>
        <v>60</v>
      </c>
    </row>
    <row r="1113" spans="1:18">
      <c r="A1113">
        <v>2112</v>
      </c>
      <c r="B1113" t="s">
        <v>211</v>
      </c>
      <c r="C1113" t="s">
        <v>743</v>
      </c>
      <c r="D1113" t="s">
        <v>979</v>
      </c>
      <c r="E1113" s="1">
        <v>38517</v>
      </c>
      <c r="F1113" s="1">
        <v>44802</v>
      </c>
      <c r="G1113" t="s">
        <v>965</v>
      </c>
      <c r="H1113" s="2">
        <v>14489.91</v>
      </c>
      <c r="I1113">
        <v>0</v>
      </c>
      <c r="J1113">
        <v>0.5</v>
      </c>
      <c r="R1113">
        <f t="shared" ca="1" si="126"/>
        <v>19</v>
      </c>
    </row>
    <row r="1114" spans="1:18">
      <c r="A1114">
        <v>2113</v>
      </c>
      <c r="B1114" t="s">
        <v>188</v>
      </c>
      <c r="C1114" t="s">
        <v>754</v>
      </c>
      <c r="D1114" t="s">
        <v>979</v>
      </c>
      <c r="E1114" s="1">
        <v>29100</v>
      </c>
      <c r="F1114" s="1">
        <v>44702</v>
      </c>
      <c r="G1114" t="s">
        <v>965</v>
      </c>
      <c r="H1114" s="2">
        <v>191476.15</v>
      </c>
      <c r="I1114">
        <v>0</v>
      </c>
      <c r="J1114">
        <v>0.5</v>
      </c>
      <c r="R1114">
        <f t="shared" ca="1" si="126"/>
        <v>45</v>
      </c>
    </row>
    <row r="1115" spans="1:18">
      <c r="A1115">
        <v>2114</v>
      </c>
      <c r="B1115" t="s">
        <v>341</v>
      </c>
      <c r="C1115" t="s">
        <v>555</v>
      </c>
      <c r="D1115" t="s">
        <v>980</v>
      </c>
      <c r="E1115" s="1">
        <v>35225</v>
      </c>
      <c r="F1115" s="1">
        <v>44730</v>
      </c>
      <c r="G1115" t="s">
        <v>965</v>
      </c>
      <c r="H1115" s="2">
        <v>167777.6</v>
      </c>
      <c r="I1115">
        <v>0</v>
      </c>
      <c r="J1115">
        <v>0.5</v>
      </c>
      <c r="R1115">
        <f t="shared" ca="1" si="126"/>
        <v>28</v>
      </c>
    </row>
    <row r="1116" spans="1:18">
      <c r="A1116">
        <v>2115</v>
      </c>
      <c r="B1116" t="s">
        <v>47</v>
      </c>
      <c r="C1116" t="s">
        <v>641</v>
      </c>
      <c r="D1116" t="s">
        <v>979</v>
      </c>
      <c r="E1116" s="1">
        <v>23304</v>
      </c>
      <c r="F1116" s="1">
        <v>44253</v>
      </c>
      <c r="G1116" t="s">
        <v>968</v>
      </c>
      <c r="H1116" s="2">
        <v>21846.93</v>
      </c>
      <c r="I1116">
        <v>0</v>
      </c>
      <c r="J1116">
        <v>35</v>
      </c>
      <c r="R1116">
        <f t="shared" ca="1" si="126"/>
        <v>61</v>
      </c>
    </row>
    <row r="1117" spans="1:18">
      <c r="A1117">
        <v>2116</v>
      </c>
      <c r="B1117" t="s">
        <v>30</v>
      </c>
      <c r="C1117" t="s">
        <v>860</v>
      </c>
      <c r="D1117" t="s">
        <v>979</v>
      </c>
      <c r="E1117" s="1">
        <v>23699</v>
      </c>
      <c r="F1117" s="1">
        <v>44441</v>
      </c>
      <c r="G1117" t="s">
        <v>967</v>
      </c>
      <c r="H1117" s="2">
        <v>127011.13</v>
      </c>
      <c r="I1117">
        <v>12</v>
      </c>
      <c r="J1117">
        <v>5.5</v>
      </c>
      <c r="R1117">
        <f t="shared" ca="1" si="126"/>
        <v>60</v>
      </c>
    </row>
    <row r="1118" spans="1:18">
      <c r="A1118">
        <v>2117</v>
      </c>
      <c r="B1118" t="s">
        <v>77</v>
      </c>
      <c r="C1118" t="s">
        <v>553</v>
      </c>
      <c r="D1118" t="s">
        <v>979</v>
      </c>
      <c r="E1118" s="1">
        <v>35876</v>
      </c>
      <c r="F1118" s="1">
        <v>45232</v>
      </c>
      <c r="G1118" t="s">
        <v>966</v>
      </c>
      <c r="H1118" s="2">
        <v>455224.66</v>
      </c>
      <c r="I1118">
        <v>0</v>
      </c>
      <c r="J1118">
        <v>2.1</v>
      </c>
      <c r="R1118">
        <f t="shared" ca="1" si="126"/>
        <v>27</v>
      </c>
    </row>
    <row r="1119" spans="1:18">
      <c r="A1119">
        <v>2118</v>
      </c>
      <c r="B1119" t="s">
        <v>47</v>
      </c>
      <c r="C1119" t="s">
        <v>735</v>
      </c>
      <c r="D1119" t="s">
        <v>980</v>
      </c>
      <c r="E1119" s="1">
        <v>25471</v>
      </c>
      <c r="F1119" s="1">
        <v>44415</v>
      </c>
      <c r="G1119" t="s">
        <v>966</v>
      </c>
      <c r="H1119" s="2">
        <v>462696.01</v>
      </c>
      <c r="I1119">
        <v>0</v>
      </c>
      <c r="J1119">
        <v>2.1</v>
      </c>
      <c r="R1119">
        <f t="shared" ca="1" si="126"/>
        <v>55</v>
      </c>
    </row>
    <row r="1120" spans="1:18">
      <c r="A1120">
        <v>2119</v>
      </c>
      <c r="B1120" t="s">
        <v>185</v>
      </c>
      <c r="C1120" t="s">
        <v>584</v>
      </c>
      <c r="D1120" t="s">
        <v>980</v>
      </c>
      <c r="E1120" s="1">
        <v>34822</v>
      </c>
      <c r="F1120" s="1">
        <v>45399</v>
      </c>
      <c r="G1120" t="s">
        <v>966</v>
      </c>
      <c r="H1120" s="2">
        <v>410950.14</v>
      </c>
      <c r="I1120">
        <v>0</v>
      </c>
      <c r="J1120">
        <v>2.1</v>
      </c>
      <c r="R1120">
        <f t="shared" ca="1" si="126"/>
        <v>30</v>
      </c>
    </row>
    <row r="1121" spans="1:18">
      <c r="A1121">
        <v>2120</v>
      </c>
      <c r="B1121" t="s">
        <v>246</v>
      </c>
      <c r="C1121" t="s">
        <v>648</v>
      </c>
      <c r="D1121" t="s">
        <v>980</v>
      </c>
      <c r="E1121" s="1">
        <v>38888</v>
      </c>
      <c r="F1121" s="1">
        <v>45709</v>
      </c>
      <c r="G1121" t="s">
        <v>969</v>
      </c>
      <c r="H1121" s="2">
        <v>459213.33</v>
      </c>
      <c r="I1121">
        <v>36</v>
      </c>
      <c r="J1121">
        <v>8</v>
      </c>
      <c r="R1121">
        <f t="shared" ca="1" si="126"/>
        <v>18</v>
      </c>
    </row>
    <row r="1122" spans="1:18">
      <c r="A1122">
        <v>2121</v>
      </c>
      <c r="B1122" t="s">
        <v>96</v>
      </c>
      <c r="C1122" t="s">
        <v>780</v>
      </c>
      <c r="D1122" t="s">
        <v>979</v>
      </c>
      <c r="E1122" s="1">
        <v>27022</v>
      </c>
      <c r="F1122" s="1">
        <v>44757</v>
      </c>
      <c r="G1122" t="s">
        <v>965</v>
      </c>
      <c r="H1122" s="2">
        <v>328144.99</v>
      </c>
      <c r="I1122">
        <v>0</v>
      </c>
      <c r="J1122">
        <v>0.5</v>
      </c>
      <c r="R1122">
        <f t="shared" ca="1" si="126"/>
        <v>51</v>
      </c>
    </row>
    <row r="1123" spans="1:18">
      <c r="A1123">
        <v>2122</v>
      </c>
      <c r="B1123" t="s">
        <v>309</v>
      </c>
      <c r="C1123" t="s">
        <v>848</v>
      </c>
      <c r="D1123" t="s">
        <v>979</v>
      </c>
      <c r="E1123" s="1">
        <v>24509</v>
      </c>
      <c r="F1123" s="1">
        <v>44734</v>
      </c>
      <c r="G1123" t="s">
        <v>966</v>
      </c>
      <c r="H1123" s="2">
        <v>300937.23</v>
      </c>
      <c r="I1123">
        <v>0</v>
      </c>
      <c r="J1123">
        <v>2.1</v>
      </c>
      <c r="R1123">
        <f t="shared" ca="1" si="126"/>
        <v>58</v>
      </c>
    </row>
    <row r="1124" spans="1:18">
      <c r="A1124">
        <v>2123</v>
      </c>
      <c r="B1124" t="s">
        <v>140</v>
      </c>
      <c r="C1124" t="s">
        <v>462</v>
      </c>
      <c r="D1124" t="s">
        <v>980</v>
      </c>
      <c r="E1124" s="1">
        <v>28559</v>
      </c>
      <c r="F1124" s="1">
        <v>45560</v>
      </c>
      <c r="G1124" t="s">
        <v>968</v>
      </c>
      <c r="H1124" s="2">
        <v>180551.44</v>
      </c>
      <c r="I1124">
        <v>0</v>
      </c>
      <c r="J1124">
        <v>35</v>
      </c>
      <c r="R1124">
        <f t="shared" ca="1" si="126"/>
        <v>47</v>
      </c>
    </row>
    <row r="1125" spans="1:18">
      <c r="A1125">
        <v>2124</v>
      </c>
      <c r="B1125" t="s">
        <v>181</v>
      </c>
      <c r="C1125" t="s">
        <v>806</v>
      </c>
      <c r="D1125" t="s">
        <v>979</v>
      </c>
      <c r="E1125" s="1">
        <v>20019</v>
      </c>
      <c r="F1125" s="1">
        <v>45377</v>
      </c>
      <c r="G1125" t="s">
        <v>969</v>
      </c>
      <c r="H1125" s="2">
        <v>279325.31</v>
      </c>
      <c r="I1125">
        <v>6</v>
      </c>
      <c r="J1125">
        <v>8</v>
      </c>
      <c r="R1125">
        <f t="shared" ca="1" si="126"/>
        <v>70</v>
      </c>
    </row>
    <row r="1126" spans="1:18">
      <c r="A1126">
        <v>2125</v>
      </c>
      <c r="B1126" t="s">
        <v>247</v>
      </c>
      <c r="C1126" t="s">
        <v>685</v>
      </c>
      <c r="D1126" t="s">
        <v>980</v>
      </c>
      <c r="E1126" s="1">
        <v>30139</v>
      </c>
      <c r="F1126" s="1">
        <v>45193</v>
      </c>
      <c r="G1126" t="s">
        <v>965</v>
      </c>
      <c r="H1126" s="2">
        <v>165365.72</v>
      </c>
      <c r="I1126">
        <v>0</v>
      </c>
      <c r="J1126">
        <v>0.5</v>
      </c>
      <c r="R1126">
        <f t="shared" ca="1" si="126"/>
        <v>42</v>
      </c>
    </row>
    <row r="1127" spans="1:18">
      <c r="A1127">
        <v>2126</v>
      </c>
      <c r="B1127" t="s">
        <v>75</v>
      </c>
      <c r="C1127" t="s">
        <v>481</v>
      </c>
      <c r="D1127" t="s">
        <v>980</v>
      </c>
      <c r="E1127" s="1">
        <v>27947</v>
      </c>
      <c r="F1127" s="1">
        <v>44947</v>
      </c>
      <c r="G1127" t="s">
        <v>969</v>
      </c>
      <c r="H1127" s="2">
        <v>133871.88</v>
      </c>
      <c r="I1127">
        <v>6</v>
      </c>
      <c r="J1127">
        <v>8</v>
      </c>
      <c r="R1127">
        <f t="shared" ca="1" si="126"/>
        <v>48</v>
      </c>
    </row>
    <row r="1128" spans="1:18">
      <c r="A1128">
        <v>2127</v>
      </c>
      <c r="B1128" t="s">
        <v>175</v>
      </c>
      <c r="C1128" t="s">
        <v>861</v>
      </c>
      <c r="D1128" t="s">
        <v>980</v>
      </c>
      <c r="E1128" s="1">
        <v>30104</v>
      </c>
      <c r="F1128" s="1">
        <v>45293</v>
      </c>
      <c r="G1128" t="s">
        <v>969</v>
      </c>
      <c r="H1128" s="2">
        <v>40833.47</v>
      </c>
      <c r="I1128">
        <v>12</v>
      </c>
      <c r="J1128">
        <v>8</v>
      </c>
      <c r="R1128">
        <f t="shared" ca="1" si="126"/>
        <v>43</v>
      </c>
    </row>
    <row r="1129" spans="1:18">
      <c r="A1129">
        <v>2128</v>
      </c>
      <c r="B1129" t="s">
        <v>38</v>
      </c>
      <c r="C1129" t="s">
        <v>453</v>
      </c>
      <c r="D1129" t="s">
        <v>980</v>
      </c>
      <c r="E1129" s="1">
        <v>20795</v>
      </c>
      <c r="F1129" s="1">
        <v>44409</v>
      </c>
      <c r="G1129" t="s">
        <v>968</v>
      </c>
      <c r="H1129" s="2">
        <v>60709.17</v>
      </c>
      <c r="I1129">
        <v>0</v>
      </c>
      <c r="J1129">
        <v>35</v>
      </c>
      <c r="R1129">
        <f t="shared" ca="1" si="126"/>
        <v>68</v>
      </c>
    </row>
    <row r="1130" spans="1:18">
      <c r="A1130">
        <v>2129</v>
      </c>
      <c r="B1130" t="s">
        <v>112</v>
      </c>
      <c r="C1130" t="s">
        <v>457</v>
      </c>
      <c r="D1130" t="s">
        <v>980</v>
      </c>
      <c r="E1130" s="1">
        <v>25997</v>
      </c>
      <c r="F1130" s="1">
        <v>44757</v>
      </c>
      <c r="G1130" t="s">
        <v>969</v>
      </c>
      <c r="H1130" s="2">
        <v>40304.879999999997</v>
      </c>
      <c r="I1130">
        <v>0</v>
      </c>
      <c r="J1130">
        <v>8</v>
      </c>
      <c r="R1130">
        <f t="shared" ca="1" si="126"/>
        <v>54</v>
      </c>
    </row>
    <row r="1131" spans="1:18">
      <c r="A1131">
        <v>2130</v>
      </c>
      <c r="B1131" t="s">
        <v>11</v>
      </c>
      <c r="C1131" t="s">
        <v>532</v>
      </c>
      <c r="D1131" t="s">
        <v>980</v>
      </c>
      <c r="E1131" s="1">
        <v>29686</v>
      </c>
      <c r="F1131" s="1">
        <v>45334</v>
      </c>
      <c r="G1131" t="s">
        <v>966</v>
      </c>
      <c r="H1131" s="2">
        <v>337592.13</v>
      </c>
      <c r="I1131">
        <v>0</v>
      </c>
      <c r="J1131">
        <v>2.1</v>
      </c>
      <c r="R1131">
        <f t="shared" ca="1" si="126"/>
        <v>44</v>
      </c>
    </row>
    <row r="1132" spans="1:18">
      <c r="A1132">
        <v>2131</v>
      </c>
      <c r="B1132" t="s">
        <v>213</v>
      </c>
      <c r="C1132" t="s">
        <v>754</v>
      </c>
      <c r="D1132" t="s">
        <v>979</v>
      </c>
      <c r="E1132" s="1">
        <v>38583</v>
      </c>
      <c r="F1132" s="1">
        <v>45501</v>
      </c>
      <c r="G1132" t="s">
        <v>966</v>
      </c>
      <c r="H1132" s="2">
        <v>122393.66</v>
      </c>
      <c r="I1132">
        <v>0</v>
      </c>
      <c r="J1132">
        <v>2.1</v>
      </c>
      <c r="R1132">
        <f t="shared" ca="1" si="126"/>
        <v>19</v>
      </c>
    </row>
    <row r="1133" spans="1:18">
      <c r="A1133">
        <v>2132</v>
      </c>
      <c r="B1133" t="s">
        <v>197</v>
      </c>
      <c r="C1133" t="s">
        <v>716</v>
      </c>
      <c r="D1133" t="s">
        <v>980</v>
      </c>
      <c r="E1133" s="1">
        <v>23028</v>
      </c>
      <c r="F1133" s="1">
        <v>44764</v>
      </c>
      <c r="G1133" t="s">
        <v>965</v>
      </c>
      <c r="H1133" s="2">
        <v>122759.89</v>
      </c>
      <c r="I1133">
        <v>0</v>
      </c>
      <c r="J1133">
        <v>0.5</v>
      </c>
      <c r="R1133">
        <f t="shared" ca="1" si="126"/>
        <v>62</v>
      </c>
    </row>
    <row r="1134" spans="1:18">
      <c r="A1134">
        <v>2133</v>
      </c>
      <c r="B1134" t="s">
        <v>180</v>
      </c>
      <c r="C1134" t="s">
        <v>532</v>
      </c>
      <c r="D1134" t="s">
        <v>980</v>
      </c>
      <c r="E1134" s="1">
        <v>23168</v>
      </c>
      <c r="F1134" s="1">
        <v>45477</v>
      </c>
      <c r="G1134" t="s">
        <v>967</v>
      </c>
      <c r="H1134" s="2">
        <v>452395.58</v>
      </c>
      <c r="I1134">
        <v>18</v>
      </c>
      <c r="J1134">
        <v>5.5</v>
      </c>
      <c r="R1134">
        <f t="shared" ca="1" si="126"/>
        <v>61</v>
      </c>
    </row>
    <row r="1135" spans="1:18">
      <c r="A1135">
        <v>2134</v>
      </c>
      <c r="B1135" t="s">
        <v>236</v>
      </c>
      <c r="C1135" t="s">
        <v>367</v>
      </c>
      <c r="D1135" t="s">
        <v>980</v>
      </c>
      <c r="E1135" s="1">
        <v>38476</v>
      </c>
      <c r="F1135" s="1">
        <v>44264</v>
      </c>
      <c r="G1135" t="s">
        <v>968</v>
      </c>
      <c r="H1135" s="2">
        <v>222935.81</v>
      </c>
      <c r="I1135">
        <v>0</v>
      </c>
      <c r="J1135">
        <v>35</v>
      </c>
      <c r="R1135">
        <f t="shared" ca="1" si="126"/>
        <v>20</v>
      </c>
    </row>
    <row r="1136" spans="1:18">
      <c r="A1136">
        <v>2135</v>
      </c>
      <c r="B1136" t="s">
        <v>147</v>
      </c>
      <c r="C1136" t="s">
        <v>427</v>
      </c>
      <c r="D1136" t="s">
        <v>980</v>
      </c>
      <c r="E1136" s="1">
        <v>29649</v>
      </c>
      <c r="F1136" s="1">
        <v>45545</v>
      </c>
      <c r="G1136" t="s">
        <v>966</v>
      </c>
      <c r="H1136" s="2">
        <v>127054.83</v>
      </c>
      <c r="I1136">
        <v>0</v>
      </c>
      <c r="J1136">
        <v>2.1</v>
      </c>
      <c r="R1136">
        <f t="shared" ca="1" si="126"/>
        <v>44</v>
      </c>
    </row>
    <row r="1137" spans="1:18">
      <c r="A1137">
        <v>2136</v>
      </c>
      <c r="B1137" t="s">
        <v>320</v>
      </c>
      <c r="C1137" t="s">
        <v>619</v>
      </c>
      <c r="D1137" t="s">
        <v>979</v>
      </c>
      <c r="E1137" s="1">
        <v>23919</v>
      </c>
      <c r="F1137" s="1">
        <v>45768</v>
      </c>
      <c r="G1137" t="s">
        <v>968</v>
      </c>
      <c r="H1137" s="2">
        <v>189236.53</v>
      </c>
      <c r="I1137">
        <v>0</v>
      </c>
      <c r="J1137">
        <v>35</v>
      </c>
      <c r="R1137">
        <f t="shared" ca="1" si="126"/>
        <v>59</v>
      </c>
    </row>
    <row r="1138" spans="1:18">
      <c r="A1138">
        <v>2137</v>
      </c>
      <c r="B1138" t="s">
        <v>106</v>
      </c>
      <c r="C1138" t="s">
        <v>551</v>
      </c>
      <c r="D1138" t="s">
        <v>979</v>
      </c>
      <c r="E1138" s="1">
        <v>37729</v>
      </c>
      <c r="F1138" s="1">
        <v>44438</v>
      </c>
      <c r="G1138" t="s">
        <v>967</v>
      </c>
      <c r="H1138" s="2">
        <v>421741.36</v>
      </c>
      <c r="I1138">
        <v>18</v>
      </c>
      <c r="J1138">
        <v>5.5</v>
      </c>
      <c r="R1138">
        <f t="shared" ca="1" si="126"/>
        <v>22</v>
      </c>
    </row>
    <row r="1139" spans="1:18">
      <c r="A1139">
        <v>2138</v>
      </c>
      <c r="B1139" t="s">
        <v>22</v>
      </c>
      <c r="C1139" t="s">
        <v>627</v>
      </c>
      <c r="D1139" t="s">
        <v>980</v>
      </c>
      <c r="E1139" s="1">
        <v>38662</v>
      </c>
      <c r="F1139" s="1">
        <v>45441</v>
      </c>
      <c r="G1139" t="s">
        <v>969</v>
      </c>
      <c r="H1139" s="2">
        <v>272545.03000000003</v>
      </c>
      <c r="I1139">
        <v>0</v>
      </c>
      <c r="J1139">
        <v>8</v>
      </c>
      <c r="R1139">
        <f t="shared" ca="1" si="126"/>
        <v>19</v>
      </c>
    </row>
    <row r="1140" spans="1:18">
      <c r="A1140">
        <v>2139</v>
      </c>
      <c r="B1140" t="s">
        <v>73</v>
      </c>
      <c r="C1140" t="s">
        <v>504</v>
      </c>
      <c r="D1140" t="s">
        <v>979</v>
      </c>
      <c r="E1140" s="1">
        <v>23233</v>
      </c>
      <c r="F1140" s="1">
        <v>45790</v>
      </c>
      <c r="G1140" t="s">
        <v>966</v>
      </c>
      <c r="H1140" s="2">
        <v>396908.16</v>
      </c>
      <c r="I1140">
        <v>0</v>
      </c>
      <c r="J1140">
        <v>2.1</v>
      </c>
      <c r="R1140">
        <f t="shared" ca="1" si="126"/>
        <v>61</v>
      </c>
    </row>
    <row r="1141" spans="1:18">
      <c r="A1141">
        <v>2140</v>
      </c>
      <c r="B1141" t="s">
        <v>225</v>
      </c>
      <c r="C1141" t="s">
        <v>424</v>
      </c>
      <c r="D1141" t="s">
        <v>979</v>
      </c>
      <c r="E1141" s="1">
        <v>30031</v>
      </c>
      <c r="F1141" s="1">
        <v>44188</v>
      </c>
      <c r="G1141" t="s">
        <v>969</v>
      </c>
      <c r="H1141" s="2">
        <v>144873.04999999999</v>
      </c>
      <c r="I1141">
        <v>24</v>
      </c>
      <c r="J1141">
        <v>8</v>
      </c>
      <c r="R1141">
        <f t="shared" ca="1" si="126"/>
        <v>43</v>
      </c>
    </row>
    <row r="1142" spans="1:18">
      <c r="A1142">
        <v>2141</v>
      </c>
      <c r="B1142" t="s">
        <v>36</v>
      </c>
      <c r="C1142" t="s">
        <v>263</v>
      </c>
      <c r="D1142" t="s">
        <v>980</v>
      </c>
      <c r="E1142" s="1">
        <v>26307</v>
      </c>
      <c r="F1142" s="1">
        <v>44585</v>
      </c>
      <c r="G1142" t="s">
        <v>967</v>
      </c>
      <c r="H1142" s="2">
        <v>430111.09</v>
      </c>
      <c r="I1142">
        <v>36</v>
      </c>
      <c r="J1142">
        <v>5.5</v>
      </c>
      <c r="R1142">
        <f t="shared" ca="1" si="126"/>
        <v>53</v>
      </c>
    </row>
    <row r="1143" spans="1:18">
      <c r="A1143">
        <v>2142</v>
      </c>
      <c r="B1143" t="s">
        <v>97</v>
      </c>
      <c r="C1143" t="s">
        <v>737</v>
      </c>
      <c r="D1143" t="s">
        <v>979</v>
      </c>
      <c r="E1143" s="1">
        <v>23839</v>
      </c>
      <c r="F1143" s="1">
        <v>45010</v>
      </c>
      <c r="G1143" t="s">
        <v>965</v>
      </c>
      <c r="H1143" s="2">
        <v>141788.26999999999</v>
      </c>
      <c r="I1143">
        <v>0</v>
      </c>
      <c r="J1143">
        <v>0.5</v>
      </c>
      <c r="R1143">
        <f t="shared" ca="1" si="126"/>
        <v>60</v>
      </c>
    </row>
    <row r="1144" spans="1:18">
      <c r="A1144">
        <v>2143</v>
      </c>
      <c r="B1144" t="s">
        <v>86</v>
      </c>
      <c r="C1144" t="s">
        <v>429</v>
      </c>
      <c r="D1144" t="s">
        <v>980</v>
      </c>
      <c r="E1144" s="1">
        <v>21677</v>
      </c>
      <c r="F1144" s="1">
        <v>45487</v>
      </c>
      <c r="G1144" t="s">
        <v>966</v>
      </c>
      <c r="H1144" s="2">
        <v>20961.36</v>
      </c>
      <c r="I1144">
        <v>0</v>
      </c>
      <c r="J1144">
        <v>2.1</v>
      </c>
      <c r="R1144">
        <f t="shared" ca="1" si="126"/>
        <v>66</v>
      </c>
    </row>
    <row r="1145" spans="1:18">
      <c r="A1145">
        <v>2144</v>
      </c>
      <c r="B1145" t="s">
        <v>10</v>
      </c>
      <c r="C1145" t="s">
        <v>862</v>
      </c>
      <c r="D1145" t="s">
        <v>979</v>
      </c>
      <c r="E1145" s="1">
        <v>31523</v>
      </c>
      <c r="F1145" s="1">
        <v>45533</v>
      </c>
      <c r="G1145" t="s">
        <v>965</v>
      </c>
      <c r="H1145" s="2">
        <v>250980.47</v>
      </c>
      <c r="I1145">
        <v>0</v>
      </c>
      <c r="J1145">
        <v>0.5</v>
      </c>
      <c r="R1145">
        <f t="shared" ca="1" si="126"/>
        <v>39</v>
      </c>
    </row>
    <row r="1146" spans="1:18">
      <c r="A1146">
        <v>2145</v>
      </c>
      <c r="B1146" t="s">
        <v>57</v>
      </c>
      <c r="C1146" t="s">
        <v>667</v>
      </c>
      <c r="D1146" t="s">
        <v>980</v>
      </c>
      <c r="E1146" s="1">
        <v>39160</v>
      </c>
      <c r="F1146" s="1">
        <v>45626</v>
      </c>
      <c r="G1146" t="s">
        <v>967</v>
      </c>
      <c r="H1146" s="2">
        <v>8429.1299999999992</v>
      </c>
      <c r="I1146">
        <v>24</v>
      </c>
      <c r="J1146">
        <v>5.5</v>
      </c>
      <c r="R1146">
        <f t="shared" ca="1" si="126"/>
        <v>18</v>
      </c>
    </row>
    <row r="1147" spans="1:18">
      <c r="A1147">
        <v>2146</v>
      </c>
      <c r="B1147" t="s">
        <v>52</v>
      </c>
      <c r="C1147" t="s">
        <v>688</v>
      </c>
      <c r="D1147" t="s">
        <v>979</v>
      </c>
      <c r="E1147" s="1">
        <v>29032</v>
      </c>
      <c r="F1147" s="1">
        <v>45023</v>
      </c>
      <c r="G1147" t="s">
        <v>965</v>
      </c>
      <c r="H1147" s="2">
        <v>173579.18</v>
      </c>
      <c r="I1147">
        <v>0</v>
      </c>
      <c r="J1147">
        <v>0.5</v>
      </c>
      <c r="R1147">
        <f t="shared" ca="1" si="126"/>
        <v>45</v>
      </c>
    </row>
    <row r="1148" spans="1:18">
      <c r="A1148">
        <v>2147</v>
      </c>
      <c r="B1148" t="s">
        <v>276</v>
      </c>
      <c r="C1148" t="s">
        <v>422</v>
      </c>
      <c r="D1148" t="s">
        <v>979</v>
      </c>
      <c r="E1148" s="1">
        <v>34263</v>
      </c>
      <c r="F1148" s="1">
        <v>45651</v>
      </c>
      <c r="G1148" t="s">
        <v>967</v>
      </c>
      <c r="H1148" s="2">
        <v>159542.07</v>
      </c>
      <c r="I1148">
        <v>18</v>
      </c>
      <c r="J1148">
        <v>5.5</v>
      </c>
      <c r="R1148">
        <f t="shared" ca="1" si="126"/>
        <v>31</v>
      </c>
    </row>
    <row r="1149" spans="1:18">
      <c r="A1149">
        <v>2148</v>
      </c>
      <c r="B1149" t="s">
        <v>158</v>
      </c>
      <c r="C1149" t="s">
        <v>863</v>
      </c>
      <c r="D1149" t="s">
        <v>980</v>
      </c>
      <c r="E1149" s="1">
        <v>30551</v>
      </c>
      <c r="F1149" s="1">
        <v>44413</v>
      </c>
      <c r="G1149" t="s">
        <v>968</v>
      </c>
      <c r="H1149" s="2">
        <v>95679.57</v>
      </c>
      <c r="I1149">
        <v>0</v>
      </c>
      <c r="J1149">
        <v>35</v>
      </c>
      <c r="R1149">
        <f t="shared" ca="1" si="126"/>
        <v>41</v>
      </c>
    </row>
    <row r="1150" spans="1:18">
      <c r="A1150">
        <v>2149</v>
      </c>
      <c r="B1150" t="s">
        <v>127</v>
      </c>
      <c r="C1150" t="s">
        <v>744</v>
      </c>
      <c r="D1150" t="s">
        <v>980</v>
      </c>
      <c r="E1150" s="1">
        <v>28320</v>
      </c>
      <c r="F1150" s="1">
        <v>44530</v>
      </c>
      <c r="G1150" t="s">
        <v>965</v>
      </c>
      <c r="H1150" s="2">
        <v>117280.48</v>
      </c>
      <c r="I1150">
        <v>0</v>
      </c>
      <c r="J1150">
        <v>0.5</v>
      </c>
      <c r="R1150">
        <f t="shared" ca="1" si="126"/>
        <v>47</v>
      </c>
    </row>
    <row r="1151" spans="1:18">
      <c r="A1151">
        <v>2150</v>
      </c>
      <c r="B1151" t="s">
        <v>321</v>
      </c>
      <c r="C1151" t="s">
        <v>822</v>
      </c>
      <c r="D1151" t="s">
        <v>980</v>
      </c>
      <c r="E1151" s="1">
        <v>28699</v>
      </c>
      <c r="F1151" s="1">
        <v>44792</v>
      </c>
      <c r="G1151" t="s">
        <v>966</v>
      </c>
      <c r="H1151" s="2">
        <v>323345.08</v>
      </c>
      <c r="I1151">
        <v>0</v>
      </c>
      <c r="J1151">
        <v>2.1</v>
      </c>
      <c r="R1151">
        <f t="shared" ca="1" si="126"/>
        <v>46</v>
      </c>
    </row>
    <row r="1152" spans="1:18">
      <c r="A1152">
        <v>2151</v>
      </c>
      <c r="B1152" t="s">
        <v>170</v>
      </c>
      <c r="C1152" t="s">
        <v>864</v>
      </c>
      <c r="D1152" t="s">
        <v>980</v>
      </c>
      <c r="E1152" s="1">
        <v>20859</v>
      </c>
      <c r="F1152" s="1">
        <v>45795</v>
      </c>
      <c r="G1152" t="s">
        <v>968</v>
      </c>
      <c r="H1152" s="2">
        <v>193588.7</v>
      </c>
      <c r="I1152">
        <v>0</v>
      </c>
      <c r="J1152">
        <v>35</v>
      </c>
      <c r="R1152">
        <f t="shared" ca="1" si="126"/>
        <v>68</v>
      </c>
    </row>
    <row r="1153" spans="1:18">
      <c r="A1153">
        <v>2152</v>
      </c>
      <c r="B1153" t="s">
        <v>43</v>
      </c>
      <c r="C1153" t="s">
        <v>594</v>
      </c>
      <c r="D1153" t="s">
        <v>979</v>
      </c>
      <c r="E1153" s="1">
        <v>29198</v>
      </c>
      <c r="F1153" s="1">
        <v>45131</v>
      </c>
      <c r="G1153" t="s">
        <v>968</v>
      </c>
      <c r="H1153" s="2">
        <v>22280.48</v>
      </c>
      <c r="I1153">
        <v>0</v>
      </c>
      <c r="J1153">
        <v>35</v>
      </c>
      <c r="R1153">
        <f t="shared" ca="1" si="126"/>
        <v>45</v>
      </c>
    </row>
    <row r="1154" spans="1:18">
      <c r="A1154">
        <v>2153</v>
      </c>
      <c r="B1154" t="s">
        <v>57</v>
      </c>
      <c r="C1154" t="s">
        <v>607</v>
      </c>
      <c r="D1154" t="s">
        <v>979</v>
      </c>
      <c r="E1154" s="1">
        <v>24640</v>
      </c>
      <c r="F1154" s="1">
        <v>45199</v>
      </c>
      <c r="G1154" t="s">
        <v>965</v>
      </c>
      <c r="H1154" s="2">
        <v>475667.07</v>
      </c>
      <c r="I1154">
        <v>0</v>
      </c>
      <c r="J1154">
        <v>0.5</v>
      </c>
      <c r="R1154">
        <f t="shared" ca="1" si="126"/>
        <v>57</v>
      </c>
    </row>
    <row r="1155" spans="1:18">
      <c r="A1155">
        <v>2154</v>
      </c>
      <c r="B1155" t="s">
        <v>287</v>
      </c>
      <c r="C1155" t="s">
        <v>747</v>
      </c>
      <c r="D1155" t="s">
        <v>980</v>
      </c>
      <c r="E1155" s="1">
        <v>31121</v>
      </c>
      <c r="F1155" s="1">
        <v>45795</v>
      </c>
      <c r="G1155" t="s">
        <v>967</v>
      </c>
      <c r="H1155" s="2">
        <v>496688.32</v>
      </c>
      <c r="I1155">
        <v>18</v>
      </c>
      <c r="J1155">
        <v>5.5</v>
      </c>
      <c r="R1155">
        <f t="shared" ca="1" si="126"/>
        <v>40</v>
      </c>
    </row>
    <row r="1156" spans="1:18">
      <c r="A1156">
        <v>2155</v>
      </c>
      <c r="B1156" t="s">
        <v>261</v>
      </c>
      <c r="C1156" t="s">
        <v>748</v>
      </c>
      <c r="D1156" t="s">
        <v>980</v>
      </c>
      <c r="E1156" s="1">
        <v>21161</v>
      </c>
      <c r="F1156" s="1">
        <v>45587</v>
      </c>
      <c r="G1156" t="s">
        <v>966</v>
      </c>
      <c r="H1156" s="2">
        <v>445891.51</v>
      </c>
      <c r="I1156">
        <v>0</v>
      </c>
      <c r="J1156">
        <v>2.1</v>
      </c>
      <c r="R1156">
        <f t="shared" ca="1" si="126"/>
        <v>67</v>
      </c>
    </row>
    <row r="1157" spans="1:18">
      <c r="A1157">
        <v>2156</v>
      </c>
      <c r="B1157" t="s">
        <v>275</v>
      </c>
      <c r="C1157" t="s">
        <v>434</v>
      </c>
      <c r="D1157" t="s">
        <v>979</v>
      </c>
      <c r="E1157" s="1">
        <v>27792</v>
      </c>
      <c r="F1157" s="1">
        <v>45588</v>
      </c>
      <c r="G1157" t="s">
        <v>966</v>
      </c>
      <c r="H1157" s="2">
        <v>119469.37</v>
      </c>
      <c r="I1157">
        <v>0</v>
      </c>
      <c r="J1157">
        <v>2.1</v>
      </c>
      <c r="R1157">
        <f t="shared" ca="1" si="126"/>
        <v>49</v>
      </c>
    </row>
    <row r="1158" spans="1:18">
      <c r="A1158">
        <v>2157</v>
      </c>
      <c r="B1158" t="s">
        <v>211</v>
      </c>
      <c r="C1158" t="s">
        <v>375</v>
      </c>
      <c r="D1158" t="s">
        <v>979</v>
      </c>
      <c r="E1158" s="1">
        <v>33178</v>
      </c>
      <c r="F1158" s="1">
        <v>44714</v>
      </c>
      <c r="G1158" t="s">
        <v>968</v>
      </c>
      <c r="H1158" s="2">
        <v>47494.07</v>
      </c>
      <c r="I1158">
        <v>0</v>
      </c>
      <c r="J1158">
        <v>35</v>
      </c>
      <c r="R1158">
        <f t="shared" ca="1" si="126"/>
        <v>34</v>
      </c>
    </row>
    <row r="1159" spans="1:18">
      <c r="A1159">
        <v>2158</v>
      </c>
      <c r="B1159" t="s">
        <v>28</v>
      </c>
      <c r="C1159" t="s">
        <v>752</v>
      </c>
      <c r="D1159" t="s">
        <v>979</v>
      </c>
      <c r="E1159" s="1">
        <v>37090</v>
      </c>
      <c r="F1159" s="1">
        <v>45337</v>
      </c>
      <c r="G1159" t="s">
        <v>969</v>
      </c>
      <c r="H1159" s="2">
        <v>79947.740000000005</v>
      </c>
      <c r="I1159">
        <v>18</v>
      </c>
      <c r="J1159">
        <v>8</v>
      </c>
      <c r="R1159">
        <f t="shared" ca="1" si="126"/>
        <v>23</v>
      </c>
    </row>
    <row r="1160" spans="1:18">
      <c r="A1160">
        <v>2159</v>
      </c>
      <c r="B1160" t="s">
        <v>116</v>
      </c>
      <c r="C1160" t="s">
        <v>815</v>
      </c>
      <c r="D1160" t="s">
        <v>979</v>
      </c>
      <c r="E1160" s="1">
        <v>31747</v>
      </c>
      <c r="F1160" s="1">
        <v>44970</v>
      </c>
      <c r="G1160" t="s">
        <v>966</v>
      </c>
      <c r="H1160" s="2">
        <v>242752.03</v>
      </c>
      <c r="I1160">
        <v>0</v>
      </c>
      <c r="J1160">
        <v>2.1</v>
      </c>
      <c r="R1160">
        <f t="shared" ca="1" si="126"/>
        <v>38</v>
      </c>
    </row>
    <row r="1161" spans="1:18">
      <c r="A1161">
        <v>2160</v>
      </c>
      <c r="B1161" t="s">
        <v>178</v>
      </c>
      <c r="C1161" t="s">
        <v>519</v>
      </c>
      <c r="D1161" t="s">
        <v>979</v>
      </c>
      <c r="E1161" s="1">
        <v>27020</v>
      </c>
      <c r="F1161" s="1">
        <v>45017</v>
      </c>
      <c r="G1161" t="s">
        <v>966</v>
      </c>
      <c r="H1161" s="2">
        <v>263155.65000000002</v>
      </c>
      <c r="I1161">
        <v>0</v>
      </c>
      <c r="J1161">
        <v>2.1</v>
      </c>
      <c r="R1161">
        <f t="shared" ca="1" si="126"/>
        <v>51</v>
      </c>
    </row>
    <row r="1162" spans="1:18">
      <c r="A1162">
        <v>2161</v>
      </c>
      <c r="B1162" t="s">
        <v>83</v>
      </c>
      <c r="C1162" t="s">
        <v>746</v>
      </c>
      <c r="D1162" t="s">
        <v>979</v>
      </c>
      <c r="E1162" s="1">
        <v>30266</v>
      </c>
      <c r="F1162" s="1">
        <v>45325</v>
      </c>
      <c r="G1162" t="s">
        <v>967</v>
      </c>
      <c r="H1162" s="2">
        <v>312145.40999999997</v>
      </c>
      <c r="I1162">
        <v>24</v>
      </c>
      <c r="J1162">
        <v>5.5</v>
      </c>
      <c r="R1162">
        <f t="shared" ca="1" si="126"/>
        <v>42</v>
      </c>
    </row>
    <row r="1163" spans="1:18">
      <c r="A1163">
        <v>2162</v>
      </c>
      <c r="B1163" t="s">
        <v>233</v>
      </c>
      <c r="C1163" t="s">
        <v>720</v>
      </c>
      <c r="D1163" t="s">
        <v>980</v>
      </c>
      <c r="E1163" s="1">
        <v>38115</v>
      </c>
      <c r="F1163" s="1">
        <v>44685</v>
      </c>
      <c r="G1163" t="s">
        <v>966</v>
      </c>
      <c r="H1163" s="2">
        <v>74607.05</v>
      </c>
      <c r="I1163">
        <v>0</v>
      </c>
      <c r="J1163">
        <v>2.1</v>
      </c>
      <c r="R1163">
        <f t="shared" ca="1" si="126"/>
        <v>21</v>
      </c>
    </row>
    <row r="1164" spans="1:18">
      <c r="A1164">
        <v>2163</v>
      </c>
      <c r="B1164" t="s">
        <v>111</v>
      </c>
      <c r="C1164" t="s">
        <v>820</v>
      </c>
      <c r="D1164" t="s">
        <v>979</v>
      </c>
      <c r="E1164" s="1">
        <v>35743</v>
      </c>
      <c r="F1164" s="1">
        <v>45735</v>
      </c>
      <c r="G1164" t="s">
        <v>966</v>
      </c>
      <c r="H1164" s="2">
        <v>320595.49</v>
      </c>
      <c r="I1164">
        <v>0</v>
      </c>
      <c r="J1164">
        <v>2.1</v>
      </c>
      <c r="R1164">
        <f t="shared" ca="1" si="126"/>
        <v>27</v>
      </c>
    </row>
    <row r="1165" spans="1:18">
      <c r="A1165">
        <v>2164</v>
      </c>
      <c r="B1165" t="s">
        <v>291</v>
      </c>
      <c r="C1165" t="s">
        <v>555</v>
      </c>
      <c r="D1165" t="s">
        <v>980</v>
      </c>
      <c r="E1165" s="1">
        <v>23921</v>
      </c>
      <c r="F1165" s="1">
        <v>44143</v>
      </c>
      <c r="G1165" t="s">
        <v>965</v>
      </c>
      <c r="H1165" s="2">
        <v>307827.01</v>
      </c>
      <c r="I1165">
        <v>0</v>
      </c>
      <c r="J1165">
        <v>0.5</v>
      </c>
      <c r="R1165">
        <f t="shared" ref="R1165:R1228" ca="1" si="127">INT((TODAY()-E1165)/365.25)</f>
        <v>59</v>
      </c>
    </row>
    <row r="1166" spans="1:18">
      <c r="A1166">
        <v>2165</v>
      </c>
      <c r="B1166" t="s">
        <v>298</v>
      </c>
      <c r="C1166" t="s">
        <v>821</v>
      </c>
      <c r="D1166" t="s">
        <v>979</v>
      </c>
      <c r="E1166" s="1">
        <v>34062</v>
      </c>
      <c r="F1166" s="1">
        <v>44056</v>
      </c>
      <c r="G1166" t="s">
        <v>969</v>
      </c>
      <c r="H1166" s="2">
        <v>20791.080000000002</v>
      </c>
      <c r="I1166">
        <v>24</v>
      </c>
      <c r="J1166">
        <v>8</v>
      </c>
      <c r="R1166">
        <f t="shared" ca="1" si="127"/>
        <v>32</v>
      </c>
    </row>
    <row r="1167" spans="1:18">
      <c r="A1167">
        <v>2166</v>
      </c>
      <c r="B1167" t="s">
        <v>102</v>
      </c>
      <c r="C1167" t="s">
        <v>609</v>
      </c>
      <c r="D1167" t="s">
        <v>980</v>
      </c>
      <c r="E1167" s="1">
        <v>22974</v>
      </c>
      <c r="F1167" s="1">
        <v>45343</v>
      </c>
      <c r="G1167" t="s">
        <v>965</v>
      </c>
      <c r="H1167" s="2">
        <v>485878.88</v>
      </c>
      <c r="I1167">
        <v>0</v>
      </c>
      <c r="J1167">
        <v>0.5</v>
      </c>
      <c r="R1167">
        <f t="shared" ca="1" si="127"/>
        <v>62</v>
      </c>
    </row>
    <row r="1168" spans="1:18">
      <c r="A1168">
        <v>2167</v>
      </c>
      <c r="B1168" t="s">
        <v>178</v>
      </c>
      <c r="C1168" t="s">
        <v>815</v>
      </c>
      <c r="D1168" t="s">
        <v>980</v>
      </c>
      <c r="E1168" s="1">
        <v>25040</v>
      </c>
      <c r="F1168" s="1">
        <v>45247</v>
      </c>
      <c r="G1168" t="s">
        <v>969</v>
      </c>
      <c r="H1168" s="2">
        <v>167895.75</v>
      </c>
      <c r="I1168">
        <v>18</v>
      </c>
      <c r="J1168">
        <v>8</v>
      </c>
      <c r="R1168">
        <f t="shared" ca="1" si="127"/>
        <v>56</v>
      </c>
    </row>
    <row r="1169" spans="1:18">
      <c r="A1169">
        <v>2168</v>
      </c>
      <c r="B1169" t="s">
        <v>80</v>
      </c>
      <c r="C1169" t="s">
        <v>481</v>
      </c>
      <c r="D1169" t="s">
        <v>979</v>
      </c>
      <c r="E1169" s="1">
        <v>32891</v>
      </c>
      <c r="F1169" s="1">
        <v>45647</v>
      </c>
      <c r="G1169" t="s">
        <v>967</v>
      </c>
      <c r="H1169" s="2">
        <v>287712.71000000002</v>
      </c>
      <c r="I1169">
        <v>12</v>
      </c>
      <c r="J1169">
        <v>5.5</v>
      </c>
      <c r="R1169">
        <f t="shared" ca="1" si="127"/>
        <v>35</v>
      </c>
    </row>
    <row r="1170" spans="1:18">
      <c r="A1170">
        <v>2169</v>
      </c>
      <c r="B1170" t="s">
        <v>314</v>
      </c>
      <c r="C1170" t="s">
        <v>511</v>
      </c>
      <c r="D1170" t="s">
        <v>980</v>
      </c>
      <c r="E1170" s="1">
        <v>25720</v>
      </c>
      <c r="F1170" s="1">
        <v>44948</v>
      </c>
      <c r="G1170" t="s">
        <v>968</v>
      </c>
      <c r="H1170" s="2">
        <v>35739.97</v>
      </c>
      <c r="I1170">
        <v>0</v>
      </c>
      <c r="J1170">
        <v>35</v>
      </c>
      <c r="R1170">
        <f t="shared" ca="1" si="127"/>
        <v>55</v>
      </c>
    </row>
    <row r="1171" spans="1:18">
      <c r="A1171">
        <v>2170</v>
      </c>
      <c r="B1171" t="s">
        <v>297</v>
      </c>
      <c r="C1171" t="s">
        <v>763</v>
      </c>
      <c r="D1171" t="s">
        <v>980</v>
      </c>
      <c r="E1171" s="1">
        <v>21119</v>
      </c>
      <c r="F1171" s="1">
        <v>45085</v>
      </c>
      <c r="G1171" t="s">
        <v>965</v>
      </c>
      <c r="H1171" s="2">
        <v>89780.74</v>
      </c>
      <c r="I1171">
        <v>0</v>
      </c>
      <c r="J1171">
        <v>0.5</v>
      </c>
      <c r="R1171">
        <f t="shared" ca="1" si="127"/>
        <v>67</v>
      </c>
    </row>
    <row r="1172" spans="1:18">
      <c r="A1172">
        <v>2171</v>
      </c>
      <c r="B1172" t="s">
        <v>154</v>
      </c>
      <c r="C1172" t="s">
        <v>844</v>
      </c>
      <c r="D1172" t="s">
        <v>980</v>
      </c>
      <c r="E1172" s="1">
        <v>34932</v>
      </c>
      <c r="F1172" s="1">
        <v>44260</v>
      </c>
      <c r="G1172" t="s">
        <v>969</v>
      </c>
      <c r="H1172" s="2">
        <v>265137.71999999997</v>
      </c>
      <c r="I1172">
        <v>12</v>
      </c>
      <c r="J1172">
        <v>8</v>
      </c>
      <c r="R1172">
        <f t="shared" ca="1" si="127"/>
        <v>29</v>
      </c>
    </row>
    <row r="1173" spans="1:18">
      <c r="A1173">
        <v>2172</v>
      </c>
      <c r="B1173" t="s">
        <v>187</v>
      </c>
      <c r="C1173" t="s">
        <v>708</v>
      </c>
      <c r="D1173" t="s">
        <v>979</v>
      </c>
      <c r="E1173" s="1">
        <v>35058</v>
      </c>
      <c r="F1173" s="1">
        <v>45551</v>
      </c>
      <c r="G1173" t="s">
        <v>969</v>
      </c>
      <c r="H1173" s="2">
        <v>37300.33</v>
      </c>
      <c r="I1173">
        <v>0</v>
      </c>
      <c r="J1173">
        <v>8</v>
      </c>
      <c r="R1173">
        <f t="shared" ca="1" si="127"/>
        <v>29</v>
      </c>
    </row>
    <row r="1174" spans="1:18">
      <c r="A1174">
        <v>2173</v>
      </c>
      <c r="B1174" t="s">
        <v>245</v>
      </c>
      <c r="C1174" t="s">
        <v>462</v>
      </c>
      <c r="D1174" t="s">
        <v>980</v>
      </c>
      <c r="E1174" s="1">
        <v>35949</v>
      </c>
      <c r="F1174" s="1">
        <v>44681</v>
      </c>
      <c r="G1174" t="s">
        <v>969</v>
      </c>
      <c r="H1174" s="2">
        <v>50645.64</v>
      </c>
      <c r="I1174">
        <v>36</v>
      </c>
      <c r="J1174">
        <v>8</v>
      </c>
      <c r="R1174">
        <f t="shared" ca="1" si="127"/>
        <v>27</v>
      </c>
    </row>
    <row r="1175" spans="1:18">
      <c r="A1175">
        <v>2174</v>
      </c>
      <c r="B1175" t="s">
        <v>243</v>
      </c>
      <c r="C1175" t="s">
        <v>366</v>
      </c>
      <c r="D1175" t="s">
        <v>979</v>
      </c>
      <c r="E1175" s="1">
        <v>21685</v>
      </c>
      <c r="F1175" s="1">
        <v>44293</v>
      </c>
      <c r="G1175" t="s">
        <v>967</v>
      </c>
      <c r="H1175" s="2">
        <v>152090.07999999999</v>
      </c>
      <c r="I1175">
        <v>18</v>
      </c>
      <c r="J1175">
        <v>5.5</v>
      </c>
      <c r="R1175">
        <f t="shared" ca="1" si="127"/>
        <v>66</v>
      </c>
    </row>
    <row r="1176" spans="1:18">
      <c r="A1176">
        <v>2175</v>
      </c>
      <c r="B1176" t="s">
        <v>326</v>
      </c>
      <c r="C1176" t="s">
        <v>793</v>
      </c>
      <c r="D1176" t="s">
        <v>979</v>
      </c>
      <c r="E1176" s="1">
        <v>22274</v>
      </c>
      <c r="F1176" s="1">
        <v>45761</v>
      </c>
      <c r="G1176" t="s">
        <v>966</v>
      </c>
      <c r="H1176" s="2">
        <v>251887.1</v>
      </c>
      <c r="I1176">
        <v>0</v>
      </c>
      <c r="J1176">
        <v>2.1</v>
      </c>
      <c r="R1176">
        <f t="shared" ca="1" si="127"/>
        <v>64</v>
      </c>
    </row>
    <row r="1177" spans="1:18">
      <c r="A1177">
        <v>2176</v>
      </c>
      <c r="B1177" t="s">
        <v>244</v>
      </c>
      <c r="C1177" t="s">
        <v>631</v>
      </c>
      <c r="D1177" t="s">
        <v>979</v>
      </c>
      <c r="E1177" s="1">
        <v>20809</v>
      </c>
      <c r="F1177" s="1">
        <v>44282</v>
      </c>
      <c r="G1177" t="s">
        <v>965</v>
      </c>
      <c r="H1177" s="2">
        <v>373230.04</v>
      </c>
      <c r="I1177">
        <v>0</v>
      </c>
      <c r="J1177">
        <v>0.5</v>
      </c>
      <c r="R1177">
        <f t="shared" ca="1" si="127"/>
        <v>68</v>
      </c>
    </row>
    <row r="1178" spans="1:18">
      <c r="A1178">
        <v>2177</v>
      </c>
      <c r="B1178" t="s">
        <v>140</v>
      </c>
      <c r="C1178" t="s">
        <v>639</v>
      </c>
      <c r="D1178" t="s">
        <v>979</v>
      </c>
      <c r="E1178" s="1">
        <v>37785</v>
      </c>
      <c r="F1178" s="1">
        <v>45380</v>
      </c>
      <c r="G1178" t="s">
        <v>966</v>
      </c>
      <c r="H1178" s="2">
        <v>486781.08</v>
      </c>
      <c r="I1178">
        <v>0</v>
      </c>
      <c r="J1178">
        <v>2.1</v>
      </c>
      <c r="R1178">
        <f t="shared" ca="1" si="127"/>
        <v>21</v>
      </c>
    </row>
    <row r="1179" spans="1:18">
      <c r="A1179">
        <v>2178</v>
      </c>
      <c r="B1179" t="s">
        <v>270</v>
      </c>
      <c r="C1179" t="s">
        <v>580</v>
      </c>
      <c r="D1179" t="s">
        <v>979</v>
      </c>
      <c r="E1179" s="1">
        <v>29969</v>
      </c>
      <c r="F1179" s="1">
        <v>44110</v>
      </c>
      <c r="G1179" t="s">
        <v>965</v>
      </c>
      <c r="H1179" s="2">
        <v>394252.38</v>
      </c>
      <c r="I1179">
        <v>0</v>
      </c>
      <c r="J1179">
        <v>0.5</v>
      </c>
      <c r="R1179">
        <f t="shared" ca="1" si="127"/>
        <v>43</v>
      </c>
    </row>
    <row r="1180" spans="1:18">
      <c r="A1180">
        <v>2179</v>
      </c>
      <c r="B1180" t="s">
        <v>34</v>
      </c>
      <c r="C1180" t="s">
        <v>689</v>
      </c>
      <c r="D1180" t="s">
        <v>980</v>
      </c>
      <c r="E1180" s="1">
        <v>28586</v>
      </c>
      <c r="F1180" s="1">
        <v>44315</v>
      </c>
      <c r="G1180" t="s">
        <v>969</v>
      </c>
      <c r="H1180" s="2">
        <v>303031.52</v>
      </c>
      <c r="I1180">
        <v>12</v>
      </c>
      <c r="J1180">
        <v>8</v>
      </c>
      <c r="R1180">
        <f t="shared" ca="1" si="127"/>
        <v>47</v>
      </c>
    </row>
    <row r="1181" spans="1:18">
      <c r="A1181">
        <v>2180</v>
      </c>
      <c r="B1181" t="s">
        <v>210</v>
      </c>
      <c r="C1181" t="s">
        <v>716</v>
      </c>
      <c r="D1181" t="s">
        <v>980</v>
      </c>
      <c r="E1181" s="1">
        <v>23103</v>
      </c>
      <c r="F1181" s="1">
        <v>45213</v>
      </c>
      <c r="G1181" t="s">
        <v>967</v>
      </c>
      <c r="H1181" s="2">
        <v>45720.22</v>
      </c>
      <c r="I1181">
        <v>0</v>
      </c>
      <c r="J1181">
        <v>5.5</v>
      </c>
      <c r="R1181">
        <f t="shared" ca="1" si="127"/>
        <v>62</v>
      </c>
    </row>
    <row r="1182" spans="1:18">
      <c r="A1182">
        <v>2181</v>
      </c>
      <c r="B1182" t="s">
        <v>34</v>
      </c>
      <c r="C1182" t="s">
        <v>865</v>
      </c>
      <c r="D1182" t="s">
        <v>979</v>
      </c>
      <c r="E1182" s="1">
        <v>29005</v>
      </c>
      <c r="F1182" s="1">
        <v>44689</v>
      </c>
      <c r="G1182" t="s">
        <v>969</v>
      </c>
      <c r="H1182" s="2">
        <v>182750.49</v>
      </c>
      <c r="I1182">
        <v>6</v>
      </c>
      <c r="J1182">
        <v>8</v>
      </c>
      <c r="R1182">
        <f t="shared" ca="1" si="127"/>
        <v>46</v>
      </c>
    </row>
    <row r="1183" spans="1:18">
      <c r="A1183">
        <v>2182</v>
      </c>
      <c r="B1183" t="s">
        <v>275</v>
      </c>
      <c r="C1183" t="s">
        <v>846</v>
      </c>
      <c r="D1183" t="s">
        <v>979</v>
      </c>
      <c r="E1183" s="1">
        <v>38223</v>
      </c>
      <c r="F1183" s="1">
        <v>44452</v>
      </c>
      <c r="G1183" t="s">
        <v>965</v>
      </c>
      <c r="H1183" s="2">
        <v>303835.48</v>
      </c>
      <c r="I1183">
        <v>0</v>
      </c>
      <c r="J1183">
        <v>0.5</v>
      </c>
      <c r="R1183">
        <f t="shared" ca="1" si="127"/>
        <v>20</v>
      </c>
    </row>
    <row r="1184" spans="1:18">
      <c r="A1184">
        <v>2183</v>
      </c>
      <c r="B1184" t="s">
        <v>322</v>
      </c>
      <c r="C1184" t="s">
        <v>719</v>
      </c>
      <c r="D1184" t="s">
        <v>979</v>
      </c>
      <c r="E1184" s="1">
        <v>28565</v>
      </c>
      <c r="F1184" s="1">
        <v>44926</v>
      </c>
      <c r="G1184" t="s">
        <v>969</v>
      </c>
      <c r="H1184" s="2">
        <v>442143.05</v>
      </c>
      <c r="I1184">
        <v>36</v>
      </c>
      <c r="J1184">
        <v>8</v>
      </c>
      <c r="R1184">
        <f t="shared" ca="1" si="127"/>
        <v>47</v>
      </c>
    </row>
    <row r="1185" spans="1:18">
      <c r="A1185">
        <v>2184</v>
      </c>
      <c r="B1185" t="s">
        <v>106</v>
      </c>
      <c r="C1185" t="s">
        <v>756</v>
      </c>
      <c r="D1185" t="s">
        <v>979</v>
      </c>
      <c r="E1185" s="1">
        <v>34548</v>
      </c>
      <c r="F1185" s="1">
        <v>44579</v>
      </c>
      <c r="G1185" t="s">
        <v>965</v>
      </c>
      <c r="H1185" s="2">
        <v>195354.47</v>
      </c>
      <c r="I1185">
        <v>0</v>
      </c>
      <c r="J1185">
        <v>0.5</v>
      </c>
      <c r="R1185">
        <f t="shared" ca="1" si="127"/>
        <v>30</v>
      </c>
    </row>
    <row r="1186" spans="1:18">
      <c r="A1186">
        <v>2185</v>
      </c>
      <c r="B1186" t="s">
        <v>292</v>
      </c>
      <c r="C1186" t="s">
        <v>615</v>
      </c>
      <c r="D1186" t="s">
        <v>979</v>
      </c>
      <c r="E1186" s="1">
        <v>36699</v>
      </c>
      <c r="F1186" s="1">
        <v>45278</v>
      </c>
      <c r="G1186" t="s">
        <v>969</v>
      </c>
      <c r="H1186" s="2">
        <v>309219.78999999998</v>
      </c>
      <c r="I1186">
        <v>12</v>
      </c>
      <c r="J1186">
        <v>8</v>
      </c>
      <c r="R1186">
        <f t="shared" ca="1" si="127"/>
        <v>24</v>
      </c>
    </row>
    <row r="1187" spans="1:18">
      <c r="A1187">
        <v>2186</v>
      </c>
      <c r="B1187" t="s">
        <v>82</v>
      </c>
      <c r="C1187" t="s">
        <v>813</v>
      </c>
      <c r="D1187" t="s">
        <v>979</v>
      </c>
      <c r="E1187" s="1">
        <v>20644</v>
      </c>
      <c r="F1187" s="1">
        <v>44586</v>
      </c>
      <c r="G1187" t="s">
        <v>969</v>
      </c>
      <c r="H1187" s="2">
        <v>282139.82</v>
      </c>
      <c r="I1187">
        <v>6</v>
      </c>
      <c r="J1187">
        <v>8</v>
      </c>
      <c r="R1187">
        <f t="shared" ca="1" si="127"/>
        <v>68</v>
      </c>
    </row>
    <row r="1188" spans="1:18">
      <c r="A1188">
        <v>2187</v>
      </c>
      <c r="B1188" t="s">
        <v>189</v>
      </c>
      <c r="C1188" t="s">
        <v>459</v>
      </c>
      <c r="D1188" t="s">
        <v>979</v>
      </c>
      <c r="E1188" s="1">
        <v>23725</v>
      </c>
      <c r="F1188" s="1">
        <v>44174</v>
      </c>
      <c r="G1188" t="s">
        <v>965</v>
      </c>
      <c r="H1188" s="2">
        <v>370576.23</v>
      </c>
      <c r="I1188">
        <v>0</v>
      </c>
      <c r="J1188">
        <v>0.5</v>
      </c>
      <c r="R1188">
        <f t="shared" ca="1" si="127"/>
        <v>60</v>
      </c>
    </row>
    <row r="1189" spans="1:18">
      <c r="A1189">
        <v>2188</v>
      </c>
      <c r="B1189" t="s">
        <v>121</v>
      </c>
      <c r="C1189" t="s">
        <v>392</v>
      </c>
      <c r="D1189" t="s">
        <v>979</v>
      </c>
      <c r="E1189" s="1">
        <v>21316</v>
      </c>
      <c r="F1189" s="1">
        <v>44826</v>
      </c>
      <c r="G1189" t="s">
        <v>965</v>
      </c>
      <c r="H1189" s="2">
        <v>389893.67</v>
      </c>
      <c r="I1189">
        <v>0</v>
      </c>
      <c r="J1189">
        <v>0.5</v>
      </c>
      <c r="R1189">
        <f t="shared" ca="1" si="127"/>
        <v>67</v>
      </c>
    </row>
    <row r="1190" spans="1:18">
      <c r="A1190">
        <v>2189</v>
      </c>
      <c r="B1190" t="s">
        <v>57</v>
      </c>
      <c r="C1190" t="s">
        <v>525</v>
      </c>
      <c r="D1190" t="s">
        <v>979</v>
      </c>
      <c r="E1190" s="1">
        <v>34981</v>
      </c>
      <c r="F1190" s="1">
        <v>44484</v>
      </c>
      <c r="G1190" t="s">
        <v>968</v>
      </c>
      <c r="H1190" s="2">
        <v>216505.72</v>
      </c>
      <c r="I1190">
        <v>0</v>
      </c>
      <c r="J1190">
        <v>35</v>
      </c>
      <c r="R1190">
        <f t="shared" ca="1" si="127"/>
        <v>29</v>
      </c>
    </row>
    <row r="1191" spans="1:18">
      <c r="A1191">
        <v>2190</v>
      </c>
      <c r="B1191" t="s">
        <v>102</v>
      </c>
      <c r="C1191" t="s">
        <v>488</v>
      </c>
      <c r="D1191" t="s">
        <v>979</v>
      </c>
      <c r="E1191" s="1">
        <v>31164</v>
      </c>
      <c r="F1191" s="1">
        <v>45450</v>
      </c>
      <c r="G1191" t="s">
        <v>968</v>
      </c>
      <c r="H1191" s="2">
        <v>378164.97</v>
      </c>
      <c r="I1191">
        <v>0</v>
      </c>
      <c r="J1191">
        <v>35</v>
      </c>
      <c r="R1191">
        <f t="shared" ca="1" si="127"/>
        <v>40</v>
      </c>
    </row>
    <row r="1192" spans="1:18">
      <c r="A1192">
        <v>2191</v>
      </c>
      <c r="B1192" t="s">
        <v>262</v>
      </c>
      <c r="C1192" t="s">
        <v>715</v>
      </c>
      <c r="D1192" t="s">
        <v>979</v>
      </c>
      <c r="E1192" s="1">
        <v>23707</v>
      </c>
      <c r="F1192" s="1">
        <v>44138</v>
      </c>
      <c r="G1192" t="s">
        <v>966</v>
      </c>
      <c r="H1192" s="2">
        <v>325340.55</v>
      </c>
      <c r="I1192">
        <v>0</v>
      </c>
      <c r="J1192">
        <v>2.1</v>
      </c>
      <c r="R1192">
        <f t="shared" ca="1" si="127"/>
        <v>60</v>
      </c>
    </row>
    <row r="1193" spans="1:18">
      <c r="A1193">
        <v>2192</v>
      </c>
      <c r="B1193" t="s">
        <v>15</v>
      </c>
      <c r="C1193" t="s">
        <v>785</v>
      </c>
      <c r="D1193" t="s">
        <v>980</v>
      </c>
      <c r="E1193" s="1">
        <v>23580</v>
      </c>
      <c r="F1193" s="1">
        <v>45131</v>
      </c>
      <c r="G1193" t="s">
        <v>969</v>
      </c>
      <c r="H1193" s="2">
        <v>446804.25</v>
      </c>
      <c r="I1193">
        <v>36</v>
      </c>
      <c r="J1193">
        <v>8</v>
      </c>
      <c r="R1193">
        <f t="shared" ca="1" si="127"/>
        <v>60</v>
      </c>
    </row>
    <row r="1194" spans="1:18">
      <c r="A1194">
        <v>2193</v>
      </c>
      <c r="B1194" t="s">
        <v>223</v>
      </c>
      <c r="C1194" t="s">
        <v>360</v>
      </c>
      <c r="D1194" t="s">
        <v>980</v>
      </c>
      <c r="E1194" s="1">
        <v>26936</v>
      </c>
      <c r="F1194" s="1">
        <v>44438</v>
      </c>
      <c r="G1194" t="s">
        <v>968</v>
      </c>
      <c r="H1194" s="2">
        <v>111053.51</v>
      </c>
      <c r="I1194">
        <v>0</v>
      </c>
      <c r="J1194">
        <v>35</v>
      </c>
      <c r="R1194">
        <f t="shared" ca="1" si="127"/>
        <v>51</v>
      </c>
    </row>
    <row r="1195" spans="1:18">
      <c r="A1195">
        <v>2194</v>
      </c>
      <c r="B1195" t="s">
        <v>198</v>
      </c>
      <c r="C1195" t="s">
        <v>614</v>
      </c>
      <c r="D1195" t="s">
        <v>979</v>
      </c>
      <c r="E1195" s="1">
        <v>28408</v>
      </c>
      <c r="F1195" s="1">
        <v>45025</v>
      </c>
      <c r="G1195" t="s">
        <v>966</v>
      </c>
      <c r="H1195" s="2">
        <v>72000.479999999996</v>
      </c>
      <c r="I1195">
        <v>0</v>
      </c>
      <c r="J1195">
        <v>2.1</v>
      </c>
      <c r="R1195">
        <f t="shared" ca="1" si="127"/>
        <v>47</v>
      </c>
    </row>
    <row r="1196" spans="1:18">
      <c r="A1196">
        <v>2195</v>
      </c>
      <c r="B1196" t="s">
        <v>15</v>
      </c>
      <c r="C1196" t="s">
        <v>541</v>
      </c>
      <c r="D1196" t="s">
        <v>980</v>
      </c>
      <c r="E1196" s="1">
        <v>36326</v>
      </c>
      <c r="F1196" s="1">
        <v>44798</v>
      </c>
      <c r="G1196" t="s">
        <v>967</v>
      </c>
      <c r="H1196" s="2">
        <v>205483.6</v>
      </c>
      <c r="I1196">
        <v>36</v>
      </c>
      <c r="J1196">
        <v>5.5</v>
      </c>
      <c r="R1196">
        <f t="shared" ca="1" si="127"/>
        <v>25</v>
      </c>
    </row>
    <row r="1197" spans="1:18">
      <c r="A1197">
        <v>2196</v>
      </c>
      <c r="B1197" t="s">
        <v>298</v>
      </c>
      <c r="C1197" t="s">
        <v>452</v>
      </c>
      <c r="D1197" t="s">
        <v>980</v>
      </c>
      <c r="E1197" s="1">
        <v>37255</v>
      </c>
      <c r="F1197" s="1">
        <v>44965</v>
      </c>
      <c r="G1197" t="s">
        <v>968</v>
      </c>
      <c r="H1197" s="2">
        <v>241393.08</v>
      </c>
      <c r="I1197">
        <v>0</v>
      </c>
      <c r="J1197">
        <v>35</v>
      </c>
      <c r="R1197">
        <f t="shared" ca="1" si="127"/>
        <v>23</v>
      </c>
    </row>
    <row r="1198" spans="1:18">
      <c r="A1198">
        <v>2197</v>
      </c>
      <c r="B1198" t="s">
        <v>77</v>
      </c>
      <c r="C1198" t="s">
        <v>679</v>
      </c>
      <c r="D1198" t="s">
        <v>979</v>
      </c>
      <c r="E1198" s="1">
        <v>25069</v>
      </c>
      <c r="F1198" s="1">
        <v>45508</v>
      </c>
      <c r="G1198" t="s">
        <v>969</v>
      </c>
      <c r="H1198" s="2">
        <v>485418.12</v>
      </c>
      <c r="I1198">
        <v>12</v>
      </c>
      <c r="J1198">
        <v>8</v>
      </c>
      <c r="R1198">
        <f t="shared" ca="1" si="127"/>
        <v>56</v>
      </c>
    </row>
    <row r="1199" spans="1:18">
      <c r="A1199">
        <v>2198</v>
      </c>
      <c r="B1199" t="s">
        <v>104</v>
      </c>
      <c r="C1199" t="s">
        <v>617</v>
      </c>
      <c r="D1199" t="s">
        <v>979</v>
      </c>
      <c r="E1199" s="1">
        <v>20109</v>
      </c>
      <c r="F1199" s="1">
        <v>45251</v>
      </c>
      <c r="G1199" t="s">
        <v>965</v>
      </c>
      <c r="H1199" s="2">
        <v>226636.3</v>
      </c>
      <c r="I1199">
        <v>0</v>
      </c>
      <c r="J1199">
        <v>0.5</v>
      </c>
      <c r="R1199">
        <f t="shared" ca="1" si="127"/>
        <v>70</v>
      </c>
    </row>
    <row r="1200" spans="1:18">
      <c r="A1200">
        <v>2199</v>
      </c>
      <c r="B1200" t="s">
        <v>328</v>
      </c>
      <c r="C1200" t="s">
        <v>866</v>
      </c>
      <c r="D1200" t="s">
        <v>979</v>
      </c>
      <c r="E1200" s="1">
        <v>28429</v>
      </c>
      <c r="F1200" s="1">
        <v>45366</v>
      </c>
      <c r="G1200" t="s">
        <v>965</v>
      </c>
      <c r="H1200" s="2">
        <v>204666.19</v>
      </c>
      <c r="I1200">
        <v>0</v>
      </c>
      <c r="J1200">
        <v>0.5</v>
      </c>
      <c r="R1200">
        <f t="shared" ca="1" si="127"/>
        <v>47</v>
      </c>
    </row>
    <row r="1201" spans="1:18">
      <c r="A1201">
        <v>2200</v>
      </c>
      <c r="B1201" t="s">
        <v>61</v>
      </c>
      <c r="C1201" t="s">
        <v>621</v>
      </c>
      <c r="D1201" t="s">
        <v>979</v>
      </c>
      <c r="E1201" s="1">
        <v>36832</v>
      </c>
      <c r="F1201" s="1">
        <v>45378</v>
      </c>
      <c r="G1201" t="s">
        <v>965</v>
      </c>
      <c r="H1201" s="2">
        <v>335588.07</v>
      </c>
      <c r="I1201">
        <v>0</v>
      </c>
      <c r="J1201">
        <v>0.5</v>
      </c>
      <c r="R1201">
        <f t="shared" ca="1" si="127"/>
        <v>24</v>
      </c>
    </row>
    <row r="1202" spans="1:18">
      <c r="A1202">
        <v>2201</v>
      </c>
      <c r="B1202" t="s">
        <v>191</v>
      </c>
      <c r="C1202" t="s">
        <v>448</v>
      </c>
      <c r="D1202" t="s">
        <v>980</v>
      </c>
      <c r="E1202" s="1">
        <v>20644</v>
      </c>
      <c r="F1202" s="1">
        <v>45252</v>
      </c>
      <c r="G1202" t="s">
        <v>967</v>
      </c>
      <c r="H1202" s="2">
        <v>299905.84999999998</v>
      </c>
      <c r="I1202">
        <v>36</v>
      </c>
      <c r="J1202">
        <v>5.5</v>
      </c>
      <c r="R1202">
        <f t="shared" ca="1" si="127"/>
        <v>68</v>
      </c>
    </row>
    <row r="1203" spans="1:18">
      <c r="A1203">
        <v>2202</v>
      </c>
      <c r="B1203" t="s">
        <v>107</v>
      </c>
      <c r="C1203" t="s">
        <v>692</v>
      </c>
      <c r="D1203" t="s">
        <v>980</v>
      </c>
      <c r="E1203" s="1">
        <v>37040</v>
      </c>
      <c r="F1203" s="1">
        <v>45750</v>
      </c>
      <c r="G1203" t="s">
        <v>969</v>
      </c>
      <c r="H1203" s="2">
        <v>134066.51</v>
      </c>
      <c r="I1203">
        <v>0</v>
      </c>
      <c r="J1203">
        <v>8</v>
      </c>
      <c r="R1203">
        <f t="shared" ca="1" si="127"/>
        <v>24</v>
      </c>
    </row>
    <row r="1204" spans="1:18">
      <c r="A1204">
        <v>2203</v>
      </c>
      <c r="B1204" t="s">
        <v>33</v>
      </c>
      <c r="C1204" t="s">
        <v>459</v>
      </c>
      <c r="D1204" t="s">
        <v>980</v>
      </c>
      <c r="E1204" s="1">
        <v>39044</v>
      </c>
      <c r="F1204" s="1">
        <v>45650</v>
      </c>
      <c r="G1204" t="s">
        <v>969</v>
      </c>
      <c r="H1204" s="2">
        <v>253820.22</v>
      </c>
      <c r="I1204">
        <v>12</v>
      </c>
      <c r="J1204">
        <v>8</v>
      </c>
      <c r="R1204">
        <f t="shared" ca="1" si="127"/>
        <v>18</v>
      </c>
    </row>
    <row r="1205" spans="1:18">
      <c r="A1205">
        <v>2204</v>
      </c>
      <c r="B1205" t="s">
        <v>196</v>
      </c>
      <c r="C1205" t="s">
        <v>479</v>
      </c>
      <c r="D1205" t="s">
        <v>979</v>
      </c>
      <c r="E1205" s="1">
        <v>25031</v>
      </c>
      <c r="F1205" s="1">
        <v>45228</v>
      </c>
      <c r="G1205" t="s">
        <v>966</v>
      </c>
      <c r="H1205" s="2">
        <v>24581.53</v>
      </c>
      <c r="I1205">
        <v>0</v>
      </c>
      <c r="J1205">
        <v>2.1</v>
      </c>
      <c r="R1205">
        <f t="shared" ca="1" si="127"/>
        <v>56</v>
      </c>
    </row>
    <row r="1206" spans="1:18">
      <c r="A1206">
        <v>2205</v>
      </c>
      <c r="B1206" t="s">
        <v>102</v>
      </c>
      <c r="C1206" t="s">
        <v>608</v>
      </c>
      <c r="D1206" t="s">
        <v>980</v>
      </c>
      <c r="E1206" s="1">
        <v>19892</v>
      </c>
      <c r="F1206" s="1">
        <v>45238</v>
      </c>
      <c r="G1206" t="s">
        <v>965</v>
      </c>
      <c r="H1206" s="2">
        <v>481708.95</v>
      </c>
      <c r="I1206">
        <v>0</v>
      </c>
      <c r="J1206">
        <v>0.5</v>
      </c>
      <c r="R1206">
        <f t="shared" ca="1" si="127"/>
        <v>70</v>
      </c>
    </row>
    <row r="1207" spans="1:18">
      <c r="A1207">
        <v>2206</v>
      </c>
      <c r="B1207" t="s">
        <v>52</v>
      </c>
      <c r="C1207" t="s">
        <v>384</v>
      </c>
      <c r="D1207" t="s">
        <v>979</v>
      </c>
      <c r="E1207" s="1">
        <v>31158</v>
      </c>
      <c r="F1207" s="1">
        <v>45608</v>
      </c>
      <c r="G1207" t="s">
        <v>967</v>
      </c>
      <c r="H1207" s="2">
        <v>16567.52</v>
      </c>
      <c r="I1207">
        <v>18</v>
      </c>
      <c r="J1207">
        <v>5.5</v>
      </c>
      <c r="R1207">
        <f t="shared" ca="1" si="127"/>
        <v>40</v>
      </c>
    </row>
    <row r="1208" spans="1:18">
      <c r="A1208">
        <v>2207</v>
      </c>
      <c r="B1208" t="s">
        <v>81</v>
      </c>
      <c r="C1208" t="s">
        <v>578</v>
      </c>
      <c r="D1208" t="s">
        <v>979</v>
      </c>
      <c r="E1208" s="1">
        <v>38816</v>
      </c>
      <c r="F1208" s="1">
        <v>44369</v>
      </c>
      <c r="G1208" t="s">
        <v>968</v>
      </c>
      <c r="H1208" s="2">
        <v>269587.11</v>
      </c>
      <c r="I1208">
        <v>0</v>
      </c>
      <c r="J1208">
        <v>35</v>
      </c>
      <c r="R1208">
        <f t="shared" ca="1" si="127"/>
        <v>19</v>
      </c>
    </row>
    <row r="1209" spans="1:18">
      <c r="A1209">
        <v>2208</v>
      </c>
      <c r="B1209" t="s">
        <v>70</v>
      </c>
      <c r="C1209" t="s">
        <v>414</v>
      </c>
      <c r="D1209" t="s">
        <v>979</v>
      </c>
      <c r="E1209" s="1">
        <v>39119</v>
      </c>
      <c r="F1209" s="1">
        <v>45352</v>
      </c>
      <c r="G1209" t="s">
        <v>966</v>
      </c>
      <c r="H1209" s="2">
        <v>414813.95</v>
      </c>
      <c r="I1209">
        <v>0</v>
      </c>
      <c r="J1209">
        <v>2.1</v>
      </c>
      <c r="R1209">
        <f t="shared" ca="1" si="127"/>
        <v>18</v>
      </c>
    </row>
    <row r="1210" spans="1:18">
      <c r="A1210">
        <v>2209</v>
      </c>
      <c r="B1210" t="s">
        <v>86</v>
      </c>
      <c r="C1210" t="s">
        <v>477</v>
      </c>
      <c r="D1210" t="s">
        <v>979</v>
      </c>
      <c r="E1210" s="1">
        <v>24212</v>
      </c>
      <c r="F1210" s="1">
        <v>44665</v>
      </c>
      <c r="G1210" t="s">
        <v>965</v>
      </c>
      <c r="H1210" s="2">
        <v>368677.01</v>
      </c>
      <c r="I1210">
        <v>0</v>
      </c>
      <c r="J1210">
        <v>0.5</v>
      </c>
      <c r="R1210">
        <f t="shared" ca="1" si="127"/>
        <v>59</v>
      </c>
    </row>
    <row r="1211" spans="1:18">
      <c r="A1211">
        <v>2210</v>
      </c>
      <c r="B1211" t="s">
        <v>139</v>
      </c>
      <c r="C1211" t="s">
        <v>867</v>
      </c>
      <c r="D1211" t="s">
        <v>980</v>
      </c>
      <c r="E1211" s="1">
        <v>19937</v>
      </c>
      <c r="F1211" s="1">
        <v>44614</v>
      </c>
      <c r="G1211" t="s">
        <v>967</v>
      </c>
      <c r="H1211" s="2">
        <v>127068.06</v>
      </c>
      <c r="I1211">
        <v>6</v>
      </c>
      <c r="J1211">
        <v>5.5</v>
      </c>
      <c r="R1211">
        <f t="shared" ca="1" si="127"/>
        <v>70</v>
      </c>
    </row>
    <row r="1212" spans="1:18">
      <c r="A1212">
        <v>2211</v>
      </c>
      <c r="B1212" t="s">
        <v>160</v>
      </c>
      <c r="C1212" t="s">
        <v>868</v>
      </c>
      <c r="D1212" t="s">
        <v>980</v>
      </c>
      <c r="E1212" s="1">
        <v>27123</v>
      </c>
      <c r="F1212" s="1">
        <v>44099</v>
      </c>
      <c r="G1212" t="s">
        <v>966</v>
      </c>
      <c r="H1212" s="2">
        <v>271081.8</v>
      </c>
      <c r="I1212">
        <v>0</v>
      </c>
      <c r="J1212">
        <v>2.1</v>
      </c>
      <c r="R1212">
        <f t="shared" ca="1" si="127"/>
        <v>51</v>
      </c>
    </row>
    <row r="1213" spans="1:18">
      <c r="A1213">
        <v>2212</v>
      </c>
      <c r="B1213" t="s">
        <v>190</v>
      </c>
      <c r="C1213" t="s">
        <v>781</v>
      </c>
      <c r="D1213" t="s">
        <v>980</v>
      </c>
      <c r="E1213" s="1">
        <v>28706</v>
      </c>
      <c r="F1213" s="1">
        <v>45635</v>
      </c>
      <c r="G1213" t="s">
        <v>966</v>
      </c>
      <c r="H1213" s="2">
        <v>440633.67</v>
      </c>
      <c r="I1213">
        <v>0</v>
      </c>
      <c r="J1213">
        <v>2.1</v>
      </c>
      <c r="R1213">
        <f t="shared" ca="1" si="127"/>
        <v>46</v>
      </c>
    </row>
    <row r="1214" spans="1:18">
      <c r="A1214">
        <v>2213</v>
      </c>
      <c r="B1214" t="s">
        <v>86</v>
      </c>
      <c r="C1214" t="s">
        <v>756</v>
      </c>
      <c r="D1214" t="s">
        <v>979</v>
      </c>
      <c r="E1214" s="1">
        <v>38021</v>
      </c>
      <c r="F1214" s="1">
        <v>43980</v>
      </c>
      <c r="G1214" t="s">
        <v>966</v>
      </c>
      <c r="H1214" s="2">
        <v>344626.12</v>
      </c>
      <c r="I1214">
        <v>0</v>
      </c>
      <c r="J1214">
        <v>2.1</v>
      </c>
      <c r="R1214">
        <f t="shared" ca="1" si="127"/>
        <v>21</v>
      </c>
    </row>
    <row r="1215" spans="1:18">
      <c r="A1215">
        <v>2214</v>
      </c>
      <c r="B1215" t="s">
        <v>17</v>
      </c>
      <c r="C1215" t="s">
        <v>657</v>
      </c>
      <c r="D1215" t="s">
        <v>979</v>
      </c>
      <c r="E1215" s="1">
        <v>25205</v>
      </c>
      <c r="F1215" s="1">
        <v>44711</v>
      </c>
      <c r="G1215" t="s">
        <v>969</v>
      </c>
      <c r="H1215" s="2">
        <v>123316.44</v>
      </c>
      <c r="I1215">
        <v>6</v>
      </c>
      <c r="J1215">
        <v>8</v>
      </c>
      <c r="R1215">
        <f t="shared" ca="1" si="127"/>
        <v>56</v>
      </c>
    </row>
    <row r="1216" spans="1:18">
      <c r="A1216">
        <v>2215</v>
      </c>
      <c r="B1216" t="s">
        <v>83</v>
      </c>
      <c r="C1216" t="s">
        <v>446</v>
      </c>
      <c r="D1216" t="s">
        <v>980</v>
      </c>
      <c r="E1216" s="1">
        <v>20576</v>
      </c>
      <c r="F1216" s="1">
        <v>44151</v>
      </c>
      <c r="G1216" t="s">
        <v>968</v>
      </c>
      <c r="H1216" s="2">
        <v>174493.78</v>
      </c>
      <c r="I1216">
        <v>0</v>
      </c>
      <c r="J1216">
        <v>35</v>
      </c>
      <c r="R1216">
        <f t="shared" ca="1" si="127"/>
        <v>69</v>
      </c>
    </row>
    <row r="1217" spans="1:18">
      <c r="A1217">
        <v>2216</v>
      </c>
      <c r="B1217" t="s">
        <v>66</v>
      </c>
      <c r="C1217" t="s">
        <v>405</v>
      </c>
      <c r="D1217" t="s">
        <v>979</v>
      </c>
      <c r="E1217" s="1">
        <v>30400</v>
      </c>
      <c r="F1217" s="1">
        <v>44045</v>
      </c>
      <c r="G1217" t="s">
        <v>968</v>
      </c>
      <c r="H1217" s="2">
        <v>103572.22</v>
      </c>
      <c r="I1217">
        <v>0</v>
      </c>
      <c r="J1217">
        <v>35</v>
      </c>
      <c r="R1217">
        <f t="shared" ca="1" si="127"/>
        <v>42</v>
      </c>
    </row>
    <row r="1218" spans="1:18">
      <c r="A1218">
        <v>2217</v>
      </c>
      <c r="B1218" t="s">
        <v>150</v>
      </c>
      <c r="C1218" t="s">
        <v>869</v>
      </c>
      <c r="D1218" t="s">
        <v>980</v>
      </c>
      <c r="E1218" s="1">
        <v>23351</v>
      </c>
      <c r="F1218" s="1">
        <v>44388</v>
      </c>
      <c r="G1218" t="s">
        <v>968</v>
      </c>
      <c r="H1218" s="2">
        <v>265673.58</v>
      </c>
      <c r="I1218">
        <v>0</v>
      </c>
      <c r="J1218">
        <v>35</v>
      </c>
      <c r="R1218">
        <f t="shared" ca="1" si="127"/>
        <v>61</v>
      </c>
    </row>
    <row r="1219" spans="1:18">
      <c r="A1219">
        <v>2218</v>
      </c>
      <c r="B1219" t="s">
        <v>56</v>
      </c>
      <c r="C1219" t="s">
        <v>870</v>
      </c>
      <c r="D1219" t="s">
        <v>980</v>
      </c>
      <c r="E1219" s="1">
        <v>22340</v>
      </c>
      <c r="F1219" s="1">
        <v>45317</v>
      </c>
      <c r="G1219" t="s">
        <v>969</v>
      </c>
      <c r="H1219" s="2">
        <v>175318.96</v>
      </c>
      <c r="I1219">
        <v>12</v>
      </c>
      <c r="J1219">
        <v>8</v>
      </c>
      <c r="R1219">
        <f t="shared" ca="1" si="127"/>
        <v>64</v>
      </c>
    </row>
    <row r="1220" spans="1:18">
      <c r="A1220">
        <v>2219</v>
      </c>
      <c r="B1220" t="s">
        <v>288</v>
      </c>
      <c r="C1220" t="s">
        <v>575</v>
      </c>
      <c r="D1220" t="s">
        <v>979</v>
      </c>
      <c r="E1220" s="1">
        <v>37232</v>
      </c>
      <c r="F1220" s="1">
        <v>45226</v>
      </c>
      <c r="G1220" t="s">
        <v>967</v>
      </c>
      <c r="H1220" s="2">
        <v>127705.77</v>
      </c>
      <c r="I1220">
        <v>24</v>
      </c>
      <c r="J1220">
        <v>5.5</v>
      </c>
      <c r="R1220">
        <f t="shared" ca="1" si="127"/>
        <v>23</v>
      </c>
    </row>
    <row r="1221" spans="1:18">
      <c r="A1221">
        <v>2220</v>
      </c>
      <c r="B1221" t="s">
        <v>214</v>
      </c>
      <c r="C1221" t="s">
        <v>831</v>
      </c>
      <c r="D1221" t="s">
        <v>979</v>
      </c>
      <c r="E1221" s="1">
        <v>31958</v>
      </c>
      <c r="F1221" s="1">
        <v>44345</v>
      </c>
      <c r="G1221" t="s">
        <v>967</v>
      </c>
      <c r="H1221" s="2">
        <v>137038.92000000001</v>
      </c>
      <c r="I1221">
        <v>6</v>
      </c>
      <c r="J1221">
        <v>5.5</v>
      </c>
      <c r="R1221">
        <f t="shared" ca="1" si="127"/>
        <v>37</v>
      </c>
    </row>
    <row r="1222" spans="1:18">
      <c r="A1222">
        <v>2221</v>
      </c>
      <c r="B1222" t="s">
        <v>44</v>
      </c>
      <c r="C1222" t="s">
        <v>428</v>
      </c>
      <c r="D1222" t="s">
        <v>979</v>
      </c>
      <c r="E1222" s="1">
        <v>28941</v>
      </c>
      <c r="F1222" s="1">
        <v>45299</v>
      </c>
      <c r="G1222" t="s">
        <v>968</v>
      </c>
      <c r="H1222" s="2">
        <v>60530.51</v>
      </c>
      <c r="I1222">
        <v>0</v>
      </c>
      <c r="J1222">
        <v>35</v>
      </c>
      <c r="R1222">
        <f t="shared" ca="1" si="127"/>
        <v>46</v>
      </c>
    </row>
    <row r="1223" spans="1:18">
      <c r="A1223">
        <v>2222</v>
      </c>
      <c r="B1223" t="s">
        <v>324</v>
      </c>
      <c r="C1223" t="s">
        <v>473</v>
      </c>
      <c r="D1223" t="s">
        <v>980</v>
      </c>
      <c r="E1223" s="1">
        <v>28248</v>
      </c>
      <c r="F1223" s="1">
        <v>45453</v>
      </c>
      <c r="G1223" t="s">
        <v>965</v>
      </c>
      <c r="H1223" s="2">
        <v>275976.45</v>
      </c>
      <c r="I1223">
        <v>0</v>
      </c>
      <c r="J1223">
        <v>0.5</v>
      </c>
      <c r="R1223">
        <f t="shared" ca="1" si="127"/>
        <v>48</v>
      </c>
    </row>
    <row r="1224" spans="1:18">
      <c r="A1224">
        <v>2223</v>
      </c>
      <c r="B1224" t="s">
        <v>51</v>
      </c>
      <c r="C1224" t="s">
        <v>695</v>
      </c>
      <c r="D1224" t="s">
        <v>979</v>
      </c>
      <c r="E1224" s="1">
        <v>22322</v>
      </c>
      <c r="F1224" s="1">
        <v>45282</v>
      </c>
      <c r="G1224" t="s">
        <v>969</v>
      </c>
      <c r="H1224" s="2">
        <v>450453.72</v>
      </c>
      <c r="I1224">
        <v>12</v>
      </c>
      <c r="J1224">
        <v>8</v>
      </c>
      <c r="R1224">
        <f t="shared" ca="1" si="127"/>
        <v>64</v>
      </c>
    </row>
    <row r="1225" spans="1:18">
      <c r="A1225">
        <v>2224</v>
      </c>
      <c r="B1225" t="s">
        <v>96</v>
      </c>
      <c r="C1225" t="s">
        <v>788</v>
      </c>
      <c r="D1225" t="s">
        <v>979</v>
      </c>
      <c r="E1225" s="1">
        <v>20169</v>
      </c>
      <c r="F1225" s="1">
        <v>45301</v>
      </c>
      <c r="G1225" t="s">
        <v>965</v>
      </c>
      <c r="H1225" s="2">
        <v>123217.75</v>
      </c>
      <c r="I1225">
        <v>0</v>
      </c>
      <c r="J1225">
        <v>0.5</v>
      </c>
      <c r="R1225">
        <f t="shared" ca="1" si="127"/>
        <v>70</v>
      </c>
    </row>
    <row r="1226" spans="1:18">
      <c r="A1226">
        <v>2225</v>
      </c>
      <c r="B1226" t="s">
        <v>112</v>
      </c>
      <c r="C1226" t="s">
        <v>837</v>
      </c>
      <c r="D1226" t="s">
        <v>979</v>
      </c>
      <c r="E1226" s="1">
        <v>26387</v>
      </c>
      <c r="F1226" s="1">
        <v>44359</v>
      </c>
      <c r="G1226" t="s">
        <v>966</v>
      </c>
      <c r="H1226" s="2">
        <v>452830.6</v>
      </c>
      <c r="I1226">
        <v>0</v>
      </c>
      <c r="J1226">
        <v>2.1</v>
      </c>
      <c r="R1226">
        <f t="shared" ca="1" si="127"/>
        <v>53</v>
      </c>
    </row>
    <row r="1227" spans="1:18">
      <c r="A1227">
        <v>2226</v>
      </c>
      <c r="B1227" t="s">
        <v>212</v>
      </c>
      <c r="C1227" t="s">
        <v>678</v>
      </c>
      <c r="D1227" t="s">
        <v>979</v>
      </c>
      <c r="E1227" s="1">
        <v>30577</v>
      </c>
      <c r="F1227" s="1">
        <v>45793</v>
      </c>
      <c r="G1227" t="s">
        <v>968</v>
      </c>
      <c r="H1227" s="2">
        <v>224370.84</v>
      </c>
      <c r="I1227">
        <v>0</v>
      </c>
      <c r="J1227">
        <v>35</v>
      </c>
      <c r="R1227">
        <f t="shared" ca="1" si="127"/>
        <v>41</v>
      </c>
    </row>
    <row r="1228" spans="1:18">
      <c r="A1228">
        <v>2227</v>
      </c>
      <c r="B1228" t="s">
        <v>314</v>
      </c>
      <c r="C1228" t="s">
        <v>623</v>
      </c>
      <c r="D1228" t="s">
        <v>979</v>
      </c>
      <c r="E1228" s="1">
        <v>31498</v>
      </c>
      <c r="F1228" s="1">
        <v>44352</v>
      </c>
      <c r="G1228" t="s">
        <v>967</v>
      </c>
      <c r="H1228" s="2">
        <v>348887.98</v>
      </c>
      <c r="I1228">
        <v>36</v>
      </c>
      <c r="J1228">
        <v>5.5</v>
      </c>
      <c r="R1228">
        <f t="shared" ca="1" si="127"/>
        <v>39</v>
      </c>
    </row>
    <row r="1229" spans="1:18">
      <c r="A1229">
        <v>2228</v>
      </c>
      <c r="B1229" t="s">
        <v>90</v>
      </c>
      <c r="C1229" t="s">
        <v>554</v>
      </c>
      <c r="D1229" t="s">
        <v>980</v>
      </c>
      <c r="E1229" s="1">
        <v>32272</v>
      </c>
      <c r="F1229" s="1">
        <v>45433</v>
      </c>
      <c r="G1229" t="s">
        <v>969</v>
      </c>
      <c r="H1229" s="2">
        <v>54353.36</v>
      </c>
      <c r="I1229">
        <v>24</v>
      </c>
      <c r="J1229">
        <v>8</v>
      </c>
      <c r="R1229">
        <f t="shared" ref="R1229:R1292" ca="1" si="128">INT((TODAY()-E1229)/365.25)</f>
        <v>37</v>
      </c>
    </row>
    <row r="1230" spans="1:18">
      <c r="A1230">
        <v>2229</v>
      </c>
      <c r="B1230" t="s">
        <v>68</v>
      </c>
      <c r="C1230" t="s">
        <v>421</v>
      </c>
      <c r="D1230" t="s">
        <v>980</v>
      </c>
      <c r="E1230" s="1">
        <v>38272</v>
      </c>
      <c r="F1230" s="1">
        <v>45441</v>
      </c>
      <c r="G1230" t="s">
        <v>968</v>
      </c>
      <c r="H1230" s="2">
        <v>65864.070000000007</v>
      </c>
      <c r="I1230">
        <v>0</v>
      </c>
      <c r="J1230">
        <v>35</v>
      </c>
      <c r="R1230">
        <f t="shared" ca="1" si="128"/>
        <v>20</v>
      </c>
    </row>
    <row r="1231" spans="1:18">
      <c r="A1231">
        <v>2230</v>
      </c>
      <c r="B1231" t="s">
        <v>66</v>
      </c>
      <c r="C1231" t="s">
        <v>578</v>
      </c>
      <c r="D1231" t="s">
        <v>979</v>
      </c>
      <c r="E1231" s="1">
        <v>31536</v>
      </c>
      <c r="F1231" s="1">
        <v>45362</v>
      </c>
      <c r="G1231" t="s">
        <v>967</v>
      </c>
      <c r="H1231" s="2">
        <v>225858.45</v>
      </c>
      <c r="I1231">
        <v>6</v>
      </c>
      <c r="J1231">
        <v>5.5</v>
      </c>
      <c r="R1231">
        <f t="shared" ca="1" si="128"/>
        <v>39</v>
      </c>
    </row>
    <row r="1232" spans="1:18">
      <c r="A1232">
        <v>2231</v>
      </c>
      <c r="B1232" t="s">
        <v>129</v>
      </c>
      <c r="C1232" t="s">
        <v>703</v>
      </c>
      <c r="D1232" t="s">
        <v>979</v>
      </c>
      <c r="E1232" s="1">
        <v>31237</v>
      </c>
      <c r="F1232" s="1">
        <v>44404</v>
      </c>
      <c r="G1232" t="s">
        <v>967</v>
      </c>
      <c r="H1232" s="2">
        <v>28688</v>
      </c>
      <c r="I1232">
        <v>12</v>
      </c>
      <c r="J1232">
        <v>5.5</v>
      </c>
      <c r="R1232">
        <f t="shared" ca="1" si="128"/>
        <v>39</v>
      </c>
    </row>
    <row r="1233" spans="1:18">
      <c r="A1233">
        <v>2232</v>
      </c>
      <c r="B1233" t="s">
        <v>124</v>
      </c>
      <c r="C1233" t="s">
        <v>466</v>
      </c>
      <c r="D1233" t="s">
        <v>980</v>
      </c>
      <c r="E1233" s="1">
        <v>20451</v>
      </c>
      <c r="F1233" s="1">
        <v>45150</v>
      </c>
      <c r="G1233" t="s">
        <v>969</v>
      </c>
      <c r="H1233" s="2">
        <v>80980.39</v>
      </c>
      <c r="I1233">
        <v>18</v>
      </c>
      <c r="J1233">
        <v>8</v>
      </c>
      <c r="R1233">
        <f t="shared" ca="1" si="128"/>
        <v>69</v>
      </c>
    </row>
    <row r="1234" spans="1:18">
      <c r="A1234">
        <v>2233</v>
      </c>
      <c r="B1234" t="s">
        <v>239</v>
      </c>
      <c r="C1234" t="s">
        <v>559</v>
      </c>
      <c r="D1234" t="s">
        <v>980</v>
      </c>
      <c r="E1234" s="1">
        <v>21544</v>
      </c>
      <c r="F1234" s="1">
        <v>45151</v>
      </c>
      <c r="G1234" t="s">
        <v>966</v>
      </c>
      <c r="H1234" s="2">
        <v>494533.38</v>
      </c>
      <c r="I1234">
        <v>0</v>
      </c>
      <c r="J1234">
        <v>2.1</v>
      </c>
      <c r="R1234">
        <f t="shared" ca="1" si="128"/>
        <v>66</v>
      </c>
    </row>
    <row r="1235" spans="1:18">
      <c r="A1235">
        <v>2234</v>
      </c>
      <c r="B1235" t="s">
        <v>310</v>
      </c>
      <c r="C1235" t="s">
        <v>616</v>
      </c>
      <c r="D1235" t="s">
        <v>979</v>
      </c>
      <c r="E1235" s="1">
        <v>26309</v>
      </c>
      <c r="F1235" s="1">
        <v>45435</v>
      </c>
      <c r="G1235" t="s">
        <v>968</v>
      </c>
      <c r="H1235" s="2">
        <v>246973.66</v>
      </c>
      <c r="I1235">
        <v>0</v>
      </c>
      <c r="J1235">
        <v>35</v>
      </c>
      <c r="R1235">
        <f t="shared" ca="1" si="128"/>
        <v>53</v>
      </c>
    </row>
    <row r="1236" spans="1:18">
      <c r="A1236">
        <v>2235</v>
      </c>
      <c r="B1236" t="s">
        <v>158</v>
      </c>
      <c r="C1236" t="s">
        <v>628</v>
      </c>
      <c r="D1236" t="s">
        <v>980</v>
      </c>
      <c r="E1236" s="1">
        <v>19933</v>
      </c>
      <c r="F1236" s="1">
        <v>44457</v>
      </c>
      <c r="G1236" t="s">
        <v>969</v>
      </c>
      <c r="H1236" s="2">
        <v>126832.04</v>
      </c>
      <c r="I1236">
        <v>24</v>
      </c>
      <c r="J1236">
        <v>8</v>
      </c>
      <c r="R1236">
        <f t="shared" ca="1" si="128"/>
        <v>70</v>
      </c>
    </row>
    <row r="1237" spans="1:18">
      <c r="A1237">
        <v>2236</v>
      </c>
      <c r="B1237" t="s">
        <v>147</v>
      </c>
      <c r="C1237" t="s">
        <v>386</v>
      </c>
      <c r="D1237" t="s">
        <v>979</v>
      </c>
      <c r="E1237" s="1">
        <v>36615</v>
      </c>
      <c r="F1237" s="1">
        <v>44859</v>
      </c>
      <c r="G1237" t="s">
        <v>968</v>
      </c>
      <c r="H1237" s="2">
        <v>105241.66</v>
      </c>
      <c r="I1237">
        <v>0</v>
      </c>
      <c r="J1237">
        <v>35</v>
      </c>
      <c r="R1237">
        <f t="shared" ca="1" si="128"/>
        <v>25</v>
      </c>
    </row>
    <row r="1238" spans="1:18">
      <c r="A1238">
        <v>2237</v>
      </c>
      <c r="B1238" t="s">
        <v>223</v>
      </c>
      <c r="C1238" t="s">
        <v>871</v>
      </c>
      <c r="D1238" t="s">
        <v>980</v>
      </c>
      <c r="E1238" s="1">
        <v>30966</v>
      </c>
      <c r="F1238" s="1">
        <v>45158</v>
      </c>
      <c r="G1238" t="s">
        <v>966</v>
      </c>
      <c r="H1238" s="2">
        <v>181521.71</v>
      </c>
      <c r="I1238">
        <v>0</v>
      </c>
      <c r="J1238">
        <v>2.1</v>
      </c>
      <c r="R1238">
        <f t="shared" ca="1" si="128"/>
        <v>40</v>
      </c>
    </row>
    <row r="1239" spans="1:18">
      <c r="A1239">
        <v>2238</v>
      </c>
      <c r="B1239" t="s">
        <v>240</v>
      </c>
      <c r="C1239" t="s">
        <v>453</v>
      </c>
      <c r="D1239" t="s">
        <v>979</v>
      </c>
      <c r="E1239" s="1">
        <v>32887</v>
      </c>
      <c r="F1239" s="1">
        <v>44205</v>
      </c>
      <c r="G1239" t="s">
        <v>966</v>
      </c>
      <c r="H1239" s="2">
        <v>490657.01</v>
      </c>
      <c r="I1239">
        <v>0</v>
      </c>
      <c r="J1239">
        <v>2.1</v>
      </c>
      <c r="R1239">
        <f t="shared" ca="1" si="128"/>
        <v>35</v>
      </c>
    </row>
    <row r="1240" spans="1:18">
      <c r="A1240">
        <v>2239</v>
      </c>
      <c r="B1240" t="s">
        <v>210</v>
      </c>
      <c r="C1240" t="s">
        <v>700</v>
      </c>
      <c r="D1240" t="s">
        <v>980</v>
      </c>
      <c r="E1240" s="1">
        <v>32893</v>
      </c>
      <c r="F1240" s="1">
        <v>44476</v>
      </c>
      <c r="G1240" t="s">
        <v>969</v>
      </c>
      <c r="H1240" s="2">
        <v>425038.7</v>
      </c>
      <c r="I1240">
        <v>36</v>
      </c>
      <c r="J1240">
        <v>8</v>
      </c>
      <c r="R1240">
        <f t="shared" ca="1" si="128"/>
        <v>35</v>
      </c>
    </row>
    <row r="1241" spans="1:18">
      <c r="A1241">
        <v>2240</v>
      </c>
      <c r="B1241" t="s">
        <v>101</v>
      </c>
      <c r="C1241" t="s">
        <v>518</v>
      </c>
      <c r="D1241" t="s">
        <v>980</v>
      </c>
      <c r="E1241" s="1">
        <v>25298</v>
      </c>
      <c r="F1241" s="1">
        <v>44148</v>
      </c>
      <c r="G1241" t="s">
        <v>966</v>
      </c>
      <c r="H1241" s="2">
        <v>446725.06</v>
      </c>
      <c r="I1241">
        <v>0</v>
      </c>
      <c r="J1241">
        <v>2.1</v>
      </c>
      <c r="R1241">
        <f t="shared" ca="1" si="128"/>
        <v>56</v>
      </c>
    </row>
    <row r="1242" spans="1:18">
      <c r="A1242">
        <v>2241</v>
      </c>
      <c r="B1242" t="s">
        <v>328</v>
      </c>
      <c r="C1242" t="s">
        <v>811</v>
      </c>
      <c r="D1242" t="s">
        <v>980</v>
      </c>
      <c r="E1242" s="1">
        <v>28482</v>
      </c>
      <c r="F1242" s="1">
        <v>45627</v>
      </c>
      <c r="G1242" t="s">
        <v>968</v>
      </c>
      <c r="H1242" s="2">
        <v>412294.16</v>
      </c>
      <c r="I1242">
        <v>0</v>
      </c>
      <c r="J1242">
        <v>35</v>
      </c>
      <c r="R1242">
        <f t="shared" ca="1" si="128"/>
        <v>47</v>
      </c>
    </row>
    <row r="1243" spans="1:18">
      <c r="A1243">
        <v>2242</v>
      </c>
      <c r="B1243" t="s">
        <v>116</v>
      </c>
      <c r="C1243" t="s">
        <v>398</v>
      </c>
      <c r="D1243" t="s">
        <v>979</v>
      </c>
      <c r="E1243" s="1">
        <v>25841</v>
      </c>
      <c r="F1243" s="1">
        <v>45373</v>
      </c>
      <c r="G1243" t="s">
        <v>968</v>
      </c>
      <c r="H1243" s="2">
        <v>379522.29</v>
      </c>
      <c r="I1243">
        <v>0</v>
      </c>
      <c r="J1243">
        <v>35</v>
      </c>
      <c r="R1243">
        <f t="shared" ca="1" si="128"/>
        <v>54</v>
      </c>
    </row>
    <row r="1244" spans="1:18">
      <c r="A1244">
        <v>2243</v>
      </c>
      <c r="B1244" t="s">
        <v>200</v>
      </c>
      <c r="C1244" t="s">
        <v>374</v>
      </c>
      <c r="D1244" t="s">
        <v>979</v>
      </c>
      <c r="E1244" s="1">
        <v>38711</v>
      </c>
      <c r="F1244" s="1">
        <v>44605</v>
      </c>
      <c r="G1244" t="s">
        <v>965</v>
      </c>
      <c r="H1244" s="2">
        <v>58435.64</v>
      </c>
      <c r="I1244">
        <v>0</v>
      </c>
      <c r="J1244">
        <v>0.5</v>
      </c>
      <c r="R1244">
        <f t="shared" ca="1" si="128"/>
        <v>19</v>
      </c>
    </row>
    <row r="1245" spans="1:18">
      <c r="A1245">
        <v>2244</v>
      </c>
      <c r="B1245" t="s">
        <v>216</v>
      </c>
      <c r="C1245" t="s">
        <v>872</v>
      </c>
      <c r="D1245" t="s">
        <v>979</v>
      </c>
      <c r="E1245" s="1">
        <v>35576</v>
      </c>
      <c r="F1245" s="1">
        <v>44298</v>
      </c>
      <c r="G1245" t="s">
        <v>966</v>
      </c>
      <c r="H1245" s="2">
        <v>336500.65</v>
      </c>
      <c r="I1245">
        <v>0</v>
      </c>
      <c r="J1245">
        <v>2.1</v>
      </c>
      <c r="R1245">
        <f t="shared" ca="1" si="128"/>
        <v>28</v>
      </c>
    </row>
    <row r="1246" spans="1:18">
      <c r="A1246">
        <v>2245</v>
      </c>
      <c r="B1246" t="s">
        <v>305</v>
      </c>
      <c r="C1246" t="s">
        <v>855</v>
      </c>
      <c r="D1246" t="s">
        <v>979</v>
      </c>
      <c r="E1246" s="1">
        <v>24006</v>
      </c>
      <c r="F1246" s="1">
        <v>45396</v>
      </c>
      <c r="G1246" t="s">
        <v>966</v>
      </c>
      <c r="H1246" s="2">
        <v>296597.59999999998</v>
      </c>
      <c r="I1246">
        <v>0</v>
      </c>
      <c r="J1246">
        <v>2.1</v>
      </c>
      <c r="R1246">
        <f t="shared" ca="1" si="128"/>
        <v>59</v>
      </c>
    </row>
    <row r="1247" spans="1:18">
      <c r="A1247">
        <v>2246</v>
      </c>
      <c r="B1247" t="s">
        <v>186</v>
      </c>
      <c r="C1247" t="s">
        <v>873</v>
      </c>
      <c r="D1247" t="s">
        <v>979</v>
      </c>
      <c r="E1247" s="1">
        <v>24061</v>
      </c>
      <c r="F1247" s="1">
        <v>45590</v>
      </c>
      <c r="G1247" t="s">
        <v>967</v>
      </c>
      <c r="H1247" s="2">
        <v>481804.84</v>
      </c>
      <c r="I1247">
        <v>36</v>
      </c>
      <c r="J1247">
        <v>5.5</v>
      </c>
      <c r="R1247">
        <f t="shared" ca="1" si="128"/>
        <v>59</v>
      </c>
    </row>
    <row r="1248" spans="1:18">
      <c r="A1248">
        <v>2247</v>
      </c>
      <c r="B1248" t="s">
        <v>285</v>
      </c>
      <c r="C1248" t="s">
        <v>191</v>
      </c>
      <c r="D1248" t="s">
        <v>979</v>
      </c>
      <c r="E1248" s="1">
        <v>29098</v>
      </c>
      <c r="F1248" s="1">
        <v>44423</v>
      </c>
      <c r="G1248" t="s">
        <v>967</v>
      </c>
      <c r="H1248" s="2">
        <v>454333.37</v>
      </c>
      <c r="I1248">
        <v>36</v>
      </c>
      <c r="J1248">
        <v>5.5</v>
      </c>
      <c r="R1248">
        <f t="shared" ca="1" si="128"/>
        <v>45</v>
      </c>
    </row>
    <row r="1249" spans="1:18">
      <c r="A1249">
        <v>2248</v>
      </c>
      <c r="B1249" t="s">
        <v>196</v>
      </c>
      <c r="C1249" t="s">
        <v>861</v>
      </c>
      <c r="D1249" t="s">
        <v>979</v>
      </c>
      <c r="E1249" s="1">
        <v>31566</v>
      </c>
      <c r="F1249" s="1">
        <v>44328</v>
      </c>
      <c r="G1249" t="s">
        <v>965</v>
      </c>
      <c r="H1249" s="2">
        <v>374153.06</v>
      </c>
      <c r="I1249">
        <v>0</v>
      </c>
      <c r="J1249">
        <v>0.5</v>
      </c>
      <c r="R1249">
        <f t="shared" ca="1" si="128"/>
        <v>39</v>
      </c>
    </row>
    <row r="1250" spans="1:18">
      <c r="A1250">
        <v>2249</v>
      </c>
      <c r="B1250" t="s">
        <v>118</v>
      </c>
      <c r="C1250" t="s">
        <v>738</v>
      </c>
      <c r="D1250" t="s">
        <v>979</v>
      </c>
      <c r="E1250" s="1">
        <v>25479</v>
      </c>
      <c r="F1250" s="1">
        <v>45605</v>
      </c>
      <c r="G1250" t="s">
        <v>968</v>
      </c>
      <c r="H1250" s="2">
        <v>152856.07999999999</v>
      </c>
      <c r="I1250">
        <v>0</v>
      </c>
      <c r="J1250">
        <v>35</v>
      </c>
      <c r="R1250">
        <f t="shared" ca="1" si="128"/>
        <v>55</v>
      </c>
    </row>
    <row r="1251" spans="1:18">
      <c r="A1251">
        <v>2250</v>
      </c>
      <c r="B1251" t="s">
        <v>141</v>
      </c>
      <c r="C1251" t="s">
        <v>874</v>
      </c>
      <c r="D1251" t="s">
        <v>980</v>
      </c>
      <c r="E1251" s="1">
        <v>36313</v>
      </c>
      <c r="F1251" s="1">
        <v>44754</v>
      </c>
      <c r="G1251" t="s">
        <v>967</v>
      </c>
      <c r="H1251" s="2">
        <v>139883.42000000001</v>
      </c>
      <c r="I1251">
        <v>12</v>
      </c>
      <c r="J1251">
        <v>5.5</v>
      </c>
      <c r="R1251">
        <f t="shared" ca="1" si="128"/>
        <v>26</v>
      </c>
    </row>
    <row r="1252" spans="1:18">
      <c r="A1252">
        <v>2251</v>
      </c>
      <c r="B1252" t="s">
        <v>226</v>
      </c>
      <c r="C1252" t="s">
        <v>771</v>
      </c>
      <c r="D1252" t="s">
        <v>979</v>
      </c>
      <c r="E1252" s="1">
        <v>34075</v>
      </c>
      <c r="F1252" s="1">
        <v>45697</v>
      </c>
      <c r="G1252" t="s">
        <v>965</v>
      </c>
      <c r="H1252" s="2">
        <v>424575.39</v>
      </c>
      <c r="I1252">
        <v>0</v>
      </c>
      <c r="J1252">
        <v>0.5</v>
      </c>
      <c r="R1252">
        <f t="shared" ca="1" si="128"/>
        <v>32</v>
      </c>
    </row>
    <row r="1253" spans="1:18">
      <c r="A1253">
        <v>2252</v>
      </c>
      <c r="B1253" t="s">
        <v>306</v>
      </c>
      <c r="C1253" t="s">
        <v>848</v>
      </c>
      <c r="D1253" t="s">
        <v>979</v>
      </c>
      <c r="E1253" s="1">
        <v>32536</v>
      </c>
      <c r="F1253" s="1">
        <v>45800</v>
      </c>
      <c r="G1253" t="s">
        <v>968</v>
      </c>
      <c r="H1253" s="2">
        <v>46369.7</v>
      </c>
      <c r="I1253">
        <v>0</v>
      </c>
      <c r="J1253">
        <v>35</v>
      </c>
      <c r="R1253">
        <f t="shared" ca="1" si="128"/>
        <v>36</v>
      </c>
    </row>
    <row r="1254" spans="1:18">
      <c r="A1254">
        <v>2253</v>
      </c>
      <c r="B1254" t="s">
        <v>290</v>
      </c>
      <c r="C1254" t="s">
        <v>767</v>
      </c>
      <c r="D1254" t="s">
        <v>980</v>
      </c>
      <c r="E1254" s="1">
        <v>36560</v>
      </c>
      <c r="F1254" s="1">
        <v>44776</v>
      </c>
      <c r="G1254" t="s">
        <v>965</v>
      </c>
      <c r="H1254" s="2">
        <v>356260.68</v>
      </c>
      <c r="I1254">
        <v>0</v>
      </c>
      <c r="J1254">
        <v>0.5</v>
      </c>
      <c r="R1254">
        <f t="shared" ca="1" si="128"/>
        <v>25</v>
      </c>
    </row>
    <row r="1255" spans="1:18">
      <c r="A1255">
        <v>2254</v>
      </c>
      <c r="B1255" t="s">
        <v>106</v>
      </c>
      <c r="C1255" t="s">
        <v>875</v>
      </c>
      <c r="D1255" t="s">
        <v>980</v>
      </c>
      <c r="E1255" s="1">
        <v>36236</v>
      </c>
      <c r="F1255" s="1">
        <v>45581</v>
      </c>
      <c r="G1255" t="s">
        <v>968</v>
      </c>
      <c r="H1255" s="2">
        <v>463689.71</v>
      </c>
      <c r="I1255">
        <v>0</v>
      </c>
      <c r="J1255">
        <v>35</v>
      </c>
      <c r="R1255">
        <f t="shared" ca="1" si="128"/>
        <v>26</v>
      </c>
    </row>
    <row r="1256" spans="1:18">
      <c r="A1256">
        <v>2255</v>
      </c>
      <c r="B1256" t="s">
        <v>290</v>
      </c>
      <c r="C1256" t="s">
        <v>704</v>
      </c>
      <c r="D1256" t="s">
        <v>980</v>
      </c>
      <c r="E1256" s="1">
        <v>38146</v>
      </c>
      <c r="F1256" s="1">
        <v>45256</v>
      </c>
      <c r="G1256" t="s">
        <v>965</v>
      </c>
      <c r="H1256" s="2">
        <v>196318.21</v>
      </c>
      <c r="I1256">
        <v>0</v>
      </c>
      <c r="J1256">
        <v>0.5</v>
      </c>
      <c r="R1256">
        <f t="shared" ca="1" si="128"/>
        <v>20</v>
      </c>
    </row>
    <row r="1257" spans="1:18">
      <c r="A1257">
        <v>2256</v>
      </c>
      <c r="B1257" t="s">
        <v>15</v>
      </c>
      <c r="C1257" t="s">
        <v>538</v>
      </c>
      <c r="D1257" t="s">
        <v>980</v>
      </c>
      <c r="E1257" s="1">
        <v>19921</v>
      </c>
      <c r="F1257" s="1">
        <v>45410</v>
      </c>
      <c r="G1257" t="s">
        <v>968</v>
      </c>
      <c r="H1257" s="2">
        <v>400611.84000000003</v>
      </c>
      <c r="I1257">
        <v>0</v>
      </c>
      <c r="J1257">
        <v>35</v>
      </c>
      <c r="R1257">
        <f t="shared" ca="1" si="128"/>
        <v>70</v>
      </c>
    </row>
    <row r="1258" spans="1:18">
      <c r="A1258">
        <v>2257</v>
      </c>
      <c r="B1258" t="s">
        <v>63</v>
      </c>
      <c r="C1258" t="s">
        <v>697</v>
      </c>
      <c r="D1258" t="s">
        <v>980</v>
      </c>
      <c r="E1258" s="1">
        <v>37859</v>
      </c>
      <c r="F1258" s="1">
        <v>44533</v>
      </c>
      <c r="G1258" t="s">
        <v>965</v>
      </c>
      <c r="H1258" s="2">
        <v>310883.15999999997</v>
      </c>
      <c r="I1258">
        <v>0</v>
      </c>
      <c r="J1258">
        <v>0.5</v>
      </c>
      <c r="R1258">
        <f t="shared" ca="1" si="128"/>
        <v>21</v>
      </c>
    </row>
    <row r="1259" spans="1:18">
      <c r="A1259">
        <v>2258</v>
      </c>
      <c r="B1259" t="s">
        <v>226</v>
      </c>
      <c r="C1259" t="s">
        <v>664</v>
      </c>
      <c r="D1259" t="s">
        <v>979</v>
      </c>
      <c r="E1259" s="1">
        <v>33318</v>
      </c>
      <c r="F1259" s="1">
        <v>45106</v>
      </c>
      <c r="G1259" t="s">
        <v>968</v>
      </c>
      <c r="H1259" s="2">
        <v>374562.45</v>
      </c>
      <c r="I1259">
        <v>0</v>
      </c>
      <c r="J1259">
        <v>35</v>
      </c>
      <c r="R1259">
        <f t="shared" ca="1" si="128"/>
        <v>34</v>
      </c>
    </row>
    <row r="1260" spans="1:18">
      <c r="A1260">
        <v>2259</v>
      </c>
      <c r="B1260" t="s">
        <v>170</v>
      </c>
      <c r="C1260" t="s">
        <v>439</v>
      </c>
      <c r="D1260" t="s">
        <v>980</v>
      </c>
      <c r="E1260" s="1">
        <v>31636</v>
      </c>
      <c r="F1260" s="1">
        <v>44701</v>
      </c>
      <c r="G1260" t="s">
        <v>969</v>
      </c>
      <c r="H1260" s="2">
        <v>380105.18</v>
      </c>
      <c r="I1260">
        <v>0</v>
      </c>
      <c r="J1260">
        <v>8</v>
      </c>
      <c r="R1260">
        <f t="shared" ca="1" si="128"/>
        <v>38</v>
      </c>
    </row>
    <row r="1261" spans="1:18">
      <c r="A1261">
        <v>2260</v>
      </c>
      <c r="B1261" t="s">
        <v>48</v>
      </c>
      <c r="C1261" t="s">
        <v>792</v>
      </c>
      <c r="D1261" t="s">
        <v>979</v>
      </c>
      <c r="E1261" s="1">
        <v>27545</v>
      </c>
      <c r="F1261" s="1">
        <v>45521</v>
      </c>
      <c r="G1261" t="s">
        <v>967</v>
      </c>
      <c r="H1261" s="2">
        <v>92022.71</v>
      </c>
      <c r="I1261">
        <v>6</v>
      </c>
      <c r="J1261">
        <v>5.5</v>
      </c>
      <c r="R1261">
        <f t="shared" ca="1" si="128"/>
        <v>50</v>
      </c>
    </row>
    <row r="1262" spans="1:18">
      <c r="A1262">
        <v>2261</v>
      </c>
      <c r="B1262" t="s">
        <v>185</v>
      </c>
      <c r="C1262" t="s">
        <v>385</v>
      </c>
      <c r="D1262" t="s">
        <v>979</v>
      </c>
      <c r="E1262" s="1">
        <v>24325</v>
      </c>
      <c r="F1262" s="1">
        <v>44497</v>
      </c>
      <c r="G1262" t="s">
        <v>967</v>
      </c>
      <c r="H1262" s="2">
        <v>12415.31</v>
      </c>
      <c r="I1262">
        <v>36</v>
      </c>
      <c r="J1262">
        <v>5.5</v>
      </c>
      <c r="R1262">
        <f t="shared" ca="1" si="128"/>
        <v>58</v>
      </c>
    </row>
    <row r="1263" spans="1:18">
      <c r="A1263">
        <v>2262</v>
      </c>
      <c r="B1263" t="s">
        <v>279</v>
      </c>
      <c r="C1263" t="s">
        <v>624</v>
      </c>
      <c r="D1263" t="s">
        <v>980</v>
      </c>
      <c r="E1263" s="1">
        <v>22111</v>
      </c>
      <c r="F1263" s="1">
        <v>45632</v>
      </c>
      <c r="G1263" t="s">
        <v>965</v>
      </c>
      <c r="H1263" s="2">
        <v>378258.31</v>
      </c>
      <c r="I1263">
        <v>0</v>
      </c>
      <c r="J1263">
        <v>0.5</v>
      </c>
      <c r="R1263">
        <f t="shared" ca="1" si="128"/>
        <v>64</v>
      </c>
    </row>
    <row r="1264" spans="1:18">
      <c r="A1264">
        <v>2263</v>
      </c>
      <c r="B1264" t="s">
        <v>301</v>
      </c>
      <c r="C1264" t="s">
        <v>876</v>
      </c>
      <c r="D1264" t="s">
        <v>979</v>
      </c>
      <c r="E1264" s="1">
        <v>35344</v>
      </c>
      <c r="F1264" s="1">
        <v>44818</v>
      </c>
      <c r="G1264" t="s">
        <v>969</v>
      </c>
      <c r="H1264" s="2">
        <v>54867.72</v>
      </c>
      <c r="I1264">
        <v>18</v>
      </c>
      <c r="J1264">
        <v>8</v>
      </c>
      <c r="R1264">
        <f t="shared" ca="1" si="128"/>
        <v>28</v>
      </c>
    </row>
    <row r="1265" spans="1:18">
      <c r="A1265">
        <v>2264</v>
      </c>
      <c r="B1265" t="s">
        <v>127</v>
      </c>
      <c r="C1265" t="s">
        <v>474</v>
      </c>
      <c r="D1265" t="s">
        <v>980</v>
      </c>
      <c r="E1265" s="1">
        <v>20193</v>
      </c>
      <c r="F1265" s="1">
        <v>44841</v>
      </c>
      <c r="G1265" t="s">
        <v>967</v>
      </c>
      <c r="H1265" s="2">
        <v>182370.03</v>
      </c>
      <c r="I1265">
        <v>18</v>
      </c>
      <c r="J1265">
        <v>5.5</v>
      </c>
      <c r="R1265">
        <f t="shared" ca="1" si="128"/>
        <v>70</v>
      </c>
    </row>
    <row r="1266" spans="1:18">
      <c r="A1266">
        <v>2265</v>
      </c>
      <c r="B1266" t="s">
        <v>272</v>
      </c>
      <c r="C1266" t="s">
        <v>702</v>
      </c>
      <c r="D1266" t="s">
        <v>979</v>
      </c>
      <c r="E1266" s="1">
        <v>35751</v>
      </c>
      <c r="F1266" s="1">
        <v>44598</v>
      </c>
      <c r="G1266" t="s">
        <v>966</v>
      </c>
      <c r="H1266" s="2">
        <v>167791.71</v>
      </c>
      <c r="I1266">
        <v>0</v>
      </c>
      <c r="J1266">
        <v>2.1</v>
      </c>
      <c r="R1266">
        <f t="shared" ca="1" si="128"/>
        <v>27</v>
      </c>
    </row>
    <row r="1267" spans="1:18">
      <c r="A1267">
        <v>2266</v>
      </c>
      <c r="B1267" t="s">
        <v>13</v>
      </c>
      <c r="C1267" t="s">
        <v>477</v>
      </c>
      <c r="D1267" t="s">
        <v>979</v>
      </c>
      <c r="E1267" s="1">
        <v>35797</v>
      </c>
      <c r="F1267" s="1">
        <v>44121</v>
      </c>
      <c r="G1267" t="s">
        <v>966</v>
      </c>
      <c r="H1267" s="2">
        <v>224680.32000000001</v>
      </c>
      <c r="I1267">
        <v>0</v>
      </c>
      <c r="J1267">
        <v>2.1</v>
      </c>
      <c r="R1267">
        <f t="shared" ca="1" si="128"/>
        <v>27</v>
      </c>
    </row>
    <row r="1268" spans="1:18">
      <c r="A1268">
        <v>2267</v>
      </c>
      <c r="B1268" t="s">
        <v>331</v>
      </c>
      <c r="C1268" t="s">
        <v>427</v>
      </c>
      <c r="D1268" t="s">
        <v>980</v>
      </c>
      <c r="E1268" s="1">
        <v>20844</v>
      </c>
      <c r="F1268" s="1">
        <v>45629</v>
      </c>
      <c r="G1268" t="s">
        <v>969</v>
      </c>
      <c r="H1268" s="2">
        <v>172341.7</v>
      </c>
      <c r="I1268">
        <v>12</v>
      </c>
      <c r="J1268">
        <v>8</v>
      </c>
      <c r="R1268">
        <f t="shared" ca="1" si="128"/>
        <v>68</v>
      </c>
    </row>
    <row r="1269" spans="1:18">
      <c r="A1269">
        <v>2268</v>
      </c>
      <c r="B1269" t="s">
        <v>156</v>
      </c>
      <c r="C1269" t="s">
        <v>423</v>
      </c>
      <c r="D1269" t="s">
        <v>980</v>
      </c>
      <c r="E1269" s="1">
        <v>31170</v>
      </c>
      <c r="F1269" s="1">
        <v>44683</v>
      </c>
      <c r="G1269" t="s">
        <v>966</v>
      </c>
      <c r="H1269" s="2">
        <v>183406.16</v>
      </c>
      <c r="I1269">
        <v>0</v>
      </c>
      <c r="J1269">
        <v>2.1</v>
      </c>
      <c r="R1269">
        <f t="shared" ca="1" si="128"/>
        <v>40</v>
      </c>
    </row>
    <row r="1270" spans="1:18">
      <c r="A1270">
        <v>2269</v>
      </c>
      <c r="B1270" t="s">
        <v>292</v>
      </c>
      <c r="C1270" t="s">
        <v>877</v>
      </c>
      <c r="D1270" t="s">
        <v>979</v>
      </c>
      <c r="E1270" s="1">
        <v>38298</v>
      </c>
      <c r="F1270" s="1">
        <v>44729</v>
      </c>
      <c r="G1270" t="s">
        <v>968</v>
      </c>
      <c r="H1270" s="2">
        <v>307749</v>
      </c>
      <c r="I1270">
        <v>0</v>
      </c>
      <c r="J1270">
        <v>35</v>
      </c>
      <c r="R1270">
        <f t="shared" ca="1" si="128"/>
        <v>20</v>
      </c>
    </row>
    <row r="1271" spans="1:18">
      <c r="A1271">
        <v>2270</v>
      </c>
      <c r="B1271" t="s">
        <v>24</v>
      </c>
      <c r="C1271" t="s">
        <v>629</v>
      </c>
      <c r="D1271" t="s">
        <v>979</v>
      </c>
      <c r="E1271" s="1">
        <v>32605</v>
      </c>
      <c r="F1271" s="1">
        <v>45271</v>
      </c>
      <c r="G1271" t="s">
        <v>965</v>
      </c>
      <c r="H1271" s="2">
        <v>272277.46000000002</v>
      </c>
      <c r="I1271">
        <v>0</v>
      </c>
      <c r="J1271">
        <v>0.5</v>
      </c>
      <c r="R1271">
        <f t="shared" ca="1" si="128"/>
        <v>36</v>
      </c>
    </row>
    <row r="1272" spans="1:18">
      <c r="A1272">
        <v>2271</v>
      </c>
      <c r="B1272" t="s">
        <v>330</v>
      </c>
      <c r="C1272" t="s">
        <v>668</v>
      </c>
      <c r="D1272" t="s">
        <v>980</v>
      </c>
      <c r="E1272" s="1">
        <v>33856</v>
      </c>
      <c r="F1272" s="1">
        <v>44300</v>
      </c>
      <c r="G1272" t="s">
        <v>968</v>
      </c>
      <c r="H1272" s="2">
        <v>150916</v>
      </c>
      <c r="I1272">
        <v>0</v>
      </c>
      <c r="J1272">
        <v>35</v>
      </c>
      <c r="R1272">
        <f t="shared" ca="1" si="128"/>
        <v>32</v>
      </c>
    </row>
    <row r="1273" spans="1:18">
      <c r="A1273">
        <v>2272</v>
      </c>
      <c r="B1273" t="s">
        <v>336</v>
      </c>
      <c r="C1273" t="s">
        <v>447</v>
      </c>
      <c r="D1273" t="s">
        <v>980</v>
      </c>
      <c r="E1273" s="1">
        <v>33723</v>
      </c>
      <c r="F1273" s="1">
        <v>45428</v>
      </c>
      <c r="G1273" t="s">
        <v>968</v>
      </c>
      <c r="H1273" s="2">
        <v>499644.07</v>
      </c>
      <c r="I1273">
        <v>0</v>
      </c>
      <c r="J1273">
        <v>35</v>
      </c>
      <c r="R1273">
        <f t="shared" ca="1" si="128"/>
        <v>33</v>
      </c>
    </row>
    <row r="1274" spans="1:18">
      <c r="A1274">
        <v>2273</v>
      </c>
      <c r="B1274" t="s">
        <v>60</v>
      </c>
      <c r="C1274" t="s">
        <v>822</v>
      </c>
      <c r="D1274" t="s">
        <v>979</v>
      </c>
      <c r="E1274" s="1">
        <v>30472</v>
      </c>
      <c r="F1274" s="1">
        <v>45478</v>
      </c>
      <c r="G1274" t="s">
        <v>965</v>
      </c>
      <c r="H1274" s="2">
        <v>188528.99</v>
      </c>
      <c r="I1274">
        <v>0</v>
      </c>
      <c r="J1274">
        <v>0.5</v>
      </c>
      <c r="R1274">
        <f t="shared" ca="1" si="128"/>
        <v>41</v>
      </c>
    </row>
    <row r="1275" spans="1:18">
      <c r="A1275">
        <v>2274</v>
      </c>
      <c r="B1275" t="s">
        <v>314</v>
      </c>
      <c r="C1275" t="s">
        <v>450</v>
      </c>
      <c r="D1275" t="s">
        <v>980</v>
      </c>
      <c r="E1275" s="1">
        <v>20974</v>
      </c>
      <c r="F1275" s="1">
        <v>44568</v>
      </c>
      <c r="G1275" t="s">
        <v>969</v>
      </c>
      <c r="H1275" s="2">
        <v>416487.11</v>
      </c>
      <c r="I1275">
        <v>0</v>
      </c>
      <c r="J1275">
        <v>8</v>
      </c>
      <c r="R1275">
        <f t="shared" ca="1" si="128"/>
        <v>68</v>
      </c>
    </row>
    <row r="1276" spans="1:18">
      <c r="A1276">
        <v>2275</v>
      </c>
      <c r="B1276" t="s">
        <v>200</v>
      </c>
      <c r="C1276" t="s">
        <v>878</v>
      </c>
      <c r="D1276" t="s">
        <v>980</v>
      </c>
      <c r="E1276" s="1">
        <v>21319</v>
      </c>
      <c r="F1276" s="1">
        <v>44617</v>
      </c>
      <c r="G1276" t="s">
        <v>967</v>
      </c>
      <c r="H1276" s="2">
        <v>412047.2</v>
      </c>
      <c r="I1276">
        <v>0</v>
      </c>
      <c r="J1276">
        <v>5.5</v>
      </c>
      <c r="R1276">
        <f t="shared" ca="1" si="128"/>
        <v>67</v>
      </c>
    </row>
    <row r="1277" spans="1:18">
      <c r="A1277">
        <v>2276</v>
      </c>
      <c r="B1277" t="s">
        <v>39</v>
      </c>
      <c r="C1277" t="s">
        <v>602</v>
      </c>
      <c r="D1277" t="s">
        <v>980</v>
      </c>
      <c r="E1277" s="1">
        <v>27824</v>
      </c>
      <c r="F1277" s="1">
        <v>44311</v>
      </c>
      <c r="G1277" t="s">
        <v>968</v>
      </c>
      <c r="H1277" s="2">
        <v>132371.38</v>
      </c>
      <c r="I1277">
        <v>0</v>
      </c>
      <c r="J1277">
        <v>35</v>
      </c>
      <c r="R1277">
        <f t="shared" ca="1" si="128"/>
        <v>49</v>
      </c>
    </row>
    <row r="1278" spans="1:18">
      <c r="A1278">
        <v>2277</v>
      </c>
      <c r="B1278" t="s">
        <v>174</v>
      </c>
      <c r="C1278" t="s">
        <v>866</v>
      </c>
      <c r="D1278" t="s">
        <v>979</v>
      </c>
      <c r="E1278" s="1">
        <v>23506</v>
      </c>
      <c r="F1278" s="1">
        <v>44957</v>
      </c>
      <c r="G1278" t="s">
        <v>969</v>
      </c>
      <c r="H1278" s="2">
        <v>122727.11</v>
      </c>
      <c r="I1278">
        <v>24</v>
      </c>
      <c r="J1278">
        <v>8</v>
      </c>
      <c r="R1278">
        <f t="shared" ca="1" si="128"/>
        <v>61</v>
      </c>
    </row>
    <row r="1279" spans="1:18">
      <c r="A1279">
        <v>2278</v>
      </c>
      <c r="B1279" t="s">
        <v>61</v>
      </c>
      <c r="C1279" t="s">
        <v>492</v>
      </c>
      <c r="D1279" t="s">
        <v>980</v>
      </c>
      <c r="E1279" s="1">
        <v>38249</v>
      </c>
      <c r="F1279" s="1">
        <v>44500</v>
      </c>
      <c r="G1279" t="s">
        <v>969</v>
      </c>
      <c r="H1279" s="2">
        <v>131354.07999999999</v>
      </c>
      <c r="I1279">
        <v>6</v>
      </c>
      <c r="J1279">
        <v>8</v>
      </c>
      <c r="R1279">
        <f t="shared" ca="1" si="128"/>
        <v>20</v>
      </c>
    </row>
    <row r="1280" spans="1:18">
      <c r="A1280">
        <v>2279</v>
      </c>
      <c r="B1280" t="s">
        <v>105</v>
      </c>
      <c r="C1280" t="s">
        <v>637</v>
      </c>
      <c r="D1280" t="s">
        <v>980</v>
      </c>
      <c r="E1280" s="1">
        <v>31211</v>
      </c>
      <c r="F1280" s="1">
        <v>45532</v>
      </c>
      <c r="G1280" t="s">
        <v>965</v>
      </c>
      <c r="H1280" s="2">
        <v>166474.31</v>
      </c>
      <c r="I1280">
        <v>0</v>
      </c>
      <c r="J1280">
        <v>0.5</v>
      </c>
      <c r="R1280">
        <f t="shared" ca="1" si="128"/>
        <v>39</v>
      </c>
    </row>
    <row r="1281" spans="1:18">
      <c r="A1281">
        <v>2280</v>
      </c>
      <c r="B1281" t="s">
        <v>292</v>
      </c>
      <c r="C1281" t="s">
        <v>879</v>
      </c>
      <c r="D1281" t="s">
        <v>980</v>
      </c>
      <c r="E1281" s="1">
        <v>29533</v>
      </c>
      <c r="F1281" s="1">
        <v>44313</v>
      </c>
      <c r="G1281" t="s">
        <v>965</v>
      </c>
      <c r="H1281" s="2">
        <v>166393.38</v>
      </c>
      <c r="I1281">
        <v>0</v>
      </c>
      <c r="J1281">
        <v>0.5</v>
      </c>
      <c r="R1281">
        <f t="shared" ca="1" si="128"/>
        <v>44</v>
      </c>
    </row>
    <row r="1282" spans="1:18">
      <c r="A1282">
        <v>2281</v>
      </c>
      <c r="B1282" t="s">
        <v>20</v>
      </c>
      <c r="C1282" t="s">
        <v>711</v>
      </c>
      <c r="D1282" t="s">
        <v>980</v>
      </c>
      <c r="E1282" s="1">
        <v>21383</v>
      </c>
      <c r="F1282" s="1">
        <v>44962</v>
      </c>
      <c r="G1282" t="s">
        <v>968</v>
      </c>
      <c r="H1282" s="2">
        <v>88230.77</v>
      </c>
      <c r="I1282">
        <v>0</v>
      </c>
      <c r="J1282">
        <v>35</v>
      </c>
      <c r="R1282">
        <f t="shared" ca="1" si="128"/>
        <v>66</v>
      </c>
    </row>
    <row r="1283" spans="1:18">
      <c r="A1283">
        <v>2282</v>
      </c>
      <c r="B1283" t="s">
        <v>305</v>
      </c>
      <c r="C1283" t="s">
        <v>263</v>
      </c>
      <c r="D1283" t="s">
        <v>980</v>
      </c>
      <c r="E1283" s="1">
        <v>24946</v>
      </c>
      <c r="F1283" s="1">
        <v>44413</v>
      </c>
      <c r="G1283" t="s">
        <v>966</v>
      </c>
      <c r="H1283" s="2">
        <v>477001.67</v>
      </c>
      <c r="I1283">
        <v>0</v>
      </c>
      <c r="J1283">
        <v>2.1</v>
      </c>
      <c r="R1283">
        <f t="shared" ca="1" si="128"/>
        <v>57</v>
      </c>
    </row>
    <row r="1284" spans="1:18">
      <c r="A1284">
        <v>2283</v>
      </c>
      <c r="B1284" t="s">
        <v>20</v>
      </c>
      <c r="C1284" t="s">
        <v>485</v>
      </c>
      <c r="D1284" t="s">
        <v>980</v>
      </c>
      <c r="E1284" s="1">
        <v>33326</v>
      </c>
      <c r="F1284" s="1">
        <v>45448</v>
      </c>
      <c r="G1284" t="s">
        <v>967</v>
      </c>
      <c r="H1284" s="2">
        <v>122317.21</v>
      </c>
      <c r="I1284">
        <v>24</v>
      </c>
      <c r="J1284">
        <v>5.5</v>
      </c>
      <c r="R1284">
        <f t="shared" ca="1" si="128"/>
        <v>34</v>
      </c>
    </row>
    <row r="1285" spans="1:18">
      <c r="A1285">
        <v>2284</v>
      </c>
      <c r="B1285" t="s">
        <v>194</v>
      </c>
      <c r="C1285" t="s">
        <v>448</v>
      </c>
      <c r="D1285" t="s">
        <v>979</v>
      </c>
      <c r="E1285" s="1">
        <v>25539</v>
      </c>
      <c r="F1285" s="1">
        <v>43999</v>
      </c>
      <c r="G1285" t="s">
        <v>967</v>
      </c>
      <c r="H1285" s="2">
        <v>71883.539999999994</v>
      </c>
      <c r="I1285">
        <v>12</v>
      </c>
      <c r="J1285">
        <v>5.5</v>
      </c>
      <c r="R1285">
        <f t="shared" ca="1" si="128"/>
        <v>55</v>
      </c>
    </row>
    <row r="1286" spans="1:18">
      <c r="A1286">
        <v>2285</v>
      </c>
      <c r="B1286" t="s">
        <v>328</v>
      </c>
      <c r="C1286" t="s">
        <v>590</v>
      </c>
      <c r="D1286" t="s">
        <v>980</v>
      </c>
      <c r="E1286" s="1">
        <v>32131</v>
      </c>
      <c r="F1286" s="1">
        <v>45682</v>
      </c>
      <c r="G1286" t="s">
        <v>968</v>
      </c>
      <c r="H1286" s="2">
        <v>168785.69</v>
      </c>
      <c r="I1286">
        <v>0</v>
      </c>
      <c r="J1286">
        <v>35</v>
      </c>
      <c r="R1286">
        <f t="shared" ca="1" si="128"/>
        <v>37</v>
      </c>
    </row>
    <row r="1287" spans="1:18">
      <c r="A1287">
        <v>2286</v>
      </c>
      <c r="B1287" t="s">
        <v>69</v>
      </c>
      <c r="C1287" t="s">
        <v>759</v>
      </c>
      <c r="D1287" t="s">
        <v>980</v>
      </c>
      <c r="E1287" s="1">
        <v>23036</v>
      </c>
      <c r="F1287" s="1">
        <v>45593</v>
      </c>
      <c r="G1287" t="s">
        <v>967</v>
      </c>
      <c r="H1287" s="2">
        <v>466525.02</v>
      </c>
      <c r="I1287">
        <v>18</v>
      </c>
      <c r="J1287">
        <v>5.5</v>
      </c>
      <c r="R1287">
        <f t="shared" ca="1" si="128"/>
        <v>62</v>
      </c>
    </row>
    <row r="1288" spans="1:18">
      <c r="A1288">
        <v>2287</v>
      </c>
      <c r="B1288" t="s">
        <v>262</v>
      </c>
      <c r="C1288" t="s">
        <v>880</v>
      </c>
      <c r="D1288" t="s">
        <v>979</v>
      </c>
      <c r="E1288" s="1">
        <v>35543</v>
      </c>
      <c r="F1288" s="1">
        <v>44039</v>
      </c>
      <c r="G1288" t="s">
        <v>967</v>
      </c>
      <c r="H1288" s="2">
        <v>29148.82</v>
      </c>
      <c r="I1288">
        <v>36</v>
      </c>
      <c r="J1288">
        <v>5.5</v>
      </c>
      <c r="R1288">
        <f t="shared" ca="1" si="128"/>
        <v>28</v>
      </c>
    </row>
    <row r="1289" spans="1:18">
      <c r="A1289">
        <v>2288</v>
      </c>
      <c r="B1289" t="s">
        <v>235</v>
      </c>
      <c r="C1289" t="s">
        <v>762</v>
      </c>
      <c r="D1289" t="s">
        <v>980</v>
      </c>
      <c r="E1289" s="1">
        <v>30223</v>
      </c>
      <c r="F1289" s="1">
        <v>44054</v>
      </c>
      <c r="G1289" t="s">
        <v>967</v>
      </c>
      <c r="H1289" s="2">
        <v>325051.19</v>
      </c>
      <c r="I1289">
        <v>24</v>
      </c>
      <c r="J1289">
        <v>5.5</v>
      </c>
      <c r="R1289">
        <f t="shared" ca="1" si="128"/>
        <v>42</v>
      </c>
    </row>
    <row r="1290" spans="1:18">
      <c r="A1290">
        <v>2289</v>
      </c>
      <c r="B1290" t="s">
        <v>332</v>
      </c>
      <c r="C1290" t="s">
        <v>504</v>
      </c>
      <c r="D1290" t="s">
        <v>979</v>
      </c>
      <c r="E1290" s="1">
        <v>36910</v>
      </c>
      <c r="F1290" s="1">
        <v>44925</v>
      </c>
      <c r="G1290" t="s">
        <v>966</v>
      </c>
      <c r="H1290" s="2">
        <v>209291.93</v>
      </c>
      <c r="I1290">
        <v>0</v>
      </c>
      <c r="J1290">
        <v>2.1</v>
      </c>
      <c r="R1290">
        <f t="shared" ca="1" si="128"/>
        <v>24</v>
      </c>
    </row>
    <row r="1291" spans="1:18">
      <c r="A1291">
        <v>2290</v>
      </c>
      <c r="B1291" t="s">
        <v>69</v>
      </c>
      <c r="C1291" t="s">
        <v>867</v>
      </c>
      <c r="D1291" t="s">
        <v>979</v>
      </c>
      <c r="E1291" s="1">
        <v>36473</v>
      </c>
      <c r="F1291" s="1">
        <v>45225</v>
      </c>
      <c r="G1291" t="s">
        <v>968</v>
      </c>
      <c r="H1291" s="2">
        <v>209186.02</v>
      </c>
      <c r="I1291">
        <v>0</v>
      </c>
      <c r="J1291">
        <v>35</v>
      </c>
      <c r="R1291">
        <f t="shared" ca="1" si="128"/>
        <v>25</v>
      </c>
    </row>
    <row r="1292" spans="1:18">
      <c r="A1292">
        <v>2291</v>
      </c>
      <c r="B1292" t="s">
        <v>57</v>
      </c>
      <c r="C1292" t="s">
        <v>654</v>
      </c>
      <c r="D1292" t="s">
        <v>980</v>
      </c>
      <c r="E1292" s="1">
        <v>23048</v>
      </c>
      <c r="F1292" s="1">
        <v>45496</v>
      </c>
      <c r="G1292" t="s">
        <v>968</v>
      </c>
      <c r="H1292" s="2">
        <v>201198.03</v>
      </c>
      <c r="I1292">
        <v>0</v>
      </c>
      <c r="J1292">
        <v>35</v>
      </c>
      <c r="R1292">
        <f t="shared" ca="1" si="128"/>
        <v>62</v>
      </c>
    </row>
    <row r="1293" spans="1:18">
      <c r="A1293">
        <v>2292</v>
      </c>
      <c r="B1293" t="s">
        <v>94</v>
      </c>
      <c r="C1293" t="s">
        <v>584</v>
      </c>
      <c r="D1293" t="s">
        <v>980</v>
      </c>
      <c r="E1293" s="1">
        <v>35103</v>
      </c>
      <c r="F1293" s="1">
        <v>45432</v>
      </c>
      <c r="G1293" t="s">
        <v>968</v>
      </c>
      <c r="H1293" s="2">
        <v>103921.52</v>
      </c>
      <c r="I1293">
        <v>0</v>
      </c>
      <c r="J1293">
        <v>35</v>
      </c>
      <c r="R1293">
        <f t="shared" ref="R1293:R1356" ca="1" si="129">INT((TODAY()-E1293)/365.25)</f>
        <v>29</v>
      </c>
    </row>
    <row r="1294" spans="1:18">
      <c r="A1294">
        <v>2293</v>
      </c>
      <c r="B1294" t="s">
        <v>16</v>
      </c>
      <c r="C1294" t="s">
        <v>469</v>
      </c>
      <c r="D1294" t="s">
        <v>979</v>
      </c>
      <c r="E1294" s="1">
        <v>35960</v>
      </c>
      <c r="F1294" s="1">
        <v>44020</v>
      </c>
      <c r="G1294" t="s">
        <v>967</v>
      </c>
      <c r="H1294" s="2">
        <v>164063.5</v>
      </c>
      <c r="I1294">
        <v>24</v>
      </c>
      <c r="J1294">
        <v>5.5</v>
      </c>
      <c r="R1294">
        <f t="shared" ca="1" si="129"/>
        <v>26</v>
      </c>
    </row>
    <row r="1295" spans="1:18">
      <c r="A1295">
        <v>2294</v>
      </c>
      <c r="B1295" t="s">
        <v>211</v>
      </c>
      <c r="C1295" t="s">
        <v>657</v>
      </c>
      <c r="D1295" t="s">
        <v>979</v>
      </c>
      <c r="E1295" s="1">
        <v>30269</v>
      </c>
      <c r="F1295" s="1">
        <v>44511</v>
      </c>
      <c r="G1295" t="s">
        <v>969</v>
      </c>
      <c r="H1295" s="2">
        <v>345538.43</v>
      </c>
      <c r="I1295">
        <v>36</v>
      </c>
      <c r="J1295">
        <v>8</v>
      </c>
      <c r="R1295">
        <f t="shared" ca="1" si="129"/>
        <v>42</v>
      </c>
    </row>
    <row r="1296" spans="1:18">
      <c r="A1296">
        <v>2295</v>
      </c>
      <c r="B1296" t="s">
        <v>244</v>
      </c>
      <c r="C1296" t="s">
        <v>524</v>
      </c>
      <c r="D1296" t="s">
        <v>979</v>
      </c>
      <c r="E1296" s="1">
        <v>23498</v>
      </c>
      <c r="F1296" s="1">
        <v>45495</v>
      </c>
      <c r="G1296" t="s">
        <v>966</v>
      </c>
      <c r="H1296" s="2">
        <v>210291.76</v>
      </c>
      <c r="I1296">
        <v>0</v>
      </c>
      <c r="J1296">
        <v>2.1</v>
      </c>
      <c r="R1296">
        <f t="shared" ca="1" si="129"/>
        <v>61</v>
      </c>
    </row>
    <row r="1297" spans="1:18">
      <c r="A1297">
        <v>2296</v>
      </c>
      <c r="B1297" t="s">
        <v>271</v>
      </c>
      <c r="C1297" t="s">
        <v>572</v>
      </c>
      <c r="D1297" t="s">
        <v>980</v>
      </c>
      <c r="E1297" s="1">
        <v>37516</v>
      </c>
      <c r="F1297" s="1">
        <v>44835</v>
      </c>
      <c r="G1297" t="s">
        <v>969</v>
      </c>
      <c r="H1297" s="2">
        <v>151399.57</v>
      </c>
      <c r="I1297">
        <v>18</v>
      </c>
      <c r="J1297">
        <v>8</v>
      </c>
      <c r="R1297">
        <f t="shared" ca="1" si="129"/>
        <v>22</v>
      </c>
    </row>
    <row r="1298" spans="1:18">
      <c r="A1298">
        <v>2297</v>
      </c>
      <c r="B1298" t="s">
        <v>337</v>
      </c>
      <c r="C1298" t="s">
        <v>811</v>
      </c>
      <c r="D1298" t="s">
        <v>979</v>
      </c>
      <c r="E1298" s="1">
        <v>31569</v>
      </c>
      <c r="F1298" s="1">
        <v>44019</v>
      </c>
      <c r="G1298" t="s">
        <v>969</v>
      </c>
      <c r="H1298" s="2">
        <v>210930.13</v>
      </c>
      <c r="I1298">
        <v>0</v>
      </c>
      <c r="J1298">
        <v>8</v>
      </c>
      <c r="R1298">
        <f t="shared" ca="1" si="129"/>
        <v>38</v>
      </c>
    </row>
    <row r="1299" spans="1:18">
      <c r="A1299">
        <v>2298</v>
      </c>
      <c r="B1299" t="s">
        <v>332</v>
      </c>
      <c r="C1299" t="s">
        <v>453</v>
      </c>
      <c r="D1299" t="s">
        <v>980</v>
      </c>
      <c r="E1299" s="1">
        <v>33105</v>
      </c>
      <c r="F1299" s="1">
        <v>44027</v>
      </c>
      <c r="G1299" t="s">
        <v>966</v>
      </c>
      <c r="H1299" s="2">
        <v>224403.86</v>
      </c>
      <c r="I1299">
        <v>0</v>
      </c>
      <c r="J1299">
        <v>2.1</v>
      </c>
      <c r="R1299">
        <f t="shared" ca="1" si="129"/>
        <v>34</v>
      </c>
    </row>
    <row r="1300" spans="1:18">
      <c r="A1300">
        <v>2299</v>
      </c>
      <c r="B1300" t="s">
        <v>310</v>
      </c>
      <c r="C1300" t="s">
        <v>359</v>
      </c>
      <c r="D1300" t="s">
        <v>980</v>
      </c>
      <c r="E1300" s="1">
        <v>36597</v>
      </c>
      <c r="F1300" s="1">
        <v>45587</v>
      </c>
      <c r="G1300" t="s">
        <v>969</v>
      </c>
      <c r="H1300" s="2">
        <v>394708.15</v>
      </c>
      <c r="I1300">
        <v>0</v>
      </c>
      <c r="J1300">
        <v>8</v>
      </c>
      <c r="R1300">
        <f t="shared" ca="1" si="129"/>
        <v>25</v>
      </c>
    </row>
    <row r="1301" spans="1:18">
      <c r="A1301">
        <v>2300</v>
      </c>
      <c r="B1301" t="s">
        <v>152</v>
      </c>
      <c r="C1301" t="s">
        <v>662</v>
      </c>
      <c r="D1301" t="s">
        <v>980</v>
      </c>
      <c r="E1301" s="1">
        <v>20355</v>
      </c>
      <c r="F1301" s="1">
        <v>45346</v>
      </c>
      <c r="G1301" t="s">
        <v>968</v>
      </c>
      <c r="H1301" s="2">
        <v>206684.69</v>
      </c>
      <c r="I1301">
        <v>0</v>
      </c>
      <c r="J1301">
        <v>35</v>
      </c>
      <c r="R1301">
        <f t="shared" ca="1" si="129"/>
        <v>69</v>
      </c>
    </row>
    <row r="1302" spans="1:18">
      <c r="A1302">
        <v>2301</v>
      </c>
      <c r="B1302" t="s">
        <v>25</v>
      </c>
      <c r="C1302" t="s">
        <v>688</v>
      </c>
      <c r="D1302" t="s">
        <v>979</v>
      </c>
      <c r="E1302" s="1">
        <v>27290</v>
      </c>
      <c r="F1302" s="1">
        <v>45205</v>
      </c>
      <c r="G1302" t="s">
        <v>965</v>
      </c>
      <c r="H1302" s="2">
        <v>303069.65000000002</v>
      </c>
      <c r="I1302">
        <v>0</v>
      </c>
      <c r="J1302">
        <v>0.5</v>
      </c>
      <c r="R1302">
        <f t="shared" ca="1" si="129"/>
        <v>50</v>
      </c>
    </row>
    <row r="1303" spans="1:18">
      <c r="A1303">
        <v>2302</v>
      </c>
      <c r="B1303" t="s">
        <v>139</v>
      </c>
      <c r="C1303" t="s">
        <v>551</v>
      </c>
      <c r="D1303" t="s">
        <v>980</v>
      </c>
      <c r="E1303" s="1">
        <v>35338</v>
      </c>
      <c r="F1303" s="1">
        <v>45244</v>
      </c>
      <c r="G1303" t="s">
        <v>966</v>
      </c>
      <c r="H1303" s="2">
        <v>442662.61</v>
      </c>
      <c r="I1303">
        <v>0</v>
      </c>
      <c r="J1303">
        <v>2.1</v>
      </c>
      <c r="R1303">
        <f t="shared" ca="1" si="129"/>
        <v>28</v>
      </c>
    </row>
    <row r="1304" spans="1:18">
      <c r="A1304">
        <v>2303</v>
      </c>
      <c r="B1304" t="s">
        <v>44</v>
      </c>
      <c r="C1304" t="s">
        <v>881</v>
      </c>
      <c r="D1304" t="s">
        <v>980</v>
      </c>
      <c r="E1304" s="1">
        <v>28555</v>
      </c>
      <c r="F1304" s="1">
        <v>44293</v>
      </c>
      <c r="G1304" t="s">
        <v>966</v>
      </c>
      <c r="H1304" s="2">
        <v>161147.76</v>
      </c>
      <c r="I1304">
        <v>0</v>
      </c>
      <c r="J1304">
        <v>2.1</v>
      </c>
      <c r="R1304">
        <f t="shared" ca="1" si="129"/>
        <v>47</v>
      </c>
    </row>
    <row r="1305" spans="1:18">
      <c r="A1305">
        <v>2304</v>
      </c>
      <c r="B1305" t="s">
        <v>83</v>
      </c>
      <c r="C1305" t="s">
        <v>882</v>
      </c>
      <c r="D1305" t="s">
        <v>979</v>
      </c>
      <c r="E1305" s="1">
        <v>29302</v>
      </c>
      <c r="F1305" s="1">
        <v>45127</v>
      </c>
      <c r="G1305" t="s">
        <v>968</v>
      </c>
      <c r="H1305" s="2">
        <v>469514.77</v>
      </c>
      <c r="I1305">
        <v>0</v>
      </c>
      <c r="J1305">
        <v>35</v>
      </c>
      <c r="R1305">
        <f t="shared" ca="1" si="129"/>
        <v>45</v>
      </c>
    </row>
    <row r="1306" spans="1:18">
      <c r="A1306">
        <v>2305</v>
      </c>
      <c r="B1306" t="s">
        <v>337</v>
      </c>
      <c r="C1306" t="s">
        <v>451</v>
      </c>
      <c r="D1306" t="s">
        <v>980</v>
      </c>
      <c r="E1306" s="1">
        <v>32360</v>
      </c>
      <c r="F1306" s="1">
        <v>45026</v>
      </c>
      <c r="G1306" t="s">
        <v>965</v>
      </c>
      <c r="H1306" s="2">
        <v>28069.279999999999</v>
      </c>
      <c r="I1306">
        <v>0</v>
      </c>
      <c r="J1306">
        <v>0.5</v>
      </c>
      <c r="R1306">
        <f t="shared" ca="1" si="129"/>
        <v>36</v>
      </c>
    </row>
    <row r="1307" spans="1:18">
      <c r="A1307">
        <v>2306</v>
      </c>
      <c r="B1307" t="s">
        <v>106</v>
      </c>
      <c r="C1307" t="s">
        <v>700</v>
      </c>
      <c r="D1307" t="s">
        <v>979</v>
      </c>
      <c r="E1307" s="1">
        <v>34239</v>
      </c>
      <c r="F1307" s="1">
        <v>45449</v>
      </c>
      <c r="G1307" t="s">
        <v>968</v>
      </c>
      <c r="H1307" s="2">
        <v>271317.12</v>
      </c>
      <c r="I1307">
        <v>0</v>
      </c>
      <c r="J1307">
        <v>35</v>
      </c>
      <c r="R1307">
        <f t="shared" ca="1" si="129"/>
        <v>31</v>
      </c>
    </row>
    <row r="1308" spans="1:18">
      <c r="A1308">
        <v>2307</v>
      </c>
      <c r="B1308" t="s">
        <v>99</v>
      </c>
      <c r="C1308" t="s">
        <v>431</v>
      </c>
      <c r="D1308" t="s">
        <v>979</v>
      </c>
      <c r="E1308" s="1">
        <v>36506</v>
      </c>
      <c r="F1308" s="1">
        <v>44378</v>
      </c>
      <c r="G1308" t="s">
        <v>967</v>
      </c>
      <c r="H1308" s="2">
        <v>394295.52</v>
      </c>
      <c r="I1308">
        <v>0</v>
      </c>
      <c r="J1308">
        <v>5.5</v>
      </c>
      <c r="R1308">
        <f t="shared" ca="1" si="129"/>
        <v>25</v>
      </c>
    </row>
    <row r="1309" spans="1:18">
      <c r="A1309">
        <v>2308</v>
      </c>
      <c r="B1309" t="s">
        <v>296</v>
      </c>
      <c r="C1309" t="s">
        <v>414</v>
      </c>
      <c r="D1309" t="s">
        <v>979</v>
      </c>
      <c r="E1309" s="1">
        <v>37163</v>
      </c>
      <c r="F1309" s="1">
        <v>45646</v>
      </c>
      <c r="G1309" t="s">
        <v>969</v>
      </c>
      <c r="H1309" s="2">
        <v>429356.81</v>
      </c>
      <c r="I1309">
        <v>6</v>
      </c>
      <c r="J1309">
        <v>8</v>
      </c>
      <c r="R1309">
        <f t="shared" ca="1" si="129"/>
        <v>23</v>
      </c>
    </row>
    <row r="1310" spans="1:18">
      <c r="A1310">
        <v>2309</v>
      </c>
      <c r="B1310" t="s">
        <v>86</v>
      </c>
      <c r="C1310" t="s">
        <v>354</v>
      </c>
      <c r="D1310" t="s">
        <v>980</v>
      </c>
      <c r="E1310" s="1">
        <v>39038</v>
      </c>
      <c r="F1310" s="1">
        <v>45051</v>
      </c>
      <c r="G1310" t="s">
        <v>967</v>
      </c>
      <c r="H1310" s="2">
        <v>460037.15</v>
      </c>
      <c r="I1310">
        <v>24</v>
      </c>
      <c r="J1310">
        <v>5.5</v>
      </c>
      <c r="R1310">
        <f t="shared" ca="1" si="129"/>
        <v>18</v>
      </c>
    </row>
    <row r="1311" spans="1:18">
      <c r="A1311">
        <v>2310</v>
      </c>
      <c r="B1311" t="s">
        <v>19</v>
      </c>
      <c r="C1311" t="s">
        <v>635</v>
      </c>
      <c r="D1311" t="s">
        <v>980</v>
      </c>
      <c r="E1311" s="1">
        <v>31837</v>
      </c>
      <c r="F1311" s="1">
        <v>44799</v>
      </c>
      <c r="G1311" t="s">
        <v>969</v>
      </c>
      <c r="H1311" s="2">
        <v>222870.18</v>
      </c>
      <c r="I1311">
        <v>6</v>
      </c>
      <c r="J1311">
        <v>8</v>
      </c>
      <c r="R1311">
        <f t="shared" ca="1" si="129"/>
        <v>38</v>
      </c>
    </row>
    <row r="1312" spans="1:18">
      <c r="A1312">
        <v>2311</v>
      </c>
      <c r="B1312" t="s">
        <v>321</v>
      </c>
      <c r="C1312" t="s">
        <v>883</v>
      </c>
      <c r="D1312" t="s">
        <v>979</v>
      </c>
      <c r="E1312" s="1">
        <v>37247</v>
      </c>
      <c r="F1312" s="1">
        <v>44668</v>
      </c>
      <c r="G1312" t="s">
        <v>965</v>
      </c>
      <c r="H1312" s="2">
        <v>475187.54</v>
      </c>
      <c r="I1312">
        <v>0</v>
      </c>
      <c r="J1312">
        <v>0.5</v>
      </c>
      <c r="R1312">
        <f t="shared" ca="1" si="129"/>
        <v>23</v>
      </c>
    </row>
    <row r="1313" spans="1:18">
      <c r="A1313">
        <v>2312</v>
      </c>
      <c r="B1313" t="s">
        <v>139</v>
      </c>
      <c r="C1313" t="s">
        <v>509</v>
      </c>
      <c r="D1313" t="s">
        <v>979</v>
      </c>
      <c r="E1313" s="1">
        <v>34329</v>
      </c>
      <c r="F1313" s="1">
        <v>44019</v>
      </c>
      <c r="G1313" t="s">
        <v>969</v>
      </c>
      <c r="H1313" s="2">
        <v>32940.629999999997</v>
      </c>
      <c r="I1313">
        <v>24</v>
      </c>
      <c r="J1313">
        <v>8</v>
      </c>
      <c r="R1313">
        <f t="shared" ca="1" si="129"/>
        <v>31</v>
      </c>
    </row>
    <row r="1314" spans="1:18">
      <c r="A1314">
        <v>2313</v>
      </c>
      <c r="B1314" t="s">
        <v>108</v>
      </c>
      <c r="C1314" t="s">
        <v>877</v>
      </c>
      <c r="D1314" t="s">
        <v>980</v>
      </c>
      <c r="E1314" s="1">
        <v>32099</v>
      </c>
      <c r="F1314" s="1">
        <v>45211</v>
      </c>
      <c r="G1314" t="s">
        <v>966</v>
      </c>
      <c r="H1314" s="2">
        <v>406404.35</v>
      </c>
      <c r="I1314">
        <v>0</v>
      </c>
      <c r="J1314">
        <v>2.1</v>
      </c>
      <c r="R1314">
        <f t="shared" ca="1" si="129"/>
        <v>37</v>
      </c>
    </row>
    <row r="1315" spans="1:18">
      <c r="A1315">
        <v>2314</v>
      </c>
      <c r="B1315" t="s">
        <v>342</v>
      </c>
      <c r="C1315" t="s">
        <v>703</v>
      </c>
      <c r="D1315" t="s">
        <v>979</v>
      </c>
      <c r="E1315" s="1">
        <v>23051</v>
      </c>
      <c r="F1315" s="1">
        <v>44680</v>
      </c>
      <c r="G1315" t="s">
        <v>967</v>
      </c>
      <c r="H1315" s="2">
        <v>55430.12</v>
      </c>
      <c r="I1315">
        <v>24</v>
      </c>
      <c r="J1315">
        <v>5.5</v>
      </c>
      <c r="R1315">
        <f t="shared" ca="1" si="129"/>
        <v>62</v>
      </c>
    </row>
    <row r="1316" spans="1:18">
      <c r="A1316">
        <v>2315</v>
      </c>
      <c r="B1316" t="s">
        <v>102</v>
      </c>
      <c r="C1316" t="s">
        <v>634</v>
      </c>
      <c r="D1316" t="s">
        <v>980</v>
      </c>
      <c r="E1316" s="1">
        <v>37631</v>
      </c>
      <c r="F1316" s="1">
        <v>44069</v>
      </c>
      <c r="G1316" t="s">
        <v>967</v>
      </c>
      <c r="H1316" s="2">
        <v>472238.19</v>
      </c>
      <c r="I1316">
        <v>0</v>
      </c>
      <c r="J1316">
        <v>5.5</v>
      </c>
      <c r="R1316">
        <f t="shared" ca="1" si="129"/>
        <v>22</v>
      </c>
    </row>
    <row r="1317" spans="1:18">
      <c r="A1317">
        <v>2316</v>
      </c>
      <c r="B1317" t="s">
        <v>184</v>
      </c>
      <c r="C1317" t="s">
        <v>808</v>
      </c>
      <c r="D1317" t="s">
        <v>979</v>
      </c>
      <c r="E1317" s="1">
        <v>28239</v>
      </c>
      <c r="F1317" s="1">
        <v>44612</v>
      </c>
      <c r="G1317" t="s">
        <v>969</v>
      </c>
      <c r="H1317" s="2">
        <v>102672.71</v>
      </c>
      <c r="I1317">
        <v>36</v>
      </c>
      <c r="J1317">
        <v>8</v>
      </c>
      <c r="R1317">
        <f t="shared" ca="1" si="129"/>
        <v>48</v>
      </c>
    </row>
    <row r="1318" spans="1:18">
      <c r="A1318">
        <v>2317</v>
      </c>
      <c r="B1318" t="s">
        <v>89</v>
      </c>
      <c r="C1318" t="s">
        <v>884</v>
      </c>
      <c r="D1318" t="s">
        <v>980</v>
      </c>
      <c r="E1318" s="1">
        <v>24998</v>
      </c>
      <c r="F1318" s="1">
        <v>45715</v>
      </c>
      <c r="G1318" t="s">
        <v>967</v>
      </c>
      <c r="H1318" s="2">
        <v>223205.82</v>
      </c>
      <c r="I1318">
        <v>12</v>
      </c>
      <c r="J1318">
        <v>5.5</v>
      </c>
      <c r="R1318">
        <f t="shared" ca="1" si="129"/>
        <v>56</v>
      </c>
    </row>
    <row r="1319" spans="1:18">
      <c r="A1319">
        <v>2318</v>
      </c>
      <c r="B1319" t="s">
        <v>75</v>
      </c>
      <c r="C1319" t="s">
        <v>668</v>
      </c>
      <c r="D1319" t="s">
        <v>980</v>
      </c>
      <c r="E1319" s="1">
        <v>23206</v>
      </c>
      <c r="F1319" s="1">
        <v>45050</v>
      </c>
      <c r="G1319" t="s">
        <v>968</v>
      </c>
      <c r="H1319" s="2">
        <v>90080.92</v>
      </c>
      <c r="I1319">
        <v>0</v>
      </c>
      <c r="J1319">
        <v>35</v>
      </c>
      <c r="R1319">
        <f t="shared" ca="1" si="129"/>
        <v>61</v>
      </c>
    </row>
    <row r="1320" spans="1:18">
      <c r="A1320">
        <v>2319</v>
      </c>
      <c r="B1320" t="s">
        <v>206</v>
      </c>
      <c r="C1320" t="s">
        <v>799</v>
      </c>
      <c r="D1320" t="s">
        <v>980</v>
      </c>
      <c r="E1320" s="1">
        <v>31754</v>
      </c>
      <c r="F1320" s="1">
        <v>44320</v>
      </c>
      <c r="G1320" t="s">
        <v>969</v>
      </c>
      <c r="H1320" s="2">
        <v>382774.12</v>
      </c>
      <c r="I1320">
        <v>6</v>
      </c>
      <c r="J1320">
        <v>8</v>
      </c>
      <c r="R1320">
        <f t="shared" ca="1" si="129"/>
        <v>38</v>
      </c>
    </row>
    <row r="1321" spans="1:18">
      <c r="A1321">
        <v>2320</v>
      </c>
      <c r="B1321" t="s">
        <v>16</v>
      </c>
      <c r="C1321" t="s">
        <v>218</v>
      </c>
      <c r="D1321" t="s">
        <v>980</v>
      </c>
      <c r="E1321" s="1">
        <v>37959</v>
      </c>
      <c r="F1321" s="1">
        <v>45613</v>
      </c>
      <c r="G1321" t="s">
        <v>967</v>
      </c>
      <c r="H1321" s="2">
        <v>281508.15000000002</v>
      </c>
      <c r="I1321">
        <v>24</v>
      </c>
      <c r="J1321">
        <v>5.5</v>
      </c>
      <c r="R1321">
        <f t="shared" ca="1" si="129"/>
        <v>21</v>
      </c>
    </row>
    <row r="1322" spans="1:18">
      <c r="A1322">
        <v>2321</v>
      </c>
      <c r="B1322" t="s">
        <v>100</v>
      </c>
      <c r="C1322" t="s">
        <v>469</v>
      </c>
      <c r="D1322" t="s">
        <v>980</v>
      </c>
      <c r="E1322" s="1">
        <v>25070</v>
      </c>
      <c r="F1322" s="1">
        <v>44179</v>
      </c>
      <c r="G1322" t="s">
        <v>965</v>
      </c>
      <c r="H1322" s="2">
        <v>26970.27</v>
      </c>
      <c r="I1322">
        <v>0</v>
      </c>
      <c r="J1322">
        <v>0.5</v>
      </c>
      <c r="R1322">
        <f t="shared" ca="1" si="129"/>
        <v>56</v>
      </c>
    </row>
    <row r="1323" spans="1:18">
      <c r="A1323">
        <v>2322</v>
      </c>
      <c r="B1323" t="s">
        <v>116</v>
      </c>
      <c r="C1323" t="s">
        <v>742</v>
      </c>
      <c r="D1323" t="s">
        <v>979</v>
      </c>
      <c r="E1323" s="1">
        <v>29973</v>
      </c>
      <c r="F1323" s="1">
        <v>44899</v>
      </c>
      <c r="G1323" t="s">
        <v>969</v>
      </c>
      <c r="H1323" s="2">
        <v>360186.54</v>
      </c>
      <c r="I1323">
        <v>6</v>
      </c>
      <c r="J1323">
        <v>8</v>
      </c>
      <c r="R1323">
        <f t="shared" ca="1" si="129"/>
        <v>43</v>
      </c>
    </row>
    <row r="1324" spans="1:18">
      <c r="A1324">
        <v>2323</v>
      </c>
      <c r="B1324" t="s">
        <v>181</v>
      </c>
      <c r="C1324" t="s">
        <v>759</v>
      </c>
      <c r="D1324" t="s">
        <v>980</v>
      </c>
      <c r="E1324" s="1">
        <v>36694</v>
      </c>
      <c r="F1324" s="1">
        <v>44481</v>
      </c>
      <c r="G1324" t="s">
        <v>967</v>
      </c>
      <c r="H1324" s="2">
        <v>251800.81</v>
      </c>
      <c r="I1324">
        <v>24</v>
      </c>
      <c r="J1324">
        <v>5.5</v>
      </c>
      <c r="R1324">
        <f t="shared" ca="1" si="129"/>
        <v>24</v>
      </c>
    </row>
    <row r="1325" spans="1:18">
      <c r="A1325">
        <v>2324</v>
      </c>
      <c r="B1325" t="s">
        <v>63</v>
      </c>
      <c r="C1325" t="s">
        <v>367</v>
      </c>
      <c r="D1325" t="s">
        <v>979</v>
      </c>
      <c r="E1325" s="1">
        <v>25160</v>
      </c>
      <c r="F1325" s="1">
        <v>44282</v>
      </c>
      <c r="G1325" t="s">
        <v>969</v>
      </c>
      <c r="H1325" s="2">
        <v>367571.06</v>
      </c>
      <c r="I1325">
        <v>36</v>
      </c>
      <c r="J1325">
        <v>8</v>
      </c>
      <c r="R1325">
        <f t="shared" ca="1" si="129"/>
        <v>56</v>
      </c>
    </row>
    <row r="1326" spans="1:18">
      <c r="A1326">
        <v>2325</v>
      </c>
      <c r="B1326" t="s">
        <v>256</v>
      </c>
      <c r="C1326" t="s">
        <v>885</v>
      </c>
      <c r="D1326" t="s">
        <v>980</v>
      </c>
      <c r="E1326" s="1">
        <v>29308</v>
      </c>
      <c r="F1326" s="1">
        <v>44355</v>
      </c>
      <c r="G1326" t="s">
        <v>966</v>
      </c>
      <c r="H1326" s="2">
        <v>401021.88</v>
      </c>
      <c r="I1326">
        <v>0</v>
      </c>
      <c r="J1326">
        <v>2.1</v>
      </c>
      <c r="R1326">
        <f t="shared" ca="1" si="129"/>
        <v>45</v>
      </c>
    </row>
    <row r="1327" spans="1:18">
      <c r="A1327">
        <v>2326</v>
      </c>
      <c r="B1327" t="s">
        <v>260</v>
      </c>
      <c r="C1327" t="s">
        <v>872</v>
      </c>
      <c r="D1327" t="s">
        <v>979</v>
      </c>
      <c r="E1327" s="1">
        <v>27947</v>
      </c>
      <c r="F1327" s="1">
        <v>44381</v>
      </c>
      <c r="G1327" t="s">
        <v>968</v>
      </c>
      <c r="H1327" s="2">
        <v>294025.49</v>
      </c>
      <c r="I1327">
        <v>0</v>
      </c>
      <c r="J1327">
        <v>35</v>
      </c>
      <c r="R1327">
        <f t="shared" ca="1" si="129"/>
        <v>48</v>
      </c>
    </row>
    <row r="1328" spans="1:18">
      <c r="A1328">
        <v>2327</v>
      </c>
      <c r="B1328" t="s">
        <v>305</v>
      </c>
      <c r="C1328" t="s">
        <v>798</v>
      </c>
      <c r="D1328" t="s">
        <v>980</v>
      </c>
      <c r="E1328" s="1">
        <v>26884</v>
      </c>
      <c r="F1328" s="1">
        <v>44683</v>
      </c>
      <c r="G1328" t="s">
        <v>967</v>
      </c>
      <c r="H1328" s="2">
        <v>245871.07</v>
      </c>
      <c r="I1328">
        <v>6</v>
      </c>
      <c r="J1328">
        <v>5.5</v>
      </c>
      <c r="R1328">
        <f t="shared" ca="1" si="129"/>
        <v>51</v>
      </c>
    </row>
    <row r="1329" spans="1:18">
      <c r="A1329">
        <v>2328</v>
      </c>
      <c r="B1329" t="s">
        <v>343</v>
      </c>
      <c r="C1329" t="s">
        <v>886</v>
      </c>
      <c r="D1329" t="s">
        <v>979</v>
      </c>
      <c r="E1329" s="1">
        <v>23686</v>
      </c>
      <c r="F1329" s="1">
        <v>45445</v>
      </c>
      <c r="G1329" t="s">
        <v>968</v>
      </c>
      <c r="H1329" s="2">
        <v>360455.11</v>
      </c>
      <c r="I1329">
        <v>0</v>
      </c>
      <c r="J1329">
        <v>35</v>
      </c>
      <c r="R1329">
        <f t="shared" ca="1" si="129"/>
        <v>60</v>
      </c>
    </row>
    <row r="1330" spans="1:18">
      <c r="A1330">
        <v>2329</v>
      </c>
      <c r="B1330" t="s">
        <v>336</v>
      </c>
      <c r="C1330" t="s">
        <v>880</v>
      </c>
      <c r="D1330" t="s">
        <v>979</v>
      </c>
      <c r="E1330" s="1">
        <v>27240</v>
      </c>
      <c r="F1330" s="1">
        <v>44853</v>
      </c>
      <c r="G1330" t="s">
        <v>965</v>
      </c>
      <c r="H1330" s="2">
        <v>143815.93</v>
      </c>
      <c r="I1330">
        <v>0</v>
      </c>
      <c r="J1330">
        <v>0.5</v>
      </c>
      <c r="R1330">
        <f t="shared" ca="1" si="129"/>
        <v>50</v>
      </c>
    </row>
    <row r="1331" spans="1:18">
      <c r="A1331">
        <v>2330</v>
      </c>
      <c r="B1331" t="s">
        <v>278</v>
      </c>
      <c r="C1331" t="s">
        <v>510</v>
      </c>
      <c r="D1331" t="s">
        <v>979</v>
      </c>
      <c r="E1331" s="1">
        <v>30101</v>
      </c>
      <c r="F1331" s="1">
        <v>45715</v>
      </c>
      <c r="G1331" t="s">
        <v>965</v>
      </c>
      <c r="H1331" s="2">
        <v>140835.35999999999</v>
      </c>
      <c r="I1331">
        <v>0</v>
      </c>
      <c r="J1331">
        <v>0.5</v>
      </c>
      <c r="R1331">
        <f t="shared" ca="1" si="129"/>
        <v>43</v>
      </c>
    </row>
    <row r="1332" spans="1:18">
      <c r="A1332">
        <v>2331</v>
      </c>
      <c r="B1332" t="s">
        <v>175</v>
      </c>
      <c r="C1332" t="s">
        <v>800</v>
      </c>
      <c r="D1332" t="s">
        <v>980</v>
      </c>
      <c r="E1332" s="1">
        <v>26953</v>
      </c>
      <c r="F1332" s="1">
        <v>44444</v>
      </c>
      <c r="G1332" t="s">
        <v>966</v>
      </c>
      <c r="H1332" s="2">
        <v>322189.62</v>
      </c>
      <c r="I1332">
        <v>0</v>
      </c>
      <c r="J1332">
        <v>2.1</v>
      </c>
      <c r="R1332">
        <f t="shared" ca="1" si="129"/>
        <v>51</v>
      </c>
    </row>
    <row r="1333" spans="1:18">
      <c r="A1333">
        <v>2332</v>
      </c>
      <c r="B1333" t="s">
        <v>48</v>
      </c>
      <c r="C1333" t="s">
        <v>684</v>
      </c>
      <c r="D1333" t="s">
        <v>980</v>
      </c>
      <c r="E1333" s="1">
        <v>27030</v>
      </c>
      <c r="F1333" s="1">
        <v>45381</v>
      </c>
      <c r="G1333" t="s">
        <v>968</v>
      </c>
      <c r="H1333" s="2">
        <v>399173.33</v>
      </c>
      <c r="I1333">
        <v>0</v>
      </c>
      <c r="J1333">
        <v>35</v>
      </c>
      <c r="R1333">
        <f t="shared" ca="1" si="129"/>
        <v>51</v>
      </c>
    </row>
    <row r="1334" spans="1:18">
      <c r="A1334">
        <v>2333</v>
      </c>
      <c r="B1334" t="s">
        <v>306</v>
      </c>
      <c r="C1334" t="s">
        <v>552</v>
      </c>
      <c r="D1334" t="s">
        <v>979</v>
      </c>
      <c r="E1334" s="1">
        <v>36628</v>
      </c>
      <c r="F1334" s="1">
        <v>44658</v>
      </c>
      <c r="G1334" t="s">
        <v>969</v>
      </c>
      <c r="H1334" s="2">
        <v>199968.37</v>
      </c>
      <c r="I1334">
        <v>24</v>
      </c>
      <c r="J1334">
        <v>8</v>
      </c>
      <c r="R1334">
        <f t="shared" ca="1" si="129"/>
        <v>25</v>
      </c>
    </row>
    <row r="1335" spans="1:18">
      <c r="A1335">
        <v>2334</v>
      </c>
      <c r="B1335" t="s">
        <v>138</v>
      </c>
      <c r="C1335" t="s">
        <v>856</v>
      </c>
      <c r="D1335" t="s">
        <v>980</v>
      </c>
      <c r="E1335" s="1">
        <v>28834</v>
      </c>
      <c r="F1335" s="1">
        <v>45488</v>
      </c>
      <c r="G1335" t="s">
        <v>969</v>
      </c>
      <c r="H1335" s="2">
        <v>49092.6</v>
      </c>
      <c r="I1335">
        <v>24</v>
      </c>
      <c r="J1335">
        <v>8</v>
      </c>
      <c r="R1335">
        <f t="shared" ca="1" si="129"/>
        <v>46</v>
      </c>
    </row>
    <row r="1336" spans="1:18">
      <c r="A1336">
        <v>2335</v>
      </c>
      <c r="B1336" t="s">
        <v>203</v>
      </c>
      <c r="C1336" t="s">
        <v>887</v>
      </c>
      <c r="D1336" t="s">
        <v>980</v>
      </c>
      <c r="E1336" s="1">
        <v>24142</v>
      </c>
      <c r="F1336" s="1">
        <v>45154</v>
      </c>
      <c r="G1336" t="s">
        <v>967</v>
      </c>
      <c r="H1336" s="2">
        <v>181706.17</v>
      </c>
      <c r="I1336">
        <v>24</v>
      </c>
      <c r="J1336">
        <v>5.5</v>
      </c>
      <c r="R1336">
        <f t="shared" ca="1" si="129"/>
        <v>59</v>
      </c>
    </row>
    <row r="1337" spans="1:18">
      <c r="A1337">
        <v>2336</v>
      </c>
      <c r="B1337" t="s">
        <v>96</v>
      </c>
      <c r="C1337" t="s">
        <v>790</v>
      </c>
      <c r="D1337" t="s">
        <v>980</v>
      </c>
      <c r="E1337" s="1">
        <v>25349</v>
      </c>
      <c r="F1337" s="1">
        <v>45122</v>
      </c>
      <c r="G1337" t="s">
        <v>968</v>
      </c>
      <c r="H1337" s="2">
        <v>441398.91</v>
      </c>
      <c r="I1337">
        <v>0</v>
      </c>
      <c r="J1337">
        <v>35</v>
      </c>
      <c r="R1337">
        <f t="shared" ca="1" si="129"/>
        <v>56</v>
      </c>
    </row>
    <row r="1338" spans="1:18">
      <c r="A1338">
        <v>2337</v>
      </c>
      <c r="B1338" t="s">
        <v>102</v>
      </c>
      <c r="C1338" t="s">
        <v>715</v>
      </c>
      <c r="D1338" t="s">
        <v>979</v>
      </c>
      <c r="E1338" s="1">
        <v>21808</v>
      </c>
      <c r="F1338" s="1">
        <v>45356</v>
      </c>
      <c r="G1338" t="s">
        <v>967</v>
      </c>
      <c r="H1338" s="2">
        <v>292351.94</v>
      </c>
      <c r="I1338">
        <v>18</v>
      </c>
      <c r="J1338">
        <v>5.5</v>
      </c>
      <c r="R1338">
        <f t="shared" ca="1" si="129"/>
        <v>65</v>
      </c>
    </row>
    <row r="1339" spans="1:18">
      <c r="A1339">
        <v>2338</v>
      </c>
      <c r="B1339" t="s">
        <v>106</v>
      </c>
      <c r="C1339" t="s">
        <v>703</v>
      </c>
      <c r="D1339" t="s">
        <v>980</v>
      </c>
      <c r="E1339" s="1">
        <v>35261</v>
      </c>
      <c r="F1339" s="1">
        <v>44153</v>
      </c>
      <c r="G1339" t="s">
        <v>966</v>
      </c>
      <c r="H1339" s="2">
        <v>318911.76</v>
      </c>
      <c r="I1339">
        <v>0</v>
      </c>
      <c r="J1339">
        <v>2.1</v>
      </c>
      <c r="R1339">
        <f t="shared" ca="1" si="129"/>
        <v>28</v>
      </c>
    </row>
    <row r="1340" spans="1:18">
      <c r="A1340">
        <v>2339</v>
      </c>
      <c r="B1340" t="s">
        <v>162</v>
      </c>
      <c r="C1340" t="s">
        <v>837</v>
      </c>
      <c r="D1340" t="s">
        <v>979</v>
      </c>
      <c r="E1340" s="1">
        <v>26818</v>
      </c>
      <c r="F1340" s="1">
        <v>45003</v>
      </c>
      <c r="G1340" t="s">
        <v>966</v>
      </c>
      <c r="H1340" s="2">
        <v>64532.63</v>
      </c>
      <c r="I1340">
        <v>0</v>
      </c>
      <c r="J1340">
        <v>2.1</v>
      </c>
      <c r="R1340">
        <f t="shared" ca="1" si="129"/>
        <v>52</v>
      </c>
    </row>
    <row r="1341" spans="1:18">
      <c r="A1341">
        <v>2340</v>
      </c>
      <c r="B1341" t="s">
        <v>129</v>
      </c>
      <c r="C1341" t="s">
        <v>875</v>
      </c>
      <c r="D1341" t="s">
        <v>980</v>
      </c>
      <c r="E1341" s="1">
        <v>38374</v>
      </c>
      <c r="F1341" s="1">
        <v>45171</v>
      </c>
      <c r="G1341" t="s">
        <v>966</v>
      </c>
      <c r="H1341" s="2">
        <v>177252.56</v>
      </c>
      <c r="I1341">
        <v>0</v>
      </c>
      <c r="J1341">
        <v>2.1</v>
      </c>
      <c r="R1341">
        <f t="shared" ca="1" si="129"/>
        <v>20</v>
      </c>
    </row>
    <row r="1342" spans="1:18">
      <c r="A1342">
        <v>2341</v>
      </c>
      <c r="B1342" t="s">
        <v>113</v>
      </c>
      <c r="C1342" t="s">
        <v>581</v>
      </c>
      <c r="D1342" t="s">
        <v>979</v>
      </c>
      <c r="E1342" s="1">
        <v>36289</v>
      </c>
      <c r="F1342" s="1">
        <v>45059</v>
      </c>
      <c r="G1342" t="s">
        <v>967</v>
      </c>
      <c r="H1342" s="2">
        <v>72211.67</v>
      </c>
      <c r="I1342">
        <v>6</v>
      </c>
      <c r="J1342">
        <v>5.5</v>
      </c>
      <c r="R1342">
        <f t="shared" ca="1" si="129"/>
        <v>26</v>
      </c>
    </row>
    <row r="1343" spans="1:18">
      <c r="A1343">
        <v>2342</v>
      </c>
      <c r="B1343" t="s">
        <v>306</v>
      </c>
      <c r="C1343" t="s">
        <v>877</v>
      </c>
      <c r="D1343" t="s">
        <v>980</v>
      </c>
      <c r="E1343" s="1">
        <v>23147</v>
      </c>
      <c r="F1343" s="1">
        <v>45057</v>
      </c>
      <c r="G1343" t="s">
        <v>967</v>
      </c>
      <c r="H1343" s="2">
        <v>55329.09</v>
      </c>
      <c r="I1343">
        <v>12</v>
      </c>
      <c r="J1343">
        <v>5.5</v>
      </c>
      <c r="R1343">
        <f t="shared" ca="1" si="129"/>
        <v>62</v>
      </c>
    </row>
    <row r="1344" spans="1:18">
      <c r="A1344">
        <v>2343</v>
      </c>
      <c r="B1344" t="s">
        <v>170</v>
      </c>
      <c r="C1344" t="s">
        <v>718</v>
      </c>
      <c r="D1344" t="s">
        <v>980</v>
      </c>
      <c r="E1344" s="1">
        <v>27058</v>
      </c>
      <c r="F1344" s="1">
        <v>44660</v>
      </c>
      <c r="G1344" t="s">
        <v>968</v>
      </c>
      <c r="H1344" s="2">
        <v>213046.08</v>
      </c>
      <c r="I1344">
        <v>0</v>
      </c>
      <c r="J1344">
        <v>35</v>
      </c>
      <c r="R1344">
        <f t="shared" ca="1" si="129"/>
        <v>51</v>
      </c>
    </row>
    <row r="1345" spans="1:18">
      <c r="A1345">
        <v>2344</v>
      </c>
      <c r="B1345" t="s">
        <v>74</v>
      </c>
      <c r="C1345" t="s">
        <v>658</v>
      </c>
      <c r="D1345" t="s">
        <v>979</v>
      </c>
      <c r="E1345" s="1">
        <v>34353</v>
      </c>
      <c r="F1345" s="1">
        <v>44601</v>
      </c>
      <c r="G1345" t="s">
        <v>966</v>
      </c>
      <c r="H1345" s="2">
        <v>166419.42000000001</v>
      </c>
      <c r="I1345">
        <v>0</v>
      </c>
      <c r="J1345">
        <v>2.1</v>
      </c>
      <c r="R1345">
        <f t="shared" ca="1" si="129"/>
        <v>31</v>
      </c>
    </row>
    <row r="1346" spans="1:18">
      <c r="A1346">
        <v>2345</v>
      </c>
      <c r="B1346" t="s">
        <v>35</v>
      </c>
      <c r="C1346" t="s">
        <v>563</v>
      </c>
      <c r="D1346" t="s">
        <v>980</v>
      </c>
      <c r="E1346" s="1">
        <v>30957</v>
      </c>
      <c r="F1346" s="1">
        <v>45075</v>
      </c>
      <c r="G1346" t="s">
        <v>967</v>
      </c>
      <c r="H1346" s="2">
        <v>277919.65000000002</v>
      </c>
      <c r="I1346">
        <v>6</v>
      </c>
      <c r="J1346">
        <v>5.5</v>
      </c>
      <c r="R1346">
        <f t="shared" ca="1" si="129"/>
        <v>40</v>
      </c>
    </row>
    <row r="1347" spans="1:18">
      <c r="A1347">
        <v>2346</v>
      </c>
      <c r="B1347" t="s">
        <v>79</v>
      </c>
      <c r="C1347" t="s">
        <v>888</v>
      </c>
      <c r="D1347" t="s">
        <v>980</v>
      </c>
      <c r="E1347" s="1">
        <v>29857</v>
      </c>
      <c r="F1347" s="1">
        <v>45673</v>
      </c>
      <c r="G1347" t="s">
        <v>965</v>
      </c>
      <c r="H1347" s="2">
        <v>399992.73</v>
      </c>
      <c r="I1347">
        <v>0</v>
      </c>
      <c r="J1347">
        <v>0.5</v>
      </c>
      <c r="R1347">
        <f t="shared" ca="1" si="129"/>
        <v>43</v>
      </c>
    </row>
    <row r="1348" spans="1:18">
      <c r="A1348">
        <v>2347</v>
      </c>
      <c r="B1348" t="s">
        <v>43</v>
      </c>
      <c r="C1348" t="s">
        <v>624</v>
      </c>
      <c r="D1348" t="s">
        <v>980</v>
      </c>
      <c r="E1348" s="1">
        <v>36677</v>
      </c>
      <c r="F1348" s="1">
        <v>44484</v>
      </c>
      <c r="G1348" t="s">
        <v>968</v>
      </c>
      <c r="H1348" s="2">
        <v>316692.2</v>
      </c>
      <c r="I1348">
        <v>0</v>
      </c>
      <c r="J1348">
        <v>35</v>
      </c>
      <c r="R1348">
        <f t="shared" ca="1" si="129"/>
        <v>25</v>
      </c>
    </row>
    <row r="1349" spans="1:18">
      <c r="A1349">
        <v>2348</v>
      </c>
      <c r="B1349" t="s">
        <v>321</v>
      </c>
      <c r="C1349" t="s">
        <v>804</v>
      </c>
      <c r="D1349" t="s">
        <v>980</v>
      </c>
      <c r="E1349" s="1">
        <v>20822</v>
      </c>
      <c r="F1349" s="1">
        <v>45254</v>
      </c>
      <c r="G1349" t="s">
        <v>966</v>
      </c>
      <c r="H1349" s="2">
        <v>243258.53</v>
      </c>
      <c r="I1349">
        <v>0</v>
      </c>
      <c r="J1349">
        <v>2.1</v>
      </c>
      <c r="R1349">
        <f t="shared" ca="1" si="129"/>
        <v>68</v>
      </c>
    </row>
    <row r="1350" spans="1:18">
      <c r="A1350">
        <v>2349</v>
      </c>
      <c r="B1350" t="s">
        <v>17</v>
      </c>
      <c r="C1350" t="s">
        <v>828</v>
      </c>
      <c r="D1350" t="s">
        <v>979</v>
      </c>
      <c r="E1350" s="1">
        <v>36944</v>
      </c>
      <c r="F1350" s="1">
        <v>45708</v>
      </c>
      <c r="G1350" t="s">
        <v>967</v>
      </c>
      <c r="H1350" s="2">
        <v>469520.69</v>
      </c>
      <c r="I1350">
        <v>36</v>
      </c>
      <c r="J1350">
        <v>5.5</v>
      </c>
      <c r="R1350">
        <f t="shared" ca="1" si="129"/>
        <v>24</v>
      </c>
    </row>
    <row r="1351" spans="1:18">
      <c r="A1351">
        <v>2350</v>
      </c>
      <c r="B1351" t="s">
        <v>291</v>
      </c>
      <c r="C1351" t="s">
        <v>724</v>
      </c>
      <c r="D1351" t="s">
        <v>980</v>
      </c>
      <c r="E1351" s="1">
        <v>37062</v>
      </c>
      <c r="F1351" s="1">
        <v>44797</v>
      </c>
      <c r="G1351" t="s">
        <v>969</v>
      </c>
      <c r="H1351" s="2">
        <v>266612.40999999997</v>
      </c>
      <c r="I1351">
        <v>24</v>
      </c>
      <c r="J1351">
        <v>8</v>
      </c>
      <c r="R1351">
        <f t="shared" ca="1" si="129"/>
        <v>23</v>
      </c>
    </row>
    <row r="1352" spans="1:18">
      <c r="A1352">
        <v>2351</v>
      </c>
      <c r="B1352" t="s">
        <v>213</v>
      </c>
      <c r="C1352" t="s">
        <v>666</v>
      </c>
      <c r="D1352" t="s">
        <v>979</v>
      </c>
      <c r="E1352" s="1">
        <v>19873</v>
      </c>
      <c r="F1352" s="1">
        <v>44805</v>
      </c>
      <c r="G1352" t="s">
        <v>969</v>
      </c>
      <c r="H1352" s="2">
        <v>204270.14</v>
      </c>
      <c r="I1352">
        <v>18</v>
      </c>
      <c r="J1352">
        <v>8</v>
      </c>
      <c r="R1352">
        <f t="shared" ca="1" si="129"/>
        <v>71</v>
      </c>
    </row>
    <row r="1353" spans="1:18">
      <c r="A1353">
        <v>2352</v>
      </c>
      <c r="B1353" t="s">
        <v>236</v>
      </c>
      <c r="C1353" t="s">
        <v>759</v>
      </c>
      <c r="D1353" t="s">
        <v>979</v>
      </c>
      <c r="E1353" s="1">
        <v>23326</v>
      </c>
      <c r="F1353" s="1">
        <v>44961</v>
      </c>
      <c r="G1353" t="s">
        <v>966</v>
      </c>
      <c r="H1353" s="2">
        <v>416850.51</v>
      </c>
      <c r="I1353">
        <v>0</v>
      </c>
      <c r="J1353">
        <v>2.1</v>
      </c>
      <c r="R1353">
        <f t="shared" ca="1" si="129"/>
        <v>61</v>
      </c>
    </row>
    <row r="1354" spans="1:18">
      <c r="A1354">
        <v>2353</v>
      </c>
      <c r="B1354" t="s">
        <v>123</v>
      </c>
      <c r="C1354" t="s">
        <v>737</v>
      </c>
      <c r="D1354" t="s">
        <v>980</v>
      </c>
      <c r="E1354" s="1">
        <v>37990</v>
      </c>
      <c r="F1354" s="1">
        <v>44411</v>
      </c>
      <c r="G1354" t="s">
        <v>967</v>
      </c>
      <c r="H1354" s="2">
        <v>54387.38</v>
      </c>
      <c r="I1354">
        <v>24</v>
      </c>
      <c r="J1354">
        <v>5.5</v>
      </c>
      <c r="R1354">
        <f t="shared" ca="1" si="129"/>
        <v>21</v>
      </c>
    </row>
    <row r="1355" spans="1:18">
      <c r="A1355">
        <v>2354</v>
      </c>
      <c r="B1355" t="s">
        <v>209</v>
      </c>
      <c r="C1355" t="s">
        <v>386</v>
      </c>
      <c r="D1355" t="s">
        <v>980</v>
      </c>
      <c r="E1355" s="1">
        <v>23057</v>
      </c>
      <c r="F1355" s="1">
        <v>45412</v>
      </c>
      <c r="G1355" t="s">
        <v>969</v>
      </c>
      <c r="H1355" s="2">
        <v>130457.95</v>
      </c>
      <c r="I1355">
        <v>6</v>
      </c>
      <c r="J1355">
        <v>8</v>
      </c>
      <c r="R1355">
        <f t="shared" ca="1" si="129"/>
        <v>62</v>
      </c>
    </row>
    <row r="1356" spans="1:18">
      <c r="A1356">
        <v>2355</v>
      </c>
      <c r="B1356" t="s">
        <v>52</v>
      </c>
      <c r="C1356" t="s">
        <v>822</v>
      </c>
      <c r="D1356" t="s">
        <v>979</v>
      </c>
      <c r="E1356" s="1">
        <v>37495</v>
      </c>
      <c r="F1356" s="1">
        <v>44087</v>
      </c>
      <c r="G1356" t="s">
        <v>967</v>
      </c>
      <c r="H1356" s="2">
        <v>280122.90000000002</v>
      </c>
      <c r="I1356">
        <v>18</v>
      </c>
      <c r="J1356">
        <v>5.5</v>
      </c>
      <c r="R1356">
        <f t="shared" ca="1" si="129"/>
        <v>22</v>
      </c>
    </row>
    <row r="1357" spans="1:18">
      <c r="A1357">
        <v>2356</v>
      </c>
      <c r="B1357" t="s">
        <v>126</v>
      </c>
      <c r="C1357" t="s">
        <v>879</v>
      </c>
      <c r="D1357" t="s">
        <v>979</v>
      </c>
      <c r="E1357" s="1">
        <v>23397</v>
      </c>
      <c r="F1357" s="1">
        <v>44964</v>
      </c>
      <c r="G1357" t="s">
        <v>969</v>
      </c>
      <c r="H1357" s="2">
        <v>496318.25</v>
      </c>
      <c r="I1357">
        <v>6</v>
      </c>
      <c r="J1357">
        <v>8</v>
      </c>
      <c r="R1357">
        <f t="shared" ref="R1357:R1420" ca="1" si="130">INT((TODAY()-E1357)/365.25)</f>
        <v>61</v>
      </c>
    </row>
    <row r="1358" spans="1:18">
      <c r="A1358">
        <v>2357</v>
      </c>
      <c r="B1358" t="s">
        <v>344</v>
      </c>
      <c r="C1358" t="s">
        <v>699</v>
      </c>
      <c r="D1358" t="s">
        <v>980</v>
      </c>
      <c r="E1358" s="1">
        <v>31561</v>
      </c>
      <c r="F1358" s="1">
        <v>45569</v>
      </c>
      <c r="G1358" t="s">
        <v>967</v>
      </c>
      <c r="H1358" s="2">
        <v>242018.55</v>
      </c>
      <c r="I1358">
        <v>36</v>
      </c>
      <c r="J1358">
        <v>5.5</v>
      </c>
      <c r="R1358">
        <f t="shared" ca="1" si="130"/>
        <v>39</v>
      </c>
    </row>
    <row r="1359" spans="1:18">
      <c r="A1359">
        <v>2358</v>
      </c>
      <c r="B1359" t="s">
        <v>219</v>
      </c>
      <c r="C1359" t="s">
        <v>492</v>
      </c>
      <c r="D1359" t="s">
        <v>980</v>
      </c>
      <c r="E1359" s="1">
        <v>31067</v>
      </c>
      <c r="F1359" s="1">
        <v>45341</v>
      </c>
      <c r="G1359" t="s">
        <v>967</v>
      </c>
      <c r="H1359" s="2">
        <v>287394.53000000003</v>
      </c>
      <c r="I1359">
        <v>6</v>
      </c>
      <c r="J1359">
        <v>5.5</v>
      </c>
      <c r="R1359">
        <f t="shared" ca="1" si="130"/>
        <v>40</v>
      </c>
    </row>
    <row r="1360" spans="1:18">
      <c r="A1360">
        <v>2359</v>
      </c>
      <c r="B1360" t="s">
        <v>220</v>
      </c>
      <c r="C1360" t="s">
        <v>785</v>
      </c>
      <c r="D1360" t="s">
        <v>980</v>
      </c>
      <c r="E1360" s="1">
        <v>28080</v>
      </c>
      <c r="F1360" s="1">
        <v>44004</v>
      </c>
      <c r="G1360" t="s">
        <v>969</v>
      </c>
      <c r="H1360" s="2">
        <v>417044.07</v>
      </c>
      <c r="I1360">
        <v>18</v>
      </c>
      <c r="J1360">
        <v>8</v>
      </c>
      <c r="R1360">
        <f t="shared" ca="1" si="130"/>
        <v>48</v>
      </c>
    </row>
    <row r="1361" spans="1:18">
      <c r="A1361">
        <v>2360</v>
      </c>
      <c r="B1361" t="s">
        <v>296</v>
      </c>
      <c r="C1361" t="s">
        <v>889</v>
      </c>
      <c r="D1361" t="s">
        <v>979</v>
      </c>
      <c r="E1361" s="1">
        <v>20764</v>
      </c>
      <c r="F1361" s="1">
        <v>44492</v>
      </c>
      <c r="G1361" t="s">
        <v>965</v>
      </c>
      <c r="H1361" s="2">
        <v>131762.21</v>
      </c>
      <c r="I1361">
        <v>0</v>
      </c>
      <c r="J1361">
        <v>0.5</v>
      </c>
      <c r="R1361">
        <f t="shared" ca="1" si="130"/>
        <v>68</v>
      </c>
    </row>
    <row r="1362" spans="1:18">
      <c r="A1362">
        <v>2361</v>
      </c>
      <c r="B1362" t="s">
        <v>307</v>
      </c>
      <c r="C1362" t="s">
        <v>818</v>
      </c>
      <c r="D1362" t="s">
        <v>980</v>
      </c>
      <c r="E1362" s="1">
        <v>29106</v>
      </c>
      <c r="F1362" s="1">
        <v>45397</v>
      </c>
      <c r="G1362" t="s">
        <v>965</v>
      </c>
      <c r="H1362" s="2">
        <v>160302.24</v>
      </c>
      <c r="I1362">
        <v>0</v>
      </c>
      <c r="J1362">
        <v>0.5</v>
      </c>
      <c r="R1362">
        <f t="shared" ca="1" si="130"/>
        <v>45</v>
      </c>
    </row>
    <row r="1363" spans="1:18">
      <c r="A1363">
        <v>2362</v>
      </c>
      <c r="B1363" t="s">
        <v>56</v>
      </c>
      <c r="C1363" t="s">
        <v>786</v>
      </c>
      <c r="D1363" t="s">
        <v>980</v>
      </c>
      <c r="E1363" s="1">
        <v>25062</v>
      </c>
      <c r="F1363" s="1">
        <v>43986</v>
      </c>
      <c r="G1363" t="s">
        <v>968</v>
      </c>
      <c r="H1363" s="2">
        <v>217406.99</v>
      </c>
      <c r="I1363">
        <v>0</v>
      </c>
      <c r="J1363">
        <v>35</v>
      </c>
      <c r="R1363">
        <f t="shared" ca="1" si="130"/>
        <v>56</v>
      </c>
    </row>
    <row r="1364" spans="1:18">
      <c r="A1364">
        <v>2363</v>
      </c>
      <c r="B1364" t="s">
        <v>345</v>
      </c>
      <c r="C1364" t="s">
        <v>692</v>
      </c>
      <c r="D1364" t="s">
        <v>979</v>
      </c>
      <c r="E1364" s="1">
        <v>28376</v>
      </c>
      <c r="F1364" s="1">
        <v>44919</v>
      </c>
      <c r="G1364" t="s">
        <v>968</v>
      </c>
      <c r="H1364" s="2">
        <v>476962.81</v>
      </c>
      <c r="I1364">
        <v>0</v>
      </c>
      <c r="J1364">
        <v>35</v>
      </c>
      <c r="R1364">
        <f t="shared" ca="1" si="130"/>
        <v>47</v>
      </c>
    </row>
    <row r="1365" spans="1:18">
      <c r="A1365">
        <v>2364</v>
      </c>
      <c r="B1365" t="s">
        <v>103</v>
      </c>
      <c r="C1365" t="s">
        <v>757</v>
      </c>
      <c r="D1365" t="s">
        <v>980</v>
      </c>
      <c r="E1365" s="1">
        <v>22395</v>
      </c>
      <c r="F1365" s="1">
        <v>45092</v>
      </c>
      <c r="G1365" t="s">
        <v>967</v>
      </c>
      <c r="H1365" s="2">
        <v>264032.55</v>
      </c>
      <c r="I1365">
        <v>12</v>
      </c>
      <c r="J1365">
        <v>5.5</v>
      </c>
      <c r="R1365">
        <f t="shared" ca="1" si="130"/>
        <v>64</v>
      </c>
    </row>
    <row r="1366" spans="1:18">
      <c r="A1366">
        <v>2365</v>
      </c>
      <c r="B1366" t="s">
        <v>53</v>
      </c>
      <c r="C1366" t="s">
        <v>576</v>
      </c>
      <c r="D1366" t="s">
        <v>980</v>
      </c>
      <c r="E1366" s="1">
        <v>38628</v>
      </c>
      <c r="F1366" s="1">
        <v>45689</v>
      </c>
      <c r="G1366" t="s">
        <v>967</v>
      </c>
      <c r="H1366" s="2">
        <v>219599.73</v>
      </c>
      <c r="I1366">
        <v>0</v>
      </c>
      <c r="J1366">
        <v>5.5</v>
      </c>
      <c r="R1366">
        <f t="shared" ca="1" si="130"/>
        <v>19</v>
      </c>
    </row>
    <row r="1367" spans="1:18">
      <c r="A1367">
        <v>2366</v>
      </c>
      <c r="B1367" t="s">
        <v>286</v>
      </c>
      <c r="C1367" t="s">
        <v>584</v>
      </c>
      <c r="D1367" t="s">
        <v>979</v>
      </c>
      <c r="E1367" s="1">
        <v>23174</v>
      </c>
      <c r="F1367" s="1">
        <v>45803</v>
      </c>
      <c r="G1367" t="s">
        <v>967</v>
      </c>
      <c r="H1367" s="2">
        <v>301067.17</v>
      </c>
      <c r="I1367">
        <v>24</v>
      </c>
      <c r="J1367">
        <v>5.5</v>
      </c>
      <c r="R1367">
        <f t="shared" ca="1" si="130"/>
        <v>61</v>
      </c>
    </row>
    <row r="1368" spans="1:18">
      <c r="A1368">
        <v>2367</v>
      </c>
      <c r="B1368" t="s">
        <v>127</v>
      </c>
      <c r="C1368" t="s">
        <v>587</v>
      </c>
      <c r="D1368" t="s">
        <v>980</v>
      </c>
      <c r="E1368" s="1">
        <v>20757</v>
      </c>
      <c r="F1368" s="1">
        <v>45795</v>
      </c>
      <c r="G1368" t="s">
        <v>965</v>
      </c>
      <c r="H1368" s="2">
        <v>98983.58</v>
      </c>
      <c r="I1368">
        <v>0</v>
      </c>
      <c r="J1368">
        <v>0.5</v>
      </c>
      <c r="R1368">
        <f t="shared" ca="1" si="130"/>
        <v>68</v>
      </c>
    </row>
    <row r="1369" spans="1:18">
      <c r="A1369">
        <v>2368</v>
      </c>
      <c r="B1369" t="s">
        <v>256</v>
      </c>
      <c r="C1369" t="s">
        <v>491</v>
      </c>
      <c r="D1369" t="s">
        <v>979</v>
      </c>
      <c r="E1369" s="1">
        <v>35188</v>
      </c>
      <c r="F1369" s="1">
        <v>44468</v>
      </c>
      <c r="G1369" t="s">
        <v>967</v>
      </c>
      <c r="H1369" s="2">
        <v>307086.12</v>
      </c>
      <c r="I1369">
        <v>18</v>
      </c>
      <c r="J1369">
        <v>5.5</v>
      </c>
      <c r="R1369">
        <f t="shared" ca="1" si="130"/>
        <v>29</v>
      </c>
    </row>
    <row r="1370" spans="1:18">
      <c r="A1370">
        <v>2369</v>
      </c>
      <c r="B1370" t="s">
        <v>77</v>
      </c>
      <c r="C1370" t="s">
        <v>567</v>
      </c>
      <c r="D1370" t="s">
        <v>980</v>
      </c>
      <c r="E1370" s="1">
        <v>29784</v>
      </c>
      <c r="F1370" s="1">
        <v>44300</v>
      </c>
      <c r="G1370" t="s">
        <v>969</v>
      </c>
      <c r="H1370" s="2">
        <v>265329.76</v>
      </c>
      <c r="I1370">
        <v>36</v>
      </c>
      <c r="J1370">
        <v>8</v>
      </c>
      <c r="R1370">
        <f t="shared" ca="1" si="130"/>
        <v>43</v>
      </c>
    </row>
    <row r="1371" spans="1:18">
      <c r="A1371">
        <v>2370</v>
      </c>
      <c r="B1371" t="s">
        <v>258</v>
      </c>
      <c r="C1371" t="s">
        <v>575</v>
      </c>
      <c r="D1371" t="s">
        <v>980</v>
      </c>
      <c r="E1371" s="1">
        <v>33643</v>
      </c>
      <c r="F1371" s="1">
        <v>44534</v>
      </c>
      <c r="G1371" t="s">
        <v>968</v>
      </c>
      <c r="H1371" s="2">
        <v>81254.63</v>
      </c>
      <c r="I1371">
        <v>0</v>
      </c>
      <c r="J1371">
        <v>35</v>
      </c>
      <c r="R1371">
        <f t="shared" ca="1" si="130"/>
        <v>33</v>
      </c>
    </row>
    <row r="1372" spans="1:18">
      <c r="A1372">
        <v>2371</v>
      </c>
      <c r="B1372" t="s">
        <v>20</v>
      </c>
      <c r="C1372" t="s">
        <v>520</v>
      </c>
      <c r="D1372" t="s">
        <v>980</v>
      </c>
      <c r="E1372" s="1">
        <v>35329</v>
      </c>
      <c r="F1372" s="1">
        <v>44467</v>
      </c>
      <c r="G1372" t="s">
        <v>966</v>
      </c>
      <c r="H1372" s="2">
        <v>406194.43</v>
      </c>
      <c r="I1372">
        <v>0</v>
      </c>
      <c r="J1372">
        <v>2.1</v>
      </c>
      <c r="R1372">
        <f t="shared" ca="1" si="130"/>
        <v>28</v>
      </c>
    </row>
    <row r="1373" spans="1:18">
      <c r="A1373">
        <v>2372</v>
      </c>
      <c r="B1373" t="s">
        <v>276</v>
      </c>
      <c r="C1373" t="s">
        <v>890</v>
      </c>
      <c r="D1373" t="s">
        <v>980</v>
      </c>
      <c r="E1373" s="1">
        <v>37755</v>
      </c>
      <c r="F1373" s="1">
        <v>44657</v>
      </c>
      <c r="G1373" t="s">
        <v>967</v>
      </c>
      <c r="H1373" s="2">
        <v>283297.88</v>
      </c>
      <c r="I1373">
        <v>0</v>
      </c>
      <c r="J1373">
        <v>5.5</v>
      </c>
      <c r="R1373">
        <f t="shared" ca="1" si="130"/>
        <v>22</v>
      </c>
    </row>
    <row r="1374" spans="1:18">
      <c r="A1374">
        <v>2373</v>
      </c>
      <c r="B1374" t="s">
        <v>271</v>
      </c>
      <c r="C1374" t="s">
        <v>731</v>
      </c>
      <c r="D1374" t="s">
        <v>979</v>
      </c>
      <c r="E1374" s="1">
        <v>33344</v>
      </c>
      <c r="F1374" s="1">
        <v>45333</v>
      </c>
      <c r="G1374" t="s">
        <v>969</v>
      </c>
      <c r="H1374" s="2">
        <v>437368.71</v>
      </c>
      <c r="I1374">
        <v>24</v>
      </c>
      <c r="J1374">
        <v>8</v>
      </c>
      <c r="R1374">
        <f t="shared" ca="1" si="130"/>
        <v>34</v>
      </c>
    </row>
    <row r="1375" spans="1:18">
      <c r="A1375">
        <v>2374</v>
      </c>
      <c r="B1375" t="s">
        <v>79</v>
      </c>
      <c r="C1375" t="s">
        <v>868</v>
      </c>
      <c r="D1375" t="s">
        <v>980</v>
      </c>
      <c r="E1375" s="1">
        <v>33316</v>
      </c>
      <c r="F1375" s="1">
        <v>45203</v>
      </c>
      <c r="G1375" t="s">
        <v>969</v>
      </c>
      <c r="H1375" s="2">
        <v>427187.53</v>
      </c>
      <c r="I1375">
        <v>36</v>
      </c>
      <c r="J1375">
        <v>8</v>
      </c>
      <c r="R1375">
        <f t="shared" ca="1" si="130"/>
        <v>34</v>
      </c>
    </row>
    <row r="1376" spans="1:18">
      <c r="A1376">
        <v>2375</v>
      </c>
      <c r="B1376" t="s">
        <v>15</v>
      </c>
      <c r="C1376" t="s">
        <v>890</v>
      </c>
      <c r="D1376" t="s">
        <v>980</v>
      </c>
      <c r="E1376" s="1">
        <v>28978</v>
      </c>
      <c r="F1376" s="1">
        <v>45133</v>
      </c>
      <c r="G1376" t="s">
        <v>967</v>
      </c>
      <c r="H1376" s="2">
        <v>197550.87</v>
      </c>
      <c r="I1376">
        <v>0</v>
      </c>
      <c r="J1376">
        <v>5.5</v>
      </c>
      <c r="R1376">
        <f t="shared" ca="1" si="130"/>
        <v>46</v>
      </c>
    </row>
    <row r="1377" spans="1:18">
      <c r="A1377">
        <v>2376</v>
      </c>
      <c r="B1377" t="s">
        <v>25</v>
      </c>
      <c r="C1377" t="s">
        <v>683</v>
      </c>
      <c r="D1377" t="s">
        <v>979</v>
      </c>
      <c r="E1377" s="1">
        <v>34681</v>
      </c>
      <c r="F1377" s="1">
        <v>44639</v>
      </c>
      <c r="G1377" t="s">
        <v>967</v>
      </c>
      <c r="H1377" s="2">
        <v>273535.38</v>
      </c>
      <c r="I1377">
        <v>12</v>
      </c>
      <c r="J1377">
        <v>5.5</v>
      </c>
      <c r="R1377">
        <f t="shared" ca="1" si="130"/>
        <v>30</v>
      </c>
    </row>
    <row r="1378" spans="1:18">
      <c r="A1378">
        <v>2377</v>
      </c>
      <c r="B1378" t="s">
        <v>129</v>
      </c>
      <c r="C1378" t="s">
        <v>205</v>
      </c>
      <c r="D1378" t="s">
        <v>979</v>
      </c>
      <c r="E1378" s="1">
        <v>30620</v>
      </c>
      <c r="F1378" s="1">
        <v>44102</v>
      </c>
      <c r="G1378" t="s">
        <v>969</v>
      </c>
      <c r="H1378" s="2">
        <v>201685.69</v>
      </c>
      <c r="I1378">
        <v>36</v>
      </c>
      <c r="J1378">
        <v>8</v>
      </c>
      <c r="R1378">
        <f t="shared" ca="1" si="130"/>
        <v>41</v>
      </c>
    </row>
    <row r="1379" spans="1:18">
      <c r="A1379">
        <v>2378</v>
      </c>
      <c r="B1379" t="s">
        <v>35</v>
      </c>
      <c r="C1379" t="s">
        <v>891</v>
      </c>
      <c r="D1379" t="s">
        <v>980</v>
      </c>
      <c r="E1379" s="1">
        <v>33716</v>
      </c>
      <c r="F1379" s="1">
        <v>44690</v>
      </c>
      <c r="G1379" t="s">
        <v>969</v>
      </c>
      <c r="H1379" s="2">
        <v>170409.37</v>
      </c>
      <c r="I1379">
        <v>18</v>
      </c>
      <c r="J1379">
        <v>8</v>
      </c>
      <c r="R1379">
        <f t="shared" ca="1" si="130"/>
        <v>33</v>
      </c>
    </row>
    <row r="1380" spans="1:18">
      <c r="A1380">
        <v>2379</v>
      </c>
      <c r="B1380" t="s">
        <v>157</v>
      </c>
      <c r="C1380" t="s">
        <v>707</v>
      </c>
      <c r="D1380" t="s">
        <v>980</v>
      </c>
      <c r="E1380" s="1">
        <v>32435</v>
      </c>
      <c r="F1380" s="1">
        <v>45185</v>
      </c>
      <c r="G1380" t="s">
        <v>969</v>
      </c>
      <c r="H1380" s="2">
        <v>401261.3</v>
      </c>
      <c r="I1380">
        <v>18</v>
      </c>
      <c r="J1380">
        <v>8</v>
      </c>
      <c r="R1380">
        <f t="shared" ca="1" si="130"/>
        <v>36</v>
      </c>
    </row>
    <row r="1381" spans="1:18">
      <c r="A1381">
        <v>2380</v>
      </c>
      <c r="B1381" t="s">
        <v>81</v>
      </c>
      <c r="C1381" t="s">
        <v>577</v>
      </c>
      <c r="D1381" t="s">
        <v>980</v>
      </c>
      <c r="E1381" s="1">
        <v>23435</v>
      </c>
      <c r="F1381" s="1">
        <v>44164</v>
      </c>
      <c r="G1381" t="s">
        <v>969</v>
      </c>
      <c r="H1381" s="2">
        <v>156634.29999999999</v>
      </c>
      <c r="I1381">
        <v>0</v>
      </c>
      <c r="J1381">
        <v>8</v>
      </c>
      <c r="R1381">
        <f t="shared" ca="1" si="130"/>
        <v>61</v>
      </c>
    </row>
    <row r="1382" spans="1:18">
      <c r="A1382">
        <v>2381</v>
      </c>
      <c r="B1382" t="s">
        <v>245</v>
      </c>
      <c r="C1382" t="s">
        <v>444</v>
      </c>
      <c r="D1382" t="s">
        <v>979</v>
      </c>
      <c r="E1382" s="1">
        <v>24633</v>
      </c>
      <c r="F1382" s="1">
        <v>44191</v>
      </c>
      <c r="G1382" t="s">
        <v>969</v>
      </c>
      <c r="H1382" s="2">
        <v>237075.69</v>
      </c>
      <c r="I1382">
        <v>12</v>
      </c>
      <c r="J1382">
        <v>8</v>
      </c>
      <c r="R1382">
        <f t="shared" ca="1" si="130"/>
        <v>57</v>
      </c>
    </row>
    <row r="1383" spans="1:18">
      <c r="A1383">
        <v>2382</v>
      </c>
      <c r="B1383" t="s">
        <v>142</v>
      </c>
      <c r="C1383" t="s">
        <v>517</v>
      </c>
      <c r="D1383" t="s">
        <v>980</v>
      </c>
      <c r="E1383" s="1">
        <v>21748</v>
      </c>
      <c r="F1383" s="1">
        <v>44641</v>
      </c>
      <c r="G1383" t="s">
        <v>967</v>
      </c>
      <c r="H1383" s="2">
        <v>61075.07</v>
      </c>
      <c r="I1383">
        <v>0</v>
      </c>
      <c r="J1383">
        <v>5.5</v>
      </c>
      <c r="R1383">
        <f t="shared" ca="1" si="130"/>
        <v>65</v>
      </c>
    </row>
    <row r="1384" spans="1:18">
      <c r="A1384">
        <v>2383</v>
      </c>
      <c r="B1384" t="s">
        <v>255</v>
      </c>
      <c r="C1384" t="s">
        <v>583</v>
      </c>
      <c r="D1384" t="s">
        <v>979</v>
      </c>
      <c r="E1384" s="1">
        <v>26038</v>
      </c>
      <c r="F1384" s="1">
        <v>44889</v>
      </c>
      <c r="G1384" t="s">
        <v>966</v>
      </c>
      <c r="H1384" s="2">
        <v>112174.98</v>
      </c>
      <c r="I1384">
        <v>0</v>
      </c>
      <c r="J1384">
        <v>2.1</v>
      </c>
      <c r="R1384">
        <f t="shared" ca="1" si="130"/>
        <v>54</v>
      </c>
    </row>
    <row r="1385" spans="1:18">
      <c r="A1385">
        <v>2384</v>
      </c>
      <c r="B1385" t="s">
        <v>283</v>
      </c>
      <c r="C1385" t="s">
        <v>355</v>
      </c>
      <c r="D1385" t="s">
        <v>980</v>
      </c>
      <c r="E1385" s="1">
        <v>23781</v>
      </c>
      <c r="F1385" s="1">
        <v>44902</v>
      </c>
      <c r="G1385" t="s">
        <v>967</v>
      </c>
      <c r="H1385" s="2">
        <v>20642.34</v>
      </c>
      <c r="I1385">
        <v>36</v>
      </c>
      <c r="J1385">
        <v>5.5</v>
      </c>
      <c r="R1385">
        <f t="shared" ca="1" si="130"/>
        <v>60</v>
      </c>
    </row>
    <row r="1386" spans="1:18">
      <c r="A1386">
        <v>2385</v>
      </c>
      <c r="B1386" t="s">
        <v>115</v>
      </c>
      <c r="C1386" t="s">
        <v>783</v>
      </c>
      <c r="D1386" t="s">
        <v>980</v>
      </c>
      <c r="E1386" s="1">
        <v>37859</v>
      </c>
      <c r="F1386" s="1">
        <v>44075</v>
      </c>
      <c r="G1386" t="s">
        <v>969</v>
      </c>
      <c r="H1386" s="2">
        <v>25609.01</v>
      </c>
      <c r="I1386">
        <v>18</v>
      </c>
      <c r="J1386">
        <v>8</v>
      </c>
      <c r="R1386">
        <f t="shared" ca="1" si="130"/>
        <v>21</v>
      </c>
    </row>
    <row r="1387" spans="1:18">
      <c r="A1387">
        <v>2386</v>
      </c>
      <c r="B1387" t="s">
        <v>123</v>
      </c>
      <c r="C1387" t="s">
        <v>572</v>
      </c>
      <c r="D1387" t="s">
        <v>980</v>
      </c>
      <c r="E1387" s="1">
        <v>26242</v>
      </c>
      <c r="F1387" s="1">
        <v>44812</v>
      </c>
      <c r="G1387" t="s">
        <v>969</v>
      </c>
      <c r="H1387" s="2">
        <v>265406.07</v>
      </c>
      <c r="I1387">
        <v>12</v>
      </c>
      <c r="J1387">
        <v>8</v>
      </c>
      <c r="R1387">
        <f t="shared" ca="1" si="130"/>
        <v>53</v>
      </c>
    </row>
    <row r="1388" spans="1:18">
      <c r="A1388">
        <v>2387</v>
      </c>
      <c r="B1388" t="s">
        <v>83</v>
      </c>
      <c r="C1388" t="s">
        <v>467</v>
      </c>
      <c r="D1388" t="s">
        <v>980</v>
      </c>
      <c r="E1388" s="1">
        <v>24832</v>
      </c>
      <c r="F1388" s="1">
        <v>44668</v>
      </c>
      <c r="G1388" t="s">
        <v>965</v>
      </c>
      <c r="H1388" s="2">
        <v>381640.9</v>
      </c>
      <c r="I1388">
        <v>0</v>
      </c>
      <c r="J1388">
        <v>0.5</v>
      </c>
      <c r="R1388">
        <f t="shared" ca="1" si="130"/>
        <v>57</v>
      </c>
    </row>
    <row r="1389" spans="1:18">
      <c r="A1389">
        <v>2388</v>
      </c>
      <c r="B1389" t="s">
        <v>93</v>
      </c>
      <c r="C1389" t="s">
        <v>708</v>
      </c>
      <c r="D1389" t="s">
        <v>980</v>
      </c>
      <c r="E1389" s="1">
        <v>31547</v>
      </c>
      <c r="F1389" s="1">
        <v>45543</v>
      </c>
      <c r="G1389" t="s">
        <v>968</v>
      </c>
      <c r="H1389" s="2">
        <v>449670.25</v>
      </c>
      <c r="I1389">
        <v>0</v>
      </c>
      <c r="J1389">
        <v>35</v>
      </c>
      <c r="R1389">
        <f t="shared" ca="1" si="130"/>
        <v>39</v>
      </c>
    </row>
    <row r="1390" spans="1:18">
      <c r="A1390">
        <v>2389</v>
      </c>
      <c r="B1390" t="s">
        <v>303</v>
      </c>
      <c r="C1390" t="s">
        <v>404</v>
      </c>
      <c r="D1390" t="s">
        <v>979</v>
      </c>
      <c r="E1390" s="1">
        <v>22602</v>
      </c>
      <c r="F1390" s="1">
        <v>44890</v>
      </c>
      <c r="G1390" t="s">
        <v>966</v>
      </c>
      <c r="H1390" s="2">
        <v>85048.03</v>
      </c>
      <c r="I1390">
        <v>0</v>
      </c>
      <c r="J1390">
        <v>2.1</v>
      </c>
      <c r="R1390">
        <f t="shared" ca="1" si="130"/>
        <v>63</v>
      </c>
    </row>
    <row r="1391" spans="1:18">
      <c r="A1391">
        <v>2390</v>
      </c>
      <c r="B1391" t="s">
        <v>267</v>
      </c>
      <c r="C1391" t="s">
        <v>883</v>
      </c>
      <c r="D1391" t="s">
        <v>980</v>
      </c>
      <c r="E1391" s="1">
        <v>31249</v>
      </c>
      <c r="F1391" s="1">
        <v>45096</v>
      </c>
      <c r="G1391" t="s">
        <v>967</v>
      </c>
      <c r="H1391" s="2">
        <v>471317.41</v>
      </c>
      <c r="I1391">
        <v>36</v>
      </c>
      <c r="J1391">
        <v>5.5</v>
      </c>
      <c r="R1391">
        <f t="shared" ca="1" si="130"/>
        <v>39</v>
      </c>
    </row>
    <row r="1392" spans="1:18">
      <c r="A1392">
        <v>2391</v>
      </c>
      <c r="B1392" t="s">
        <v>75</v>
      </c>
      <c r="C1392" t="s">
        <v>667</v>
      </c>
      <c r="D1392" t="s">
        <v>979</v>
      </c>
      <c r="E1392" s="1">
        <v>26672</v>
      </c>
      <c r="F1392" s="1">
        <v>45567</v>
      </c>
      <c r="G1392" t="s">
        <v>968</v>
      </c>
      <c r="H1392" s="2">
        <v>487438.55</v>
      </c>
      <c r="I1392">
        <v>0</v>
      </c>
      <c r="J1392">
        <v>35</v>
      </c>
      <c r="R1392">
        <f t="shared" ca="1" si="130"/>
        <v>52</v>
      </c>
    </row>
    <row r="1393" spans="1:18">
      <c r="A1393">
        <v>2392</v>
      </c>
      <c r="B1393" t="s">
        <v>243</v>
      </c>
      <c r="C1393" t="s">
        <v>877</v>
      </c>
      <c r="D1393" t="s">
        <v>979</v>
      </c>
      <c r="E1393" s="1">
        <v>27116</v>
      </c>
      <c r="F1393" s="1">
        <v>44654</v>
      </c>
      <c r="G1393" t="s">
        <v>966</v>
      </c>
      <c r="H1393" s="2">
        <v>213861.14</v>
      </c>
      <c r="I1393">
        <v>0</v>
      </c>
      <c r="J1393">
        <v>2.1</v>
      </c>
      <c r="R1393">
        <f t="shared" ca="1" si="130"/>
        <v>51</v>
      </c>
    </row>
    <row r="1394" spans="1:18">
      <c r="A1394">
        <v>2393</v>
      </c>
      <c r="B1394" t="s">
        <v>62</v>
      </c>
      <c r="C1394" t="s">
        <v>870</v>
      </c>
      <c r="D1394" t="s">
        <v>979</v>
      </c>
      <c r="E1394" s="1">
        <v>23638</v>
      </c>
      <c r="F1394" s="1">
        <v>44398</v>
      </c>
      <c r="G1394" t="s">
        <v>967</v>
      </c>
      <c r="H1394" s="2">
        <v>71901.23</v>
      </c>
      <c r="I1394">
        <v>24</v>
      </c>
      <c r="J1394">
        <v>5.5</v>
      </c>
      <c r="R1394">
        <f t="shared" ca="1" si="130"/>
        <v>60</v>
      </c>
    </row>
    <row r="1395" spans="1:18">
      <c r="A1395">
        <v>2394</v>
      </c>
      <c r="B1395" t="s">
        <v>32</v>
      </c>
      <c r="C1395" t="s">
        <v>892</v>
      </c>
      <c r="D1395" t="s">
        <v>980</v>
      </c>
      <c r="E1395" s="1">
        <v>25700</v>
      </c>
      <c r="F1395" s="1">
        <v>44957</v>
      </c>
      <c r="G1395" t="s">
        <v>968</v>
      </c>
      <c r="H1395" s="2">
        <v>262745.81</v>
      </c>
      <c r="I1395">
        <v>0</v>
      </c>
      <c r="J1395">
        <v>35</v>
      </c>
      <c r="R1395">
        <f t="shared" ca="1" si="130"/>
        <v>55</v>
      </c>
    </row>
    <row r="1396" spans="1:18">
      <c r="A1396">
        <v>2395</v>
      </c>
      <c r="B1396" t="s">
        <v>196</v>
      </c>
      <c r="C1396" t="s">
        <v>755</v>
      </c>
      <c r="D1396" t="s">
        <v>979</v>
      </c>
      <c r="E1396" s="1">
        <v>28802</v>
      </c>
      <c r="F1396" s="1">
        <v>44719</v>
      </c>
      <c r="G1396" t="s">
        <v>966</v>
      </c>
      <c r="H1396" s="2">
        <v>201069.54</v>
      </c>
      <c r="I1396">
        <v>0</v>
      </c>
      <c r="J1396">
        <v>2.1</v>
      </c>
      <c r="R1396">
        <f t="shared" ca="1" si="130"/>
        <v>46</v>
      </c>
    </row>
    <row r="1397" spans="1:18">
      <c r="A1397">
        <v>2396</v>
      </c>
      <c r="B1397" t="s">
        <v>88</v>
      </c>
      <c r="C1397" t="s">
        <v>652</v>
      </c>
      <c r="D1397" t="s">
        <v>980</v>
      </c>
      <c r="E1397" s="1">
        <v>38705</v>
      </c>
      <c r="F1397" s="1">
        <v>43980</v>
      </c>
      <c r="G1397" t="s">
        <v>965</v>
      </c>
      <c r="H1397" s="2">
        <v>357496.45</v>
      </c>
      <c r="I1397">
        <v>0</v>
      </c>
      <c r="J1397">
        <v>0.5</v>
      </c>
      <c r="R1397">
        <f t="shared" ca="1" si="130"/>
        <v>19</v>
      </c>
    </row>
    <row r="1398" spans="1:18">
      <c r="A1398">
        <v>2397</v>
      </c>
      <c r="B1398" t="s">
        <v>34</v>
      </c>
      <c r="C1398" t="s">
        <v>710</v>
      </c>
      <c r="D1398" t="s">
        <v>979</v>
      </c>
      <c r="E1398" s="1">
        <v>33568</v>
      </c>
      <c r="F1398" s="1">
        <v>44415</v>
      </c>
      <c r="G1398" t="s">
        <v>969</v>
      </c>
      <c r="H1398" s="2">
        <v>84779.01</v>
      </c>
      <c r="I1398">
        <v>6</v>
      </c>
      <c r="J1398">
        <v>8</v>
      </c>
      <c r="R1398">
        <f t="shared" ca="1" si="130"/>
        <v>33</v>
      </c>
    </row>
    <row r="1399" spans="1:18">
      <c r="A1399">
        <v>2398</v>
      </c>
      <c r="B1399" t="s">
        <v>289</v>
      </c>
      <c r="C1399" t="s">
        <v>747</v>
      </c>
      <c r="D1399" t="s">
        <v>979</v>
      </c>
      <c r="E1399" s="1">
        <v>39184</v>
      </c>
      <c r="F1399" s="1">
        <v>44657</v>
      </c>
      <c r="G1399" t="s">
        <v>965</v>
      </c>
      <c r="H1399" s="2">
        <v>226863.22</v>
      </c>
      <c r="I1399">
        <v>0</v>
      </c>
      <c r="J1399">
        <v>0.5</v>
      </c>
      <c r="R1399">
        <f t="shared" ca="1" si="130"/>
        <v>18</v>
      </c>
    </row>
    <row r="1400" spans="1:18">
      <c r="A1400">
        <v>2399</v>
      </c>
      <c r="B1400" t="s">
        <v>29</v>
      </c>
      <c r="C1400" t="s">
        <v>516</v>
      </c>
      <c r="D1400" t="s">
        <v>979</v>
      </c>
      <c r="E1400" s="1">
        <v>31165</v>
      </c>
      <c r="F1400" s="1">
        <v>45150</v>
      </c>
      <c r="G1400" t="s">
        <v>967</v>
      </c>
      <c r="H1400" s="2">
        <v>11740.38</v>
      </c>
      <c r="I1400">
        <v>24</v>
      </c>
      <c r="J1400">
        <v>5.5</v>
      </c>
      <c r="R1400">
        <f t="shared" ca="1" si="130"/>
        <v>40</v>
      </c>
    </row>
    <row r="1401" spans="1:18">
      <c r="A1401">
        <v>2400</v>
      </c>
      <c r="B1401" t="s">
        <v>38</v>
      </c>
      <c r="C1401" t="s">
        <v>607</v>
      </c>
      <c r="D1401" t="s">
        <v>980</v>
      </c>
      <c r="E1401" s="1">
        <v>29054</v>
      </c>
      <c r="F1401" s="1">
        <v>45769</v>
      </c>
      <c r="G1401" t="s">
        <v>969</v>
      </c>
      <c r="H1401" s="2">
        <v>303284.28000000003</v>
      </c>
      <c r="I1401">
        <v>0</v>
      </c>
      <c r="J1401">
        <v>8</v>
      </c>
      <c r="R1401">
        <f t="shared" ca="1" si="130"/>
        <v>45</v>
      </c>
    </row>
    <row r="1402" spans="1:18">
      <c r="A1402">
        <v>2401</v>
      </c>
      <c r="B1402" t="s">
        <v>327</v>
      </c>
      <c r="C1402" t="s">
        <v>522</v>
      </c>
      <c r="D1402" t="s">
        <v>979</v>
      </c>
      <c r="E1402" s="1">
        <v>30060</v>
      </c>
      <c r="F1402" s="1">
        <v>45355</v>
      </c>
      <c r="G1402" t="s">
        <v>966</v>
      </c>
      <c r="H1402" s="2">
        <v>480294.95</v>
      </c>
      <c r="I1402">
        <v>0</v>
      </c>
      <c r="J1402">
        <v>2.1</v>
      </c>
      <c r="R1402">
        <f t="shared" ca="1" si="130"/>
        <v>43</v>
      </c>
    </row>
    <row r="1403" spans="1:18">
      <c r="A1403">
        <v>2402</v>
      </c>
      <c r="B1403" t="s">
        <v>204</v>
      </c>
      <c r="C1403" t="s">
        <v>635</v>
      </c>
      <c r="D1403" t="s">
        <v>979</v>
      </c>
      <c r="E1403" s="1">
        <v>36258</v>
      </c>
      <c r="F1403" s="1">
        <v>44616</v>
      </c>
      <c r="G1403" t="s">
        <v>968</v>
      </c>
      <c r="H1403" s="2">
        <v>72140.36</v>
      </c>
      <c r="I1403">
        <v>0</v>
      </c>
      <c r="J1403">
        <v>35</v>
      </c>
      <c r="R1403">
        <f t="shared" ca="1" si="130"/>
        <v>26</v>
      </c>
    </row>
    <row r="1404" spans="1:18">
      <c r="A1404">
        <v>2403</v>
      </c>
      <c r="B1404" t="s">
        <v>317</v>
      </c>
      <c r="C1404" t="s">
        <v>893</v>
      </c>
      <c r="D1404" t="s">
        <v>980</v>
      </c>
      <c r="E1404" s="1">
        <v>27437</v>
      </c>
      <c r="F1404" s="1">
        <v>44466</v>
      </c>
      <c r="G1404" t="s">
        <v>969</v>
      </c>
      <c r="H1404" s="2">
        <v>455845.3</v>
      </c>
      <c r="I1404">
        <v>24</v>
      </c>
      <c r="J1404">
        <v>8</v>
      </c>
      <c r="R1404">
        <f t="shared" ca="1" si="130"/>
        <v>50</v>
      </c>
    </row>
    <row r="1405" spans="1:18">
      <c r="A1405">
        <v>2404</v>
      </c>
      <c r="B1405" t="s">
        <v>346</v>
      </c>
      <c r="C1405" t="s">
        <v>485</v>
      </c>
      <c r="D1405" t="s">
        <v>979</v>
      </c>
      <c r="E1405" s="1">
        <v>28890</v>
      </c>
      <c r="F1405" s="1">
        <v>44306</v>
      </c>
      <c r="G1405" t="s">
        <v>966</v>
      </c>
      <c r="H1405" s="2">
        <v>85850.38</v>
      </c>
      <c r="I1405">
        <v>0</v>
      </c>
      <c r="J1405">
        <v>2.1</v>
      </c>
      <c r="R1405">
        <f t="shared" ca="1" si="130"/>
        <v>46</v>
      </c>
    </row>
    <row r="1406" spans="1:18">
      <c r="A1406">
        <v>2405</v>
      </c>
      <c r="B1406" t="s">
        <v>225</v>
      </c>
      <c r="C1406" t="s">
        <v>894</v>
      </c>
      <c r="D1406" t="s">
        <v>979</v>
      </c>
      <c r="E1406" s="1">
        <v>29348</v>
      </c>
      <c r="F1406" s="1">
        <v>45086</v>
      </c>
      <c r="G1406" t="s">
        <v>965</v>
      </c>
      <c r="H1406" s="2">
        <v>270047.34999999998</v>
      </c>
      <c r="I1406">
        <v>0</v>
      </c>
      <c r="J1406">
        <v>0.5</v>
      </c>
      <c r="R1406">
        <f t="shared" ca="1" si="130"/>
        <v>45</v>
      </c>
    </row>
    <row r="1407" spans="1:18">
      <c r="A1407">
        <v>2406</v>
      </c>
      <c r="B1407" t="s">
        <v>328</v>
      </c>
      <c r="C1407" t="s">
        <v>540</v>
      </c>
      <c r="D1407" t="s">
        <v>980</v>
      </c>
      <c r="E1407" s="1">
        <v>34154</v>
      </c>
      <c r="F1407" s="1">
        <v>45030</v>
      </c>
      <c r="G1407" t="s">
        <v>966</v>
      </c>
      <c r="H1407" s="2">
        <v>229961.33</v>
      </c>
      <c r="I1407">
        <v>0</v>
      </c>
      <c r="J1407">
        <v>2.1</v>
      </c>
      <c r="R1407">
        <f t="shared" ca="1" si="130"/>
        <v>31</v>
      </c>
    </row>
    <row r="1408" spans="1:18">
      <c r="A1408">
        <v>2407</v>
      </c>
      <c r="B1408" t="s">
        <v>101</v>
      </c>
      <c r="C1408" t="s">
        <v>606</v>
      </c>
      <c r="D1408" t="s">
        <v>979</v>
      </c>
      <c r="E1408" s="1">
        <v>35509</v>
      </c>
      <c r="F1408" s="1">
        <v>44211</v>
      </c>
      <c r="G1408" t="s">
        <v>967</v>
      </c>
      <c r="H1408" s="2">
        <v>351615.2</v>
      </c>
      <c r="I1408">
        <v>12</v>
      </c>
      <c r="J1408">
        <v>5.5</v>
      </c>
      <c r="R1408">
        <f t="shared" ca="1" si="130"/>
        <v>28</v>
      </c>
    </row>
    <row r="1409" spans="1:18">
      <c r="A1409">
        <v>2408</v>
      </c>
      <c r="B1409" t="s">
        <v>133</v>
      </c>
      <c r="C1409" t="s">
        <v>895</v>
      </c>
      <c r="D1409" t="s">
        <v>980</v>
      </c>
      <c r="E1409" s="1">
        <v>38894</v>
      </c>
      <c r="F1409" s="1">
        <v>45783</v>
      </c>
      <c r="G1409" t="s">
        <v>968</v>
      </c>
      <c r="H1409" s="2">
        <v>189054.19</v>
      </c>
      <c r="I1409">
        <v>0</v>
      </c>
      <c r="J1409">
        <v>35</v>
      </c>
      <c r="R1409">
        <f t="shared" ca="1" si="130"/>
        <v>18</v>
      </c>
    </row>
    <row r="1410" spans="1:18">
      <c r="A1410">
        <v>2409</v>
      </c>
      <c r="B1410" t="s">
        <v>313</v>
      </c>
      <c r="C1410" t="s">
        <v>494</v>
      </c>
      <c r="D1410" t="s">
        <v>979</v>
      </c>
      <c r="E1410" s="1">
        <v>33537</v>
      </c>
      <c r="F1410" s="1">
        <v>45712</v>
      </c>
      <c r="G1410" t="s">
        <v>969</v>
      </c>
      <c r="H1410" s="2">
        <v>335871.84</v>
      </c>
      <c r="I1410">
        <v>18</v>
      </c>
      <c r="J1410">
        <v>8</v>
      </c>
      <c r="R1410">
        <f t="shared" ca="1" si="130"/>
        <v>33</v>
      </c>
    </row>
    <row r="1411" spans="1:18">
      <c r="A1411">
        <v>2410</v>
      </c>
      <c r="B1411" t="s">
        <v>264</v>
      </c>
      <c r="C1411" t="s">
        <v>797</v>
      </c>
      <c r="D1411" t="s">
        <v>979</v>
      </c>
      <c r="E1411" s="1">
        <v>33059</v>
      </c>
      <c r="F1411" s="1">
        <v>44966</v>
      </c>
      <c r="G1411" t="s">
        <v>967</v>
      </c>
      <c r="H1411" s="2">
        <v>276948.84000000003</v>
      </c>
      <c r="I1411">
        <v>36</v>
      </c>
      <c r="J1411">
        <v>5.5</v>
      </c>
      <c r="R1411">
        <f t="shared" ca="1" si="130"/>
        <v>34</v>
      </c>
    </row>
    <row r="1412" spans="1:18">
      <c r="A1412">
        <v>2411</v>
      </c>
      <c r="B1412" t="s">
        <v>327</v>
      </c>
      <c r="C1412" t="s">
        <v>872</v>
      </c>
      <c r="D1412" t="s">
        <v>979</v>
      </c>
      <c r="E1412" s="1">
        <v>20657</v>
      </c>
      <c r="F1412" s="1">
        <v>44118</v>
      </c>
      <c r="G1412" t="s">
        <v>969</v>
      </c>
      <c r="H1412" s="2">
        <v>15621.44</v>
      </c>
      <c r="I1412">
        <v>18</v>
      </c>
      <c r="J1412">
        <v>8</v>
      </c>
      <c r="R1412">
        <f t="shared" ca="1" si="130"/>
        <v>68</v>
      </c>
    </row>
    <row r="1413" spans="1:18">
      <c r="A1413">
        <v>2412</v>
      </c>
      <c r="B1413" t="s">
        <v>343</v>
      </c>
      <c r="C1413" t="s">
        <v>703</v>
      </c>
      <c r="D1413" t="s">
        <v>979</v>
      </c>
      <c r="E1413" s="1">
        <v>21615</v>
      </c>
      <c r="F1413" s="1">
        <v>44326</v>
      </c>
      <c r="G1413" t="s">
        <v>965</v>
      </c>
      <c r="H1413" s="2">
        <v>20133.88</v>
      </c>
      <c r="I1413">
        <v>0</v>
      </c>
      <c r="J1413">
        <v>0.5</v>
      </c>
      <c r="R1413">
        <f t="shared" ca="1" si="130"/>
        <v>66</v>
      </c>
    </row>
    <row r="1414" spans="1:18">
      <c r="A1414">
        <v>2413</v>
      </c>
      <c r="B1414" t="s">
        <v>277</v>
      </c>
      <c r="C1414" t="s">
        <v>840</v>
      </c>
      <c r="D1414" t="s">
        <v>980</v>
      </c>
      <c r="E1414" s="1">
        <v>25539</v>
      </c>
      <c r="F1414" s="1">
        <v>44954</v>
      </c>
      <c r="G1414" t="s">
        <v>965</v>
      </c>
      <c r="H1414" s="2">
        <v>471128</v>
      </c>
      <c r="I1414">
        <v>0</v>
      </c>
      <c r="J1414">
        <v>0.5</v>
      </c>
      <c r="R1414">
        <f t="shared" ca="1" si="130"/>
        <v>55</v>
      </c>
    </row>
    <row r="1415" spans="1:18">
      <c r="A1415">
        <v>2414</v>
      </c>
      <c r="B1415" t="s">
        <v>97</v>
      </c>
      <c r="C1415" t="s">
        <v>662</v>
      </c>
      <c r="D1415" t="s">
        <v>980</v>
      </c>
      <c r="E1415" s="1">
        <v>32869</v>
      </c>
      <c r="F1415" s="1">
        <v>45380</v>
      </c>
      <c r="G1415" t="s">
        <v>966</v>
      </c>
      <c r="H1415" s="2">
        <v>142931.39000000001</v>
      </c>
      <c r="I1415">
        <v>0</v>
      </c>
      <c r="J1415">
        <v>2.1</v>
      </c>
      <c r="R1415">
        <f t="shared" ca="1" si="130"/>
        <v>35</v>
      </c>
    </row>
    <row r="1416" spans="1:18">
      <c r="A1416">
        <v>2415</v>
      </c>
      <c r="B1416" t="s">
        <v>275</v>
      </c>
      <c r="C1416" t="s">
        <v>384</v>
      </c>
      <c r="D1416" t="s">
        <v>980</v>
      </c>
      <c r="E1416" s="1">
        <v>22685</v>
      </c>
      <c r="F1416" s="1">
        <v>44272</v>
      </c>
      <c r="G1416" t="s">
        <v>968</v>
      </c>
      <c r="H1416" s="2">
        <v>321630.19</v>
      </c>
      <c r="I1416">
        <v>0</v>
      </c>
      <c r="J1416">
        <v>35</v>
      </c>
      <c r="R1416">
        <f t="shared" ca="1" si="130"/>
        <v>63</v>
      </c>
    </row>
    <row r="1417" spans="1:18">
      <c r="A1417">
        <v>2416</v>
      </c>
      <c r="B1417" t="s">
        <v>145</v>
      </c>
      <c r="C1417" t="s">
        <v>755</v>
      </c>
      <c r="D1417" t="s">
        <v>979</v>
      </c>
      <c r="E1417" s="1">
        <v>29143</v>
      </c>
      <c r="F1417" s="1">
        <v>45428</v>
      </c>
      <c r="G1417" t="s">
        <v>965</v>
      </c>
      <c r="H1417" s="2">
        <v>45975.59</v>
      </c>
      <c r="I1417">
        <v>0</v>
      </c>
      <c r="J1417">
        <v>0.5</v>
      </c>
      <c r="R1417">
        <f t="shared" ca="1" si="130"/>
        <v>45</v>
      </c>
    </row>
    <row r="1418" spans="1:18">
      <c r="A1418">
        <v>2417</v>
      </c>
      <c r="B1418" t="s">
        <v>222</v>
      </c>
      <c r="C1418" t="s">
        <v>397</v>
      </c>
      <c r="D1418" t="s">
        <v>979</v>
      </c>
      <c r="E1418" s="1">
        <v>38864</v>
      </c>
      <c r="F1418" s="1">
        <v>45430</v>
      </c>
      <c r="G1418" t="s">
        <v>967</v>
      </c>
      <c r="H1418" s="2">
        <v>156813.29</v>
      </c>
      <c r="I1418">
        <v>12</v>
      </c>
      <c r="J1418">
        <v>5.5</v>
      </c>
      <c r="R1418">
        <f t="shared" ca="1" si="130"/>
        <v>19</v>
      </c>
    </row>
    <row r="1419" spans="1:18">
      <c r="A1419">
        <v>2418</v>
      </c>
      <c r="B1419" t="s">
        <v>47</v>
      </c>
      <c r="C1419" t="s">
        <v>373</v>
      </c>
      <c r="D1419" t="s">
        <v>979</v>
      </c>
      <c r="E1419" s="1">
        <v>37220</v>
      </c>
      <c r="F1419" s="1">
        <v>44700</v>
      </c>
      <c r="G1419" t="s">
        <v>965</v>
      </c>
      <c r="H1419" s="2">
        <v>192073.59</v>
      </c>
      <c r="I1419">
        <v>0</v>
      </c>
      <c r="J1419">
        <v>0.5</v>
      </c>
      <c r="R1419">
        <f t="shared" ca="1" si="130"/>
        <v>23</v>
      </c>
    </row>
    <row r="1420" spans="1:18">
      <c r="A1420">
        <v>2419</v>
      </c>
      <c r="B1420" t="s">
        <v>127</v>
      </c>
      <c r="C1420" t="s">
        <v>543</v>
      </c>
      <c r="D1420" t="s">
        <v>980</v>
      </c>
      <c r="E1420" s="1">
        <v>38525</v>
      </c>
      <c r="F1420" s="1">
        <v>44148</v>
      </c>
      <c r="G1420" t="s">
        <v>968</v>
      </c>
      <c r="H1420" s="2">
        <v>70417.320000000007</v>
      </c>
      <c r="I1420">
        <v>0</v>
      </c>
      <c r="J1420">
        <v>35</v>
      </c>
      <c r="R1420">
        <f t="shared" ca="1" si="130"/>
        <v>19</v>
      </c>
    </row>
    <row r="1421" spans="1:18">
      <c r="A1421">
        <v>2420</v>
      </c>
      <c r="B1421" t="s">
        <v>227</v>
      </c>
      <c r="C1421" t="s">
        <v>842</v>
      </c>
      <c r="D1421" t="s">
        <v>980</v>
      </c>
      <c r="E1421" s="1">
        <v>27717</v>
      </c>
      <c r="F1421" s="1">
        <v>45123</v>
      </c>
      <c r="G1421" t="s">
        <v>966</v>
      </c>
      <c r="H1421" s="2">
        <v>379464.41</v>
      </c>
      <c r="I1421">
        <v>0</v>
      </c>
      <c r="J1421">
        <v>2.1</v>
      </c>
      <c r="R1421">
        <f t="shared" ref="R1421:R1484" ca="1" si="131">INT((TODAY()-E1421)/365.25)</f>
        <v>49</v>
      </c>
    </row>
    <row r="1422" spans="1:18">
      <c r="A1422">
        <v>2421</v>
      </c>
      <c r="B1422" t="s">
        <v>71</v>
      </c>
      <c r="C1422" t="s">
        <v>896</v>
      </c>
      <c r="D1422" t="s">
        <v>979</v>
      </c>
      <c r="E1422" s="1">
        <v>34019</v>
      </c>
      <c r="F1422" s="1">
        <v>44252</v>
      </c>
      <c r="G1422" t="s">
        <v>966</v>
      </c>
      <c r="H1422" s="2">
        <v>425898.9</v>
      </c>
      <c r="I1422">
        <v>0</v>
      </c>
      <c r="J1422">
        <v>2.1</v>
      </c>
      <c r="R1422">
        <f t="shared" ca="1" si="131"/>
        <v>32</v>
      </c>
    </row>
    <row r="1423" spans="1:18">
      <c r="A1423">
        <v>2422</v>
      </c>
      <c r="B1423" t="s">
        <v>169</v>
      </c>
      <c r="C1423" t="s">
        <v>747</v>
      </c>
      <c r="D1423" t="s">
        <v>979</v>
      </c>
      <c r="E1423" s="1">
        <v>33814</v>
      </c>
      <c r="F1423" s="1">
        <v>44643</v>
      </c>
      <c r="G1423" t="s">
        <v>969</v>
      </c>
      <c r="H1423" s="2">
        <v>348773.18</v>
      </c>
      <c r="I1423">
        <v>6</v>
      </c>
      <c r="J1423">
        <v>8</v>
      </c>
      <c r="R1423">
        <f t="shared" ca="1" si="131"/>
        <v>32</v>
      </c>
    </row>
    <row r="1424" spans="1:18">
      <c r="A1424">
        <v>2423</v>
      </c>
      <c r="B1424" t="s">
        <v>121</v>
      </c>
      <c r="C1424" t="s">
        <v>788</v>
      </c>
      <c r="D1424" t="s">
        <v>979</v>
      </c>
      <c r="E1424" s="1">
        <v>24692</v>
      </c>
      <c r="F1424" s="1">
        <v>44612</v>
      </c>
      <c r="G1424" t="s">
        <v>967</v>
      </c>
      <c r="H1424" s="2">
        <v>471522.22</v>
      </c>
      <c r="I1424">
        <v>24</v>
      </c>
      <c r="J1424">
        <v>5.5</v>
      </c>
      <c r="R1424">
        <f t="shared" ca="1" si="131"/>
        <v>57</v>
      </c>
    </row>
    <row r="1425" spans="1:18">
      <c r="A1425">
        <v>2424</v>
      </c>
      <c r="B1425" t="s">
        <v>256</v>
      </c>
      <c r="C1425" t="s">
        <v>698</v>
      </c>
      <c r="D1425" t="s">
        <v>980</v>
      </c>
      <c r="E1425" s="1">
        <v>21704</v>
      </c>
      <c r="F1425" s="1">
        <v>44714</v>
      </c>
      <c r="G1425" t="s">
        <v>966</v>
      </c>
      <c r="H1425" s="2">
        <v>126093.71</v>
      </c>
      <c r="I1425">
        <v>0</v>
      </c>
      <c r="J1425">
        <v>2.1</v>
      </c>
      <c r="R1425">
        <f t="shared" ca="1" si="131"/>
        <v>66</v>
      </c>
    </row>
    <row r="1426" spans="1:18">
      <c r="A1426">
        <v>2425</v>
      </c>
      <c r="B1426" t="s">
        <v>299</v>
      </c>
      <c r="C1426" t="s">
        <v>746</v>
      </c>
      <c r="D1426" t="s">
        <v>979</v>
      </c>
      <c r="E1426" s="1">
        <v>36882</v>
      </c>
      <c r="F1426" s="1">
        <v>44488</v>
      </c>
      <c r="G1426" t="s">
        <v>965</v>
      </c>
      <c r="H1426" s="2">
        <v>155110.01999999999</v>
      </c>
      <c r="I1426">
        <v>0</v>
      </c>
      <c r="J1426">
        <v>0.5</v>
      </c>
      <c r="R1426">
        <f t="shared" ca="1" si="131"/>
        <v>24</v>
      </c>
    </row>
    <row r="1427" spans="1:18">
      <c r="A1427">
        <v>2426</v>
      </c>
      <c r="B1427" t="s">
        <v>191</v>
      </c>
      <c r="C1427" t="s">
        <v>404</v>
      </c>
      <c r="D1427" t="s">
        <v>979</v>
      </c>
      <c r="E1427" s="1">
        <v>20682</v>
      </c>
      <c r="F1427" s="1">
        <v>44630</v>
      </c>
      <c r="G1427" t="s">
        <v>969</v>
      </c>
      <c r="H1427" s="2">
        <v>339428.14</v>
      </c>
      <c r="I1427">
        <v>18</v>
      </c>
      <c r="J1427">
        <v>8</v>
      </c>
      <c r="R1427">
        <f t="shared" ca="1" si="131"/>
        <v>68</v>
      </c>
    </row>
    <row r="1428" spans="1:18">
      <c r="A1428">
        <v>2427</v>
      </c>
      <c r="B1428" t="s">
        <v>101</v>
      </c>
      <c r="C1428" t="s">
        <v>638</v>
      </c>
      <c r="D1428" t="s">
        <v>979</v>
      </c>
      <c r="E1428" s="1">
        <v>32453</v>
      </c>
      <c r="F1428" s="1">
        <v>45014</v>
      </c>
      <c r="G1428" t="s">
        <v>968</v>
      </c>
      <c r="H1428" s="2">
        <v>10798.89</v>
      </c>
      <c r="I1428">
        <v>0</v>
      </c>
      <c r="J1428">
        <v>35</v>
      </c>
      <c r="R1428">
        <f t="shared" ca="1" si="131"/>
        <v>36</v>
      </c>
    </row>
    <row r="1429" spans="1:18">
      <c r="A1429">
        <v>2428</v>
      </c>
      <c r="B1429" t="s">
        <v>17</v>
      </c>
      <c r="C1429" t="s">
        <v>808</v>
      </c>
      <c r="D1429" t="s">
        <v>980</v>
      </c>
      <c r="E1429" s="1">
        <v>20544</v>
      </c>
      <c r="F1429" s="1">
        <v>43988</v>
      </c>
      <c r="G1429" t="s">
        <v>965</v>
      </c>
      <c r="H1429" s="2">
        <v>196685.22</v>
      </c>
      <c r="I1429">
        <v>0</v>
      </c>
      <c r="J1429">
        <v>0.5</v>
      </c>
      <c r="R1429">
        <f t="shared" ca="1" si="131"/>
        <v>69</v>
      </c>
    </row>
    <row r="1430" spans="1:18">
      <c r="A1430">
        <v>2429</v>
      </c>
      <c r="B1430" t="s">
        <v>39</v>
      </c>
      <c r="C1430" t="s">
        <v>786</v>
      </c>
      <c r="D1430" t="s">
        <v>980</v>
      </c>
      <c r="E1430" s="1">
        <v>20682</v>
      </c>
      <c r="F1430" s="1">
        <v>44503</v>
      </c>
      <c r="G1430" t="s">
        <v>968</v>
      </c>
      <c r="H1430" s="2">
        <v>80067.14</v>
      </c>
      <c r="I1430">
        <v>0</v>
      </c>
      <c r="J1430">
        <v>35</v>
      </c>
      <c r="R1430">
        <f t="shared" ca="1" si="131"/>
        <v>68</v>
      </c>
    </row>
    <row r="1431" spans="1:18">
      <c r="A1431">
        <v>2430</v>
      </c>
      <c r="B1431" t="s">
        <v>202</v>
      </c>
      <c r="C1431" t="s">
        <v>512</v>
      </c>
      <c r="D1431" t="s">
        <v>980</v>
      </c>
      <c r="E1431" s="1">
        <v>36087</v>
      </c>
      <c r="F1431" s="1">
        <v>44365</v>
      </c>
      <c r="G1431" t="s">
        <v>968</v>
      </c>
      <c r="H1431" s="2">
        <v>255827.01</v>
      </c>
      <c r="I1431">
        <v>0</v>
      </c>
      <c r="J1431">
        <v>35</v>
      </c>
      <c r="R1431">
        <f t="shared" ca="1" si="131"/>
        <v>26</v>
      </c>
    </row>
    <row r="1432" spans="1:18">
      <c r="A1432">
        <v>2431</v>
      </c>
      <c r="B1432" t="s">
        <v>145</v>
      </c>
      <c r="C1432" t="s">
        <v>891</v>
      </c>
      <c r="D1432" t="s">
        <v>980</v>
      </c>
      <c r="E1432" s="1">
        <v>23497</v>
      </c>
      <c r="F1432" s="1">
        <v>45693</v>
      </c>
      <c r="G1432" t="s">
        <v>967</v>
      </c>
      <c r="H1432" s="2">
        <v>341698.67</v>
      </c>
      <c r="I1432">
        <v>24</v>
      </c>
      <c r="J1432">
        <v>5.5</v>
      </c>
      <c r="R1432">
        <f t="shared" ca="1" si="131"/>
        <v>61</v>
      </c>
    </row>
    <row r="1433" spans="1:18">
      <c r="A1433">
        <v>2432</v>
      </c>
      <c r="B1433" t="s">
        <v>241</v>
      </c>
      <c r="C1433" t="s">
        <v>606</v>
      </c>
      <c r="D1433" t="s">
        <v>980</v>
      </c>
      <c r="E1433" s="1">
        <v>38928</v>
      </c>
      <c r="F1433" s="1">
        <v>45736</v>
      </c>
      <c r="G1433" t="s">
        <v>969</v>
      </c>
      <c r="H1433" s="2">
        <v>497442.72</v>
      </c>
      <c r="I1433">
        <v>6</v>
      </c>
      <c r="J1433">
        <v>8</v>
      </c>
      <c r="R1433">
        <f t="shared" ca="1" si="131"/>
        <v>18</v>
      </c>
    </row>
    <row r="1434" spans="1:18">
      <c r="A1434">
        <v>2433</v>
      </c>
      <c r="B1434" t="s">
        <v>87</v>
      </c>
      <c r="C1434" t="s">
        <v>643</v>
      </c>
      <c r="D1434" t="s">
        <v>979</v>
      </c>
      <c r="E1434" s="1">
        <v>32376</v>
      </c>
      <c r="F1434" s="1">
        <v>45306</v>
      </c>
      <c r="G1434" t="s">
        <v>965</v>
      </c>
      <c r="H1434" s="2">
        <v>476687.72</v>
      </c>
      <c r="I1434">
        <v>0</v>
      </c>
      <c r="J1434">
        <v>0.5</v>
      </c>
      <c r="R1434">
        <f t="shared" ca="1" si="131"/>
        <v>36</v>
      </c>
    </row>
    <row r="1435" spans="1:18">
      <c r="A1435">
        <v>2434</v>
      </c>
      <c r="B1435" t="s">
        <v>264</v>
      </c>
      <c r="C1435" t="s">
        <v>837</v>
      </c>
      <c r="D1435" t="s">
        <v>979</v>
      </c>
      <c r="E1435" s="1">
        <v>24463</v>
      </c>
      <c r="F1435" s="1">
        <v>44077</v>
      </c>
      <c r="G1435" t="s">
        <v>968</v>
      </c>
      <c r="H1435" s="2">
        <v>409498.96</v>
      </c>
      <c r="I1435">
        <v>0</v>
      </c>
      <c r="J1435">
        <v>35</v>
      </c>
      <c r="R1435">
        <f t="shared" ca="1" si="131"/>
        <v>58</v>
      </c>
    </row>
    <row r="1436" spans="1:18">
      <c r="A1436">
        <v>2435</v>
      </c>
      <c r="B1436" t="s">
        <v>67</v>
      </c>
      <c r="C1436" t="s">
        <v>555</v>
      </c>
      <c r="D1436" t="s">
        <v>980</v>
      </c>
      <c r="E1436" s="1">
        <v>26982</v>
      </c>
      <c r="F1436" s="1">
        <v>45543</v>
      </c>
      <c r="G1436" t="s">
        <v>967</v>
      </c>
      <c r="H1436" s="2">
        <v>121043.14</v>
      </c>
      <c r="I1436">
        <v>24</v>
      </c>
      <c r="J1436">
        <v>5.5</v>
      </c>
      <c r="R1436">
        <f t="shared" ca="1" si="131"/>
        <v>51</v>
      </c>
    </row>
    <row r="1437" spans="1:18">
      <c r="A1437">
        <v>2436</v>
      </c>
      <c r="B1437" t="s">
        <v>76</v>
      </c>
      <c r="C1437" t="s">
        <v>897</v>
      </c>
      <c r="D1437" t="s">
        <v>979</v>
      </c>
      <c r="E1437" s="1">
        <v>35333</v>
      </c>
      <c r="F1437" s="1">
        <v>45520</v>
      </c>
      <c r="G1437" t="s">
        <v>969</v>
      </c>
      <c r="H1437" s="2">
        <v>246029.69</v>
      </c>
      <c r="I1437">
        <v>36</v>
      </c>
      <c r="J1437">
        <v>8</v>
      </c>
      <c r="R1437">
        <f t="shared" ca="1" si="131"/>
        <v>28</v>
      </c>
    </row>
    <row r="1438" spans="1:18">
      <c r="A1438">
        <v>2437</v>
      </c>
      <c r="B1438" t="s">
        <v>329</v>
      </c>
      <c r="C1438" t="s">
        <v>889</v>
      </c>
      <c r="D1438" t="s">
        <v>980</v>
      </c>
      <c r="E1438" s="1">
        <v>30927</v>
      </c>
      <c r="F1438" s="1">
        <v>44648</v>
      </c>
      <c r="G1438" t="s">
        <v>968</v>
      </c>
      <c r="H1438" s="2">
        <v>455126.73</v>
      </c>
      <c r="I1438">
        <v>0</v>
      </c>
      <c r="J1438">
        <v>35</v>
      </c>
      <c r="R1438">
        <f t="shared" ca="1" si="131"/>
        <v>40</v>
      </c>
    </row>
    <row r="1439" spans="1:18">
      <c r="A1439">
        <v>2438</v>
      </c>
      <c r="B1439" t="s">
        <v>283</v>
      </c>
      <c r="C1439" t="s">
        <v>489</v>
      </c>
      <c r="D1439" t="s">
        <v>980</v>
      </c>
      <c r="E1439" s="1">
        <v>31865</v>
      </c>
      <c r="F1439" s="1">
        <v>44509</v>
      </c>
      <c r="G1439" t="s">
        <v>968</v>
      </c>
      <c r="H1439" s="2">
        <v>244333.19</v>
      </c>
      <c r="I1439">
        <v>0</v>
      </c>
      <c r="J1439">
        <v>35</v>
      </c>
      <c r="R1439">
        <f t="shared" ca="1" si="131"/>
        <v>38</v>
      </c>
    </row>
    <row r="1440" spans="1:18">
      <c r="A1440">
        <v>2439</v>
      </c>
      <c r="B1440" t="s">
        <v>57</v>
      </c>
      <c r="C1440" t="s">
        <v>428</v>
      </c>
      <c r="D1440" t="s">
        <v>980</v>
      </c>
      <c r="E1440" s="1">
        <v>30758</v>
      </c>
      <c r="F1440" s="1">
        <v>44370</v>
      </c>
      <c r="G1440" t="s">
        <v>968</v>
      </c>
      <c r="H1440" s="2">
        <v>179434.31</v>
      </c>
      <c r="I1440">
        <v>0</v>
      </c>
      <c r="J1440">
        <v>35</v>
      </c>
      <c r="R1440">
        <f t="shared" ca="1" si="131"/>
        <v>41</v>
      </c>
    </row>
    <row r="1441" spans="1:18">
      <c r="A1441">
        <v>2440</v>
      </c>
      <c r="B1441" t="s">
        <v>346</v>
      </c>
      <c r="C1441" t="s">
        <v>898</v>
      </c>
      <c r="D1441" t="s">
        <v>979</v>
      </c>
      <c r="E1441" s="1">
        <v>25162</v>
      </c>
      <c r="F1441" s="1">
        <v>44199</v>
      </c>
      <c r="G1441" t="s">
        <v>966</v>
      </c>
      <c r="H1441" s="2">
        <v>370252.44</v>
      </c>
      <c r="I1441">
        <v>0</v>
      </c>
      <c r="J1441">
        <v>2.1</v>
      </c>
      <c r="R1441">
        <f t="shared" ca="1" si="131"/>
        <v>56</v>
      </c>
    </row>
    <row r="1442" spans="1:18">
      <c r="A1442">
        <v>2441</v>
      </c>
      <c r="B1442" t="s">
        <v>57</v>
      </c>
      <c r="C1442" t="s">
        <v>789</v>
      </c>
      <c r="D1442" t="s">
        <v>980</v>
      </c>
      <c r="E1442" s="1">
        <v>29017</v>
      </c>
      <c r="F1442" s="1">
        <v>43992</v>
      </c>
      <c r="G1442" t="s">
        <v>967</v>
      </c>
      <c r="H1442" s="2">
        <v>465462.66</v>
      </c>
      <c r="I1442">
        <v>0</v>
      </c>
      <c r="J1442">
        <v>5.5</v>
      </c>
      <c r="R1442">
        <f t="shared" ca="1" si="131"/>
        <v>45</v>
      </c>
    </row>
    <row r="1443" spans="1:18">
      <c r="A1443">
        <v>2442</v>
      </c>
      <c r="B1443" t="s">
        <v>59</v>
      </c>
      <c r="C1443" t="s">
        <v>416</v>
      </c>
      <c r="D1443" t="s">
        <v>979</v>
      </c>
      <c r="E1443" s="1">
        <v>21761</v>
      </c>
      <c r="F1443" s="1">
        <v>44336</v>
      </c>
      <c r="G1443" t="s">
        <v>967</v>
      </c>
      <c r="H1443" s="2">
        <v>236228.23</v>
      </c>
      <c r="I1443">
        <v>36</v>
      </c>
      <c r="J1443">
        <v>5.5</v>
      </c>
      <c r="R1443">
        <f t="shared" ca="1" si="131"/>
        <v>65</v>
      </c>
    </row>
    <row r="1444" spans="1:18">
      <c r="A1444">
        <v>2443</v>
      </c>
      <c r="B1444" t="s">
        <v>72</v>
      </c>
      <c r="C1444" t="s">
        <v>899</v>
      </c>
      <c r="D1444" t="s">
        <v>980</v>
      </c>
      <c r="E1444" s="1">
        <v>28123</v>
      </c>
      <c r="F1444" s="1">
        <v>44616</v>
      </c>
      <c r="G1444" t="s">
        <v>966</v>
      </c>
      <c r="H1444" s="2">
        <v>477747.16</v>
      </c>
      <c r="I1444">
        <v>0</v>
      </c>
      <c r="J1444">
        <v>2.1</v>
      </c>
      <c r="R1444">
        <f t="shared" ca="1" si="131"/>
        <v>48</v>
      </c>
    </row>
    <row r="1445" spans="1:18">
      <c r="A1445">
        <v>2444</v>
      </c>
      <c r="B1445" t="s">
        <v>218</v>
      </c>
      <c r="C1445" t="s">
        <v>495</v>
      </c>
      <c r="D1445" t="s">
        <v>980</v>
      </c>
      <c r="E1445" s="1">
        <v>36804</v>
      </c>
      <c r="F1445" s="1">
        <v>45535</v>
      </c>
      <c r="G1445" t="s">
        <v>969</v>
      </c>
      <c r="H1445" s="2">
        <v>282925.56</v>
      </c>
      <c r="I1445">
        <v>36</v>
      </c>
      <c r="J1445">
        <v>8</v>
      </c>
      <c r="R1445">
        <f t="shared" ca="1" si="131"/>
        <v>24</v>
      </c>
    </row>
    <row r="1446" spans="1:18">
      <c r="A1446">
        <v>2445</v>
      </c>
      <c r="B1446" t="s">
        <v>298</v>
      </c>
      <c r="C1446" t="s">
        <v>886</v>
      </c>
      <c r="D1446" t="s">
        <v>979</v>
      </c>
      <c r="E1446" s="1">
        <v>37329</v>
      </c>
      <c r="F1446" s="1">
        <v>45439</v>
      </c>
      <c r="G1446" t="s">
        <v>967</v>
      </c>
      <c r="H1446" s="2">
        <v>168402.04</v>
      </c>
      <c r="I1446">
        <v>0</v>
      </c>
      <c r="J1446">
        <v>5.5</v>
      </c>
      <c r="R1446">
        <f t="shared" ca="1" si="131"/>
        <v>23</v>
      </c>
    </row>
    <row r="1447" spans="1:18">
      <c r="A1447">
        <v>2446</v>
      </c>
      <c r="B1447" t="s">
        <v>179</v>
      </c>
      <c r="C1447" t="s">
        <v>731</v>
      </c>
      <c r="D1447" t="s">
        <v>980</v>
      </c>
      <c r="E1447" s="1">
        <v>26825</v>
      </c>
      <c r="F1447" s="1">
        <v>45330</v>
      </c>
      <c r="G1447" t="s">
        <v>966</v>
      </c>
      <c r="H1447" s="2">
        <v>63350.66</v>
      </c>
      <c r="I1447">
        <v>0</v>
      </c>
      <c r="J1447">
        <v>2.1</v>
      </c>
      <c r="R1447">
        <f t="shared" ca="1" si="131"/>
        <v>51</v>
      </c>
    </row>
    <row r="1448" spans="1:18">
      <c r="A1448">
        <v>2447</v>
      </c>
      <c r="B1448" t="s">
        <v>201</v>
      </c>
      <c r="C1448" t="s">
        <v>475</v>
      </c>
      <c r="D1448" t="s">
        <v>980</v>
      </c>
      <c r="E1448" s="1">
        <v>38487</v>
      </c>
      <c r="F1448" s="1">
        <v>44457</v>
      </c>
      <c r="G1448" t="s">
        <v>968</v>
      </c>
      <c r="H1448" s="2">
        <v>223164.32</v>
      </c>
      <c r="I1448">
        <v>0</v>
      </c>
      <c r="J1448">
        <v>35</v>
      </c>
      <c r="R1448">
        <f t="shared" ca="1" si="131"/>
        <v>20</v>
      </c>
    </row>
    <row r="1449" spans="1:18">
      <c r="A1449">
        <v>2448</v>
      </c>
      <c r="B1449" t="s">
        <v>157</v>
      </c>
      <c r="C1449" t="s">
        <v>618</v>
      </c>
      <c r="D1449" t="s">
        <v>980</v>
      </c>
      <c r="E1449" s="1">
        <v>38837</v>
      </c>
      <c r="F1449" s="1">
        <v>45173</v>
      </c>
      <c r="G1449" t="s">
        <v>969</v>
      </c>
      <c r="H1449" s="2">
        <v>341628.41</v>
      </c>
      <c r="I1449">
        <v>6</v>
      </c>
      <c r="J1449">
        <v>8</v>
      </c>
      <c r="R1449">
        <f t="shared" ca="1" si="131"/>
        <v>19</v>
      </c>
    </row>
    <row r="1450" spans="1:18">
      <c r="A1450">
        <v>2449</v>
      </c>
      <c r="B1450" t="s">
        <v>132</v>
      </c>
      <c r="C1450" t="s">
        <v>814</v>
      </c>
      <c r="D1450" t="s">
        <v>979</v>
      </c>
      <c r="E1450" s="1">
        <v>28314</v>
      </c>
      <c r="F1450" s="1">
        <v>44315</v>
      </c>
      <c r="G1450" t="s">
        <v>966</v>
      </c>
      <c r="H1450" s="2">
        <v>159580.46</v>
      </c>
      <c r="I1450">
        <v>0</v>
      </c>
      <c r="J1450">
        <v>2.1</v>
      </c>
      <c r="R1450">
        <f t="shared" ca="1" si="131"/>
        <v>47</v>
      </c>
    </row>
    <row r="1451" spans="1:18">
      <c r="A1451">
        <v>2450</v>
      </c>
      <c r="B1451" t="s">
        <v>343</v>
      </c>
      <c r="C1451" t="s">
        <v>711</v>
      </c>
      <c r="D1451" t="s">
        <v>979</v>
      </c>
      <c r="E1451" s="1">
        <v>23956</v>
      </c>
      <c r="F1451" s="1">
        <v>44281</v>
      </c>
      <c r="G1451" t="s">
        <v>968</v>
      </c>
      <c r="H1451" s="2">
        <v>19850.96</v>
      </c>
      <c r="I1451">
        <v>0</v>
      </c>
      <c r="J1451">
        <v>35</v>
      </c>
      <c r="R1451">
        <f t="shared" ca="1" si="131"/>
        <v>59</v>
      </c>
    </row>
    <row r="1452" spans="1:18">
      <c r="A1452">
        <v>2451</v>
      </c>
      <c r="B1452" t="s">
        <v>210</v>
      </c>
      <c r="C1452" t="s">
        <v>750</v>
      </c>
      <c r="D1452" t="s">
        <v>979</v>
      </c>
      <c r="E1452" s="1">
        <v>21500</v>
      </c>
      <c r="F1452" s="1">
        <v>45540</v>
      </c>
      <c r="G1452" t="s">
        <v>966</v>
      </c>
      <c r="H1452" s="2">
        <v>341218.63</v>
      </c>
      <c r="I1452">
        <v>0</v>
      </c>
      <c r="J1452">
        <v>2.1</v>
      </c>
      <c r="R1452">
        <f t="shared" ca="1" si="131"/>
        <v>66</v>
      </c>
    </row>
    <row r="1453" spans="1:18">
      <c r="A1453">
        <v>2452</v>
      </c>
      <c r="B1453" t="s">
        <v>63</v>
      </c>
      <c r="C1453" t="s">
        <v>573</v>
      </c>
      <c r="D1453" t="s">
        <v>979</v>
      </c>
      <c r="E1453" s="1">
        <v>26112</v>
      </c>
      <c r="F1453" s="1">
        <v>45650</v>
      </c>
      <c r="G1453" t="s">
        <v>966</v>
      </c>
      <c r="H1453" s="2">
        <v>113410.2</v>
      </c>
      <c r="I1453">
        <v>0</v>
      </c>
      <c r="J1453">
        <v>2.1</v>
      </c>
      <c r="R1453">
        <f t="shared" ca="1" si="131"/>
        <v>53</v>
      </c>
    </row>
    <row r="1454" spans="1:18">
      <c r="A1454">
        <v>2453</v>
      </c>
      <c r="B1454" t="s">
        <v>109</v>
      </c>
      <c r="C1454" t="s">
        <v>803</v>
      </c>
      <c r="D1454" t="s">
        <v>979</v>
      </c>
      <c r="E1454" s="1">
        <v>25215</v>
      </c>
      <c r="F1454" s="1">
        <v>44725</v>
      </c>
      <c r="G1454" t="s">
        <v>967</v>
      </c>
      <c r="H1454" s="2">
        <v>356600.69</v>
      </c>
      <c r="I1454">
        <v>36</v>
      </c>
      <c r="J1454">
        <v>5.5</v>
      </c>
      <c r="R1454">
        <f t="shared" ca="1" si="131"/>
        <v>56</v>
      </c>
    </row>
    <row r="1455" spans="1:18">
      <c r="A1455">
        <v>2454</v>
      </c>
      <c r="B1455" t="s">
        <v>168</v>
      </c>
      <c r="C1455" t="s">
        <v>386</v>
      </c>
      <c r="D1455" t="s">
        <v>980</v>
      </c>
      <c r="E1455" s="1">
        <v>30989</v>
      </c>
      <c r="F1455" s="1">
        <v>44963</v>
      </c>
      <c r="G1455" t="s">
        <v>967</v>
      </c>
      <c r="H1455" s="2">
        <v>478912.39</v>
      </c>
      <c r="I1455">
        <v>24</v>
      </c>
      <c r="J1455">
        <v>5.5</v>
      </c>
      <c r="R1455">
        <f t="shared" ca="1" si="131"/>
        <v>40</v>
      </c>
    </row>
    <row r="1456" spans="1:18">
      <c r="A1456">
        <v>2455</v>
      </c>
      <c r="B1456" t="s">
        <v>293</v>
      </c>
      <c r="C1456" t="s">
        <v>801</v>
      </c>
      <c r="D1456" t="s">
        <v>979</v>
      </c>
      <c r="E1456" s="1">
        <v>25936</v>
      </c>
      <c r="F1456" s="1">
        <v>45138</v>
      </c>
      <c r="G1456" t="s">
        <v>966</v>
      </c>
      <c r="H1456" s="2">
        <v>212017.64</v>
      </c>
      <c r="I1456">
        <v>0</v>
      </c>
      <c r="J1456">
        <v>2.1</v>
      </c>
      <c r="R1456">
        <f t="shared" ca="1" si="131"/>
        <v>54</v>
      </c>
    </row>
    <row r="1457" spans="1:18">
      <c r="A1457">
        <v>2456</v>
      </c>
      <c r="B1457" t="s">
        <v>299</v>
      </c>
      <c r="C1457" t="s">
        <v>566</v>
      </c>
      <c r="D1457" t="s">
        <v>979</v>
      </c>
      <c r="E1457" s="1">
        <v>19946</v>
      </c>
      <c r="F1457" s="1">
        <v>45066</v>
      </c>
      <c r="G1457" t="s">
        <v>968</v>
      </c>
      <c r="H1457" s="2">
        <v>305516.99</v>
      </c>
      <c r="I1457">
        <v>0</v>
      </c>
      <c r="J1457">
        <v>35</v>
      </c>
      <c r="R1457">
        <f t="shared" ca="1" si="131"/>
        <v>70</v>
      </c>
    </row>
    <row r="1458" spans="1:18">
      <c r="A1458">
        <v>2457</v>
      </c>
      <c r="B1458" t="s">
        <v>55</v>
      </c>
      <c r="C1458" t="s">
        <v>434</v>
      </c>
      <c r="D1458" t="s">
        <v>980</v>
      </c>
      <c r="E1458" s="1">
        <v>21395</v>
      </c>
      <c r="F1458" s="1">
        <v>44970</v>
      </c>
      <c r="G1458" t="s">
        <v>967</v>
      </c>
      <c r="H1458" s="2">
        <v>441596.61</v>
      </c>
      <c r="I1458">
        <v>12</v>
      </c>
      <c r="J1458">
        <v>5.5</v>
      </c>
      <c r="R1458">
        <f t="shared" ca="1" si="131"/>
        <v>66</v>
      </c>
    </row>
    <row r="1459" spans="1:18">
      <c r="A1459">
        <v>2458</v>
      </c>
      <c r="B1459" t="s">
        <v>145</v>
      </c>
      <c r="C1459" t="s">
        <v>838</v>
      </c>
      <c r="D1459" t="s">
        <v>980</v>
      </c>
      <c r="E1459" s="1">
        <v>24960</v>
      </c>
      <c r="F1459" s="1">
        <v>44993</v>
      </c>
      <c r="G1459" t="s">
        <v>965</v>
      </c>
      <c r="H1459" s="2">
        <v>216744.24</v>
      </c>
      <c r="I1459">
        <v>0</v>
      </c>
      <c r="J1459">
        <v>0.5</v>
      </c>
      <c r="R1459">
        <f t="shared" ca="1" si="131"/>
        <v>57</v>
      </c>
    </row>
    <row r="1460" spans="1:18">
      <c r="A1460">
        <v>2459</v>
      </c>
      <c r="B1460" t="s">
        <v>237</v>
      </c>
      <c r="C1460" t="s">
        <v>866</v>
      </c>
      <c r="D1460" t="s">
        <v>980</v>
      </c>
      <c r="E1460" s="1">
        <v>23259</v>
      </c>
      <c r="F1460" s="1">
        <v>44960</v>
      </c>
      <c r="G1460" t="s">
        <v>965</v>
      </c>
      <c r="H1460" s="2">
        <v>85447.2</v>
      </c>
      <c r="I1460">
        <v>0</v>
      </c>
      <c r="J1460">
        <v>0.5</v>
      </c>
      <c r="R1460">
        <f t="shared" ca="1" si="131"/>
        <v>61</v>
      </c>
    </row>
    <row r="1461" spans="1:18">
      <c r="A1461">
        <v>2460</v>
      </c>
      <c r="B1461" t="s">
        <v>206</v>
      </c>
      <c r="C1461" t="s">
        <v>558</v>
      </c>
      <c r="D1461" t="s">
        <v>979</v>
      </c>
      <c r="E1461" s="1">
        <v>23554</v>
      </c>
      <c r="F1461" s="1">
        <v>44034</v>
      </c>
      <c r="G1461" t="s">
        <v>965</v>
      </c>
      <c r="H1461" s="2">
        <v>458136.22</v>
      </c>
      <c r="I1461">
        <v>0</v>
      </c>
      <c r="J1461">
        <v>0.5</v>
      </c>
      <c r="R1461">
        <f t="shared" ca="1" si="131"/>
        <v>60</v>
      </c>
    </row>
    <row r="1462" spans="1:18">
      <c r="A1462">
        <v>2461</v>
      </c>
      <c r="B1462" t="s">
        <v>328</v>
      </c>
      <c r="C1462" t="s">
        <v>839</v>
      </c>
      <c r="D1462" t="s">
        <v>979</v>
      </c>
      <c r="E1462" s="1">
        <v>34090</v>
      </c>
      <c r="F1462" s="1">
        <v>44623</v>
      </c>
      <c r="G1462" t="s">
        <v>968</v>
      </c>
      <c r="H1462" s="2">
        <v>393430.68</v>
      </c>
      <c r="I1462">
        <v>0</v>
      </c>
      <c r="J1462">
        <v>35</v>
      </c>
      <c r="R1462">
        <f t="shared" ca="1" si="131"/>
        <v>32</v>
      </c>
    </row>
    <row r="1463" spans="1:18">
      <c r="A1463">
        <v>2462</v>
      </c>
      <c r="B1463" t="s">
        <v>255</v>
      </c>
      <c r="C1463" t="s">
        <v>504</v>
      </c>
      <c r="D1463" t="s">
        <v>979</v>
      </c>
      <c r="E1463" s="1">
        <v>31760</v>
      </c>
      <c r="F1463" s="1">
        <v>45300</v>
      </c>
      <c r="G1463" t="s">
        <v>966</v>
      </c>
      <c r="H1463" s="2">
        <v>361203.87</v>
      </c>
      <c r="I1463">
        <v>0</v>
      </c>
      <c r="J1463">
        <v>2.1</v>
      </c>
      <c r="R1463">
        <f t="shared" ca="1" si="131"/>
        <v>38</v>
      </c>
    </row>
    <row r="1464" spans="1:18">
      <c r="A1464">
        <v>2463</v>
      </c>
      <c r="B1464" t="s">
        <v>248</v>
      </c>
      <c r="C1464" t="s">
        <v>438</v>
      </c>
      <c r="D1464" t="s">
        <v>979</v>
      </c>
      <c r="E1464" s="1">
        <v>21940</v>
      </c>
      <c r="F1464" s="1">
        <v>44974</v>
      </c>
      <c r="G1464" t="s">
        <v>969</v>
      </c>
      <c r="H1464" s="2">
        <v>17756.599999999999</v>
      </c>
      <c r="I1464">
        <v>24</v>
      </c>
      <c r="J1464">
        <v>8</v>
      </c>
      <c r="R1464">
        <f t="shared" ca="1" si="131"/>
        <v>65</v>
      </c>
    </row>
    <row r="1465" spans="1:18">
      <c r="A1465">
        <v>2464</v>
      </c>
      <c r="B1465" t="s">
        <v>224</v>
      </c>
      <c r="C1465" t="s">
        <v>503</v>
      </c>
      <c r="D1465" t="s">
        <v>980</v>
      </c>
      <c r="E1465" s="1">
        <v>33105</v>
      </c>
      <c r="F1465" s="1">
        <v>45234</v>
      </c>
      <c r="G1465" t="s">
        <v>967</v>
      </c>
      <c r="H1465" s="2">
        <v>145105.35999999999</v>
      </c>
      <c r="I1465">
        <v>0</v>
      </c>
      <c r="J1465">
        <v>5.5</v>
      </c>
      <c r="R1465">
        <f t="shared" ca="1" si="131"/>
        <v>34</v>
      </c>
    </row>
    <row r="1466" spans="1:18">
      <c r="A1466">
        <v>2465</v>
      </c>
      <c r="B1466" t="s">
        <v>111</v>
      </c>
      <c r="C1466" t="s">
        <v>399</v>
      </c>
      <c r="D1466" t="s">
        <v>979</v>
      </c>
      <c r="E1466" s="1">
        <v>31326</v>
      </c>
      <c r="F1466" s="1">
        <v>45208</v>
      </c>
      <c r="G1466" t="s">
        <v>969</v>
      </c>
      <c r="H1466" s="2">
        <v>92518.06</v>
      </c>
      <c r="I1466">
        <v>24</v>
      </c>
      <c r="J1466">
        <v>8</v>
      </c>
      <c r="R1466">
        <f t="shared" ca="1" si="131"/>
        <v>39</v>
      </c>
    </row>
    <row r="1467" spans="1:18">
      <c r="A1467">
        <v>2466</v>
      </c>
      <c r="B1467" t="s">
        <v>61</v>
      </c>
      <c r="C1467" t="s">
        <v>558</v>
      </c>
      <c r="D1467" t="s">
        <v>980</v>
      </c>
      <c r="E1467" s="1">
        <v>26808</v>
      </c>
      <c r="F1467" s="1">
        <v>45418</v>
      </c>
      <c r="G1467" t="s">
        <v>968</v>
      </c>
      <c r="H1467" s="2">
        <v>44671.78</v>
      </c>
      <c r="I1467">
        <v>0</v>
      </c>
      <c r="J1467">
        <v>35</v>
      </c>
      <c r="R1467">
        <f t="shared" ca="1" si="131"/>
        <v>52</v>
      </c>
    </row>
    <row r="1468" spans="1:18">
      <c r="A1468">
        <v>2467</v>
      </c>
      <c r="B1468" t="s">
        <v>58</v>
      </c>
      <c r="C1468" t="s">
        <v>900</v>
      </c>
      <c r="D1468" t="s">
        <v>979</v>
      </c>
      <c r="E1468" s="1">
        <v>21208</v>
      </c>
      <c r="F1468" s="1">
        <v>45242</v>
      </c>
      <c r="G1468" t="s">
        <v>966</v>
      </c>
      <c r="H1468" s="2">
        <v>398128.87</v>
      </c>
      <c r="I1468">
        <v>0</v>
      </c>
      <c r="J1468">
        <v>2.1</v>
      </c>
      <c r="R1468">
        <f t="shared" ca="1" si="131"/>
        <v>67</v>
      </c>
    </row>
    <row r="1469" spans="1:18">
      <c r="A1469">
        <v>2468</v>
      </c>
      <c r="B1469" t="s">
        <v>176</v>
      </c>
      <c r="C1469" t="s">
        <v>823</v>
      </c>
      <c r="D1469" t="s">
        <v>980</v>
      </c>
      <c r="E1469" s="1">
        <v>31694</v>
      </c>
      <c r="F1469" s="1">
        <v>44311</v>
      </c>
      <c r="G1469" t="s">
        <v>968</v>
      </c>
      <c r="H1469" s="2">
        <v>459546.41</v>
      </c>
      <c r="I1469">
        <v>0</v>
      </c>
      <c r="J1469">
        <v>35</v>
      </c>
      <c r="R1469">
        <f t="shared" ca="1" si="131"/>
        <v>38</v>
      </c>
    </row>
    <row r="1470" spans="1:18">
      <c r="A1470">
        <v>2469</v>
      </c>
      <c r="B1470" t="s">
        <v>167</v>
      </c>
      <c r="C1470" t="s">
        <v>796</v>
      </c>
      <c r="D1470" t="s">
        <v>979</v>
      </c>
      <c r="E1470" s="1">
        <v>26369</v>
      </c>
      <c r="F1470" s="1">
        <v>44284</v>
      </c>
      <c r="G1470" t="s">
        <v>965</v>
      </c>
      <c r="H1470" s="2">
        <v>436692.3</v>
      </c>
      <c r="I1470">
        <v>0</v>
      </c>
      <c r="J1470">
        <v>0.5</v>
      </c>
      <c r="R1470">
        <f t="shared" ca="1" si="131"/>
        <v>53</v>
      </c>
    </row>
    <row r="1471" spans="1:18">
      <c r="A1471">
        <v>2470</v>
      </c>
      <c r="B1471" t="s">
        <v>46</v>
      </c>
      <c r="C1471" t="s">
        <v>484</v>
      </c>
      <c r="D1471" t="s">
        <v>980</v>
      </c>
      <c r="E1471" s="1">
        <v>24915</v>
      </c>
      <c r="F1471" s="1">
        <v>45761</v>
      </c>
      <c r="G1471" t="s">
        <v>965</v>
      </c>
      <c r="H1471" s="2">
        <v>334162.5</v>
      </c>
      <c r="I1471">
        <v>0</v>
      </c>
      <c r="J1471">
        <v>0.5</v>
      </c>
      <c r="R1471">
        <f t="shared" ca="1" si="131"/>
        <v>57</v>
      </c>
    </row>
    <row r="1472" spans="1:18">
      <c r="A1472">
        <v>2471</v>
      </c>
      <c r="B1472" t="s">
        <v>36</v>
      </c>
      <c r="C1472" t="s">
        <v>428</v>
      </c>
      <c r="D1472" t="s">
        <v>979</v>
      </c>
      <c r="E1472" s="1">
        <v>36482</v>
      </c>
      <c r="F1472" s="1">
        <v>44675</v>
      </c>
      <c r="G1472" t="s">
        <v>966</v>
      </c>
      <c r="H1472" s="2">
        <v>88380.38</v>
      </c>
      <c r="I1472">
        <v>0</v>
      </c>
      <c r="J1472">
        <v>2.1</v>
      </c>
      <c r="R1472">
        <f t="shared" ca="1" si="131"/>
        <v>25</v>
      </c>
    </row>
    <row r="1473" spans="1:18">
      <c r="A1473">
        <v>2472</v>
      </c>
      <c r="B1473" t="s">
        <v>195</v>
      </c>
      <c r="C1473" t="s">
        <v>536</v>
      </c>
      <c r="D1473" t="s">
        <v>980</v>
      </c>
      <c r="E1473" s="1">
        <v>29689</v>
      </c>
      <c r="F1473" s="1">
        <v>44369</v>
      </c>
      <c r="G1473" t="s">
        <v>965</v>
      </c>
      <c r="H1473" s="2">
        <v>493307.15</v>
      </c>
      <c r="I1473">
        <v>0</v>
      </c>
      <c r="J1473">
        <v>0.5</v>
      </c>
      <c r="R1473">
        <f t="shared" ca="1" si="131"/>
        <v>44</v>
      </c>
    </row>
    <row r="1474" spans="1:18">
      <c r="A1474">
        <v>2473</v>
      </c>
      <c r="B1474" t="s">
        <v>135</v>
      </c>
      <c r="C1474" t="s">
        <v>778</v>
      </c>
      <c r="D1474" t="s">
        <v>979</v>
      </c>
      <c r="E1474" s="1">
        <v>38888</v>
      </c>
      <c r="F1474" s="1">
        <v>44518</v>
      </c>
      <c r="G1474" t="s">
        <v>967</v>
      </c>
      <c r="H1474" s="2">
        <v>289859.78000000003</v>
      </c>
      <c r="I1474">
        <v>12</v>
      </c>
      <c r="J1474">
        <v>5.5</v>
      </c>
      <c r="R1474">
        <f t="shared" ca="1" si="131"/>
        <v>18</v>
      </c>
    </row>
    <row r="1475" spans="1:18">
      <c r="A1475">
        <v>2474</v>
      </c>
      <c r="B1475" t="s">
        <v>99</v>
      </c>
      <c r="C1475" t="s">
        <v>812</v>
      </c>
      <c r="D1475" t="s">
        <v>980</v>
      </c>
      <c r="E1475" s="1">
        <v>37789</v>
      </c>
      <c r="F1475" s="1">
        <v>45713</v>
      </c>
      <c r="G1475" t="s">
        <v>969</v>
      </c>
      <c r="H1475" s="2">
        <v>492324.24</v>
      </c>
      <c r="I1475">
        <v>12</v>
      </c>
      <c r="J1475">
        <v>8</v>
      </c>
      <c r="R1475">
        <f t="shared" ca="1" si="131"/>
        <v>21</v>
      </c>
    </row>
    <row r="1476" spans="1:18">
      <c r="A1476">
        <v>2475</v>
      </c>
      <c r="B1476" t="s">
        <v>173</v>
      </c>
      <c r="C1476" t="s">
        <v>818</v>
      </c>
      <c r="D1476" t="s">
        <v>979</v>
      </c>
      <c r="E1476" s="1">
        <v>26869</v>
      </c>
      <c r="F1476" s="1">
        <v>44239</v>
      </c>
      <c r="G1476" t="s">
        <v>965</v>
      </c>
      <c r="H1476" s="2">
        <v>68014.960000000006</v>
      </c>
      <c r="I1476">
        <v>0</v>
      </c>
      <c r="J1476">
        <v>0.5</v>
      </c>
      <c r="R1476">
        <f t="shared" ca="1" si="131"/>
        <v>51</v>
      </c>
    </row>
    <row r="1477" spans="1:18">
      <c r="A1477">
        <v>2476</v>
      </c>
      <c r="B1477" t="s">
        <v>100</v>
      </c>
      <c r="C1477" t="s">
        <v>901</v>
      </c>
      <c r="D1477" t="s">
        <v>979</v>
      </c>
      <c r="E1477" s="1">
        <v>36824</v>
      </c>
      <c r="F1477" s="1">
        <v>45353</v>
      </c>
      <c r="G1477" t="s">
        <v>965</v>
      </c>
      <c r="H1477" s="2">
        <v>495938.57</v>
      </c>
      <c r="I1477">
        <v>0</v>
      </c>
      <c r="J1477">
        <v>0.5</v>
      </c>
      <c r="R1477">
        <f t="shared" ca="1" si="131"/>
        <v>24</v>
      </c>
    </row>
    <row r="1478" spans="1:18">
      <c r="A1478">
        <v>2477</v>
      </c>
      <c r="B1478" t="s">
        <v>46</v>
      </c>
      <c r="C1478" t="s">
        <v>511</v>
      </c>
      <c r="D1478" t="s">
        <v>980</v>
      </c>
      <c r="E1478" s="1">
        <v>27465</v>
      </c>
      <c r="F1478" s="1">
        <v>44539</v>
      </c>
      <c r="G1478" t="s">
        <v>969</v>
      </c>
      <c r="H1478" s="2">
        <v>165671.98000000001</v>
      </c>
      <c r="I1478">
        <v>36</v>
      </c>
      <c r="J1478">
        <v>8</v>
      </c>
      <c r="R1478">
        <f t="shared" ca="1" si="131"/>
        <v>50</v>
      </c>
    </row>
    <row r="1479" spans="1:18">
      <c r="A1479">
        <v>2478</v>
      </c>
      <c r="B1479" t="s">
        <v>347</v>
      </c>
      <c r="C1479" t="s">
        <v>711</v>
      </c>
      <c r="D1479" t="s">
        <v>979</v>
      </c>
      <c r="E1479" s="1">
        <v>39198</v>
      </c>
      <c r="F1479" s="1">
        <v>44316</v>
      </c>
      <c r="G1479" t="s">
        <v>967</v>
      </c>
      <c r="H1479" s="2">
        <v>169389.51</v>
      </c>
      <c r="I1479">
        <v>24</v>
      </c>
      <c r="J1479">
        <v>5.5</v>
      </c>
      <c r="R1479">
        <f t="shared" ca="1" si="131"/>
        <v>18</v>
      </c>
    </row>
    <row r="1480" spans="1:18">
      <c r="A1480">
        <v>2479</v>
      </c>
      <c r="B1480" t="s">
        <v>104</v>
      </c>
      <c r="C1480" t="s">
        <v>902</v>
      </c>
      <c r="D1480" t="s">
        <v>979</v>
      </c>
      <c r="E1480" s="1">
        <v>26413</v>
      </c>
      <c r="F1480" s="1">
        <v>44751</v>
      </c>
      <c r="G1480" t="s">
        <v>967</v>
      </c>
      <c r="H1480" s="2">
        <v>298831.21000000002</v>
      </c>
      <c r="I1480">
        <v>6</v>
      </c>
      <c r="J1480">
        <v>5.5</v>
      </c>
      <c r="R1480">
        <f t="shared" ca="1" si="131"/>
        <v>53</v>
      </c>
    </row>
    <row r="1481" spans="1:18">
      <c r="A1481">
        <v>2480</v>
      </c>
      <c r="B1481" t="s">
        <v>116</v>
      </c>
      <c r="C1481" t="s">
        <v>882</v>
      </c>
      <c r="D1481" t="s">
        <v>980</v>
      </c>
      <c r="E1481" s="1">
        <v>38478</v>
      </c>
      <c r="F1481" s="1">
        <v>45043</v>
      </c>
      <c r="G1481" t="s">
        <v>968</v>
      </c>
      <c r="H1481" s="2">
        <v>252917.38</v>
      </c>
      <c r="I1481">
        <v>0</v>
      </c>
      <c r="J1481">
        <v>35</v>
      </c>
      <c r="R1481">
        <f t="shared" ca="1" si="131"/>
        <v>20</v>
      </c>
    </row>
    <row r="1482" spans="1:18">
      <c r="A1482">
        <v>2481</v>
      </c>
      <c r="B1482" t="s">
        <v>331</v>
      </c>
      <c r="C1482" t="s">
        <v>413</v>
      </c>
      <c r="D1482" t="s">
        <v>980</v>
      </c>
      <c r="E1482" s="1">
        <v>36379</v>
      </c>
      <c r="F1482" s="1">
        <v>44224</v>
      </c>
      <c r="G1482" t="s">
        <v>967</v>
      </c>
      <c r="H1482" s="2">
        <v>251677.08</v>
      </c>
      <c r="I1482">
        <v>12</v>
      </c>
      <c r="J1482">
        <v>5.5</v>
      </c>
      <c r="R1482">
        <f t="shared" ca="1" si="131"/>
        <v>25</v>
      </c>
    </row>
    <row r="1483" spans="1:18">
      <c r="A1483">
        <v>2482</v>
      </c>
      <c r="B1483" t="s">
        <v>163</v>
      </c>
      <c r="C1483" t="s">
        <v>448</v>
      </c>
      <c r="D1483" t="s">
        <v>980</v>
      </c>
      <c r="E1483" s="1">
        <v>38812</v>
      </c>
      <c r="F1483" s="1">
        <v>45470</v>
      </c>
      <c r="G1483" t="s">
        <v>967</v>
      </c>
      <c r="H1483" s="2">
        <v>135109.21</v>
      </c>
      <c r="I1483">
        <v>18</v>
      </c>
      <c r="J1483">
        <v>5.5</v>
      </c>
      <c r="R1483">
        <f t="shared" ca="1" si="131"/>
        <v>19</v>
      </c>
    </row>
    <row r="1484" spans="1:18">
      <c r="A1484">
        <v>2483</v>
      </c>
      <c r="B1484" t="s">
        <v>259</v>
      </c>
      <c r="C1484" t="s">
        <v>861</v>
      </c>
      <c r="D1484" t="s">
        <v>979</v>
      </c>
      <c r="E1484" s="1">
        <v>20982</v>
      </c>
      <c r="F1484" s="1">
        <v>43999</v>
      </c>
      <c r="G1484" t="s">
        <v>965</v>
      </c>
      <c r="H1484" s="2">
        <v>37261.79</v>
      </c>
      <c r="I1484">
        <v>0</v>
      </c>
      <c r="J1484">
        <v>0.5</v>
      </c>
      <c r="R1484">
        <f t="shared" ca="1" si="131"/>
        <v>67</v>
      </c>
    </row>
    <row r="1485" spans="1:18">
      <c r="A1485">
        <v>2484</v>
      </c>
      <c r="B1485" t="s">
        <v>93</v>
      </c>
      <c r="C1485" t="s">
        <v>903</v>
      </c>
      <c r="D1485" t="s">
        <v>980</v>
      </c>
      <c r="E1485" s="1">
        <v>29736</v>
      </c>
      <c r="F1485" s="1">
        <v>45404</v>
      </c>
      <c r="G1485" t="s">
        <v>967</v>
      </c>
      <c r="H1485" s="2">
        <v>109419.22</v>
      </c>
      <c r="I1485">
        <v>6</v>
      </c>
      <c r="J1485">
        <v>5.5</v>
      </c>
      <c r="R1485">
        <f t="shared" ref="R1485:R1548" ca="1" si="132">INT((TODAY()-E1485)/365.25)</f>
        <v>44</v>
      </c>
    </row>
    <row r="1486" spans="1:18">
      <c r="A1486">
        <v>2485</v>
      </c>
      <c r="B1486" t="s">
        <v>99</v>
      </c>
      <c r="C1486" t="s">
        <v>881</v>
      </c>
      <c r="D1486" t="s">
        <v>980</v>
      </c>
      <c r="E1486" s="1">
        <v>31768</v>
      </c>
      <c r="F1486" s="1">
        <v>45244</v>
      </c>
      <c r="G1486" t="s">
        <v>966</v>
      </c>
      <c r="H1486" s="2">
        <v>285354.99</v>
      </c>
      <c r="I1486">
        <v>0</v>
      </c>
      <c r="J1486">
        <v>2.1</v>
      </c>
      <c r="R1486">
        <f t="shared" ca="1" si="132"/>
        <v>38</v>
      </c>
    </row>
    <row r="1487" spans="1:18">
      <c r="A1487">
        <v>2486</v>
      </c>
      <c r="B1487" t="s">
        <v>52</v>
      </c>
      <c r="C1487" t="s">
        <v>539</v>
      </c>
      <c r="D1487" t="s">
        <v>980</v>
      </c>
      <c r="E1487" s="1">
        <v>20386</v>
      </c>
      <c r="F1487" s="1">
        <v>44675</v>
      </c>
      <c r="G1487" t="s">
        <v>965</v>
      </c>
      <c r="H1487" s="2">
        <v>77523.61</v>
      </c>
      <c r="I1487">
        <v>0</v>
      </c>
      <c r="J1487">
        <v>0.5</v>
      </c>
      <c r="R1487">
        <f t="shared" ca="1" si="132"/>
        <v>69</v>
      </c>
    </row>
    <row r="1488" spans="1:18">
      <c r="A1488">
        <v>2487</v>
      </c>
      <c r="B1488" t="s">
        <v>50</v>
      </c>
      <c r="C1488" t="s">
        <v>589</v>
      </c>
      <c r="D1488" t="s">
        <v>979</v>
      </c>
      <c r="E1488" s="1">
        <v>25569</v>
      </c>
      <c r="F1488" s="1">
        <v>44953</v>
      </c>
      <c r="G1488" t="s">
        <v>967</v>
      </c>
      <c r="H1488" s="2">
        <v>145539.34</v>
      </c>
      <c r="I1488">
        <v>24</v>
      </c>
      <c r="J1488">
        <v>5.5</v>
      </c>
      <c r="R1488">
        <f t="shared" ca="1" si="132"/>
        <v>55</v>
      </c>
    </row>
    <row r="1489" spans="1:18">
      <c r="A1489">
        <v>2488</v>
      </c>
      <c r="B1489" t="s">
        <v>33</v>
      </c>
      <c r="C1489" t="s">
        <v>458</v>
      </c>
      <c r="D1489" t="s">
        <v>980</v>
      </c>
      <c r="E1489" s="1">
        <v>35488</v>
      </c>
      <c r="F1489" s="1">
        <v>44298</v>
      </c>
      <c r="G1489" t="s">
        <v>967</v>
      </c>
      <c r="H1489" s="2">
        <v>299743.88</v>
      </c>
      <c r="I1489">
        <v>0</v>
      </c>
      <c r="J1489">
        <v>5.5</v>
      </c>
      <c r="R1489">
        <f t="shared" ca="1" si="132"/>
        <v>28</v>
      </c>
    </row>
    <row r="1490" spans="1:18">
      <c r="A1490">
        <v>2489</v>
      </c>
      <c r="B1490" t="s">
        <v>267</v>
      </c>
      <c r="C1490" t="s">
        <v>433</v>
      </c>
      <c r="D1490" t="s">
        <v>979</v>
      </c>
      <c r="E1490" s="1">
        <v>34537</v>
      </c>
      <c r="F1490" s="1">
        <v>45331</v>
      </c>
      <c r="G1490" t="s">
        <v>968</v>
      </c>
      <c r="H1490" s="2">
        <v>468857.36</v>
      </c>
      <c r="I1490">
        <v>0</v>
      </c>
      <c r="J1490">
        <v>35</v>
      </c>
      <c r="R1490">
        <f t="shared" ca="1" si="132"/>
        <v>30</v>
      </c>
    </row>
    <row r="1491" spans="1:18">
      <c r="A1491">
        <v>2490</v>
      </c>
      <c r="B1491" t="s">
        <v>340</v>
      </c>
      <c r="C1491" t="s">
        <v>830</v>
      </c>
      <c r="D1491" t="s">
        <v>980</v>
      </c>
      <c r="E1491" s="1">
        <v>38795</v>
      </c>
      <c r="F1491" s="1">
        <v>44989</v>
      </c>
      <c r="G1491" t="s">
        <v>966</v>
      </c>
      <c r="H1491" s="2">
        <v>475039.26</v>
      </c>
      <c r="I1491">
        <v>0</v>
      </c>
      <c r="J1491">
        <v>2.1</v>
      </c>
      <c r="R1491">
        <f t="shared" ca="1" si="132"/>
        <v>19</v>
      </c>
    </row>
    <row r="1492" spans="1:18">
      <c r="A1492">
        <v>2491</v>
      </c>
      <c r="B1492" t="s">
        <v>177</v>
      </c>
      <c r="C1492" t="s">
        <v>687</v>
      </c>
      <c r="D1492" t="s">
        <v>979</v>
      </c>
      <c r="E1492" s="1">
        <v>29498</v>
      </c>
      <c r="F1492" s="1">
        <v>44666</v>
      </c>
      <c r="G1492" t="s">
        <v>967</v>
      </c>
      <c r="H1492" s="2">
        <v>376245.29</v>
      </c>
      <c r="I1492">
        <v>36</v>
      </c>
      <c r="J1492">
        <v>5.5</v>
      </c>
      <c r="R1492">
        <f t="shared" ca="1" si="132"/>
        <v>44</v>
      </c>
    </row>
    <row r="1493" spans="1:18">
      <c r="A1493">
        <v>2492</v>
      </c>
      <c r="B1493" t="s">
        <v>171</v>
      </c>
      <c r="C1493" t="s">
        <v>588</v>
      </c>
      <c r="D1493" t="s">
        <v>979</v>
      </c>
      <c r="E1493" s="1">
        <v>27347</v>
      </c>
      <c r="F1493" s="1">
        <v>44462</v>
      </c>
      <c r="G1493" t="s">
        <v>969</v>
      </c>
      <c r="H1493" s="2">
        <v>190732.79</v>
      </c>
      <c r="I1493">
        <v>18</v>
      </c>
      <c r="J1493">
        <v>8</v>
      </c>
      <c r="R1493">
        <f t="shared" ca="1" si="132"/>
        <v>50</v>
      </c>
    </row>
    <row r="1494" spans="1:18">
      <c r="A1494">
        <v>2493</v>
      </c>
      <c r="B1494" t="s">
        <v>332</v>
      </c>
      <c r="C1494" t="s">
        <v>593</v>
      </c>
      <c r="D1494" t="s">
        <v>979</v>
      </c>
      <c r="E1494" s="1">
        <v>27116</v>
      </c>
      <c r="F1494" s="1">
        <v>45652</v>
      </c>
      <c r="G1494" t="s">
        <v>966</v>
      </c>
      <c r="H1494" s="2">
        <v>478784.62</v>
      </c>
      <c r="I1494">
        <v>0</v>
      </c>
      <c r="J1494">
        <v>2.1</v>
      </c>
      <c r="R1494">
        <f t="shared" ca="1" si="132"/>
        <v>51</v>
      </c>
    </row>
    <row r="1495" spans="1:18">
      <c r="A1495">
        <v>2494</v>
      </c>
      <c r="B1495" t="s">
        <v>123</v>
      </c>
      <c r="C1495" t="s">
        <v>647</v>
      </c>
      <c r="D1495" t="s">
        <v>980</v>
      </c>
      <c r="E1495" s="1">
        <v>28921</v>
      </c>
      <c r="F1495" s="1">
        <v>44342</v>
      </c>
      <c r="G1495" t="s">
        <v>967</v>
      </c>
      <c r="H1495" s="2">
        <v>159126.96</v>
      </c>
      <c r="I1495">
        <v>36</v>
      </c>
      <c r="J1495">
        <v>5.5</v>
      </c>
      <c r="R1495">
        <f t="shared" ca="1" si="132"/>
        <v>46</v>
      </c>
    </row>
    <row r="1496" spans="1:18">
      <c r="A1496">
        <v>2495</v>
      </c>
      <c r="B1496" t="s">
        <v>147</v>
      </c>
      <c r="C1496" t="s">
        <v>499</v>
      </c>
      <c r="D1496" t="s">
        <v>979</v>
      </c>
      <c r="E1496" s="1">
        <v>20939</v>
      </c>
      <c r="F1496" s="1">
        <v>44462</v>
      </c>
      <c r="G1496" t="s">
        <v>966</v>
      </c>
      <c r="H1496" s="2">
        <v>28880.65</v>
      </c>
      <c r="I1496">
        <v>0</v>
      </c>
      <c r="J1496">
        <v>2.1</v>
      </c>
      <c r="R1496">
        <f t="shared" ca="1" si="132"/>
        <v>68</v>
      </c>
    </row>
    <row r="1497" spans="1:18">
      <c r="A1497">
        <v>2496</v>
      </c>
      <c r="B1497" t="s">
        <v>156</v>
      </c>
      <c r="C1497" t="s">
        <v>775</v>
      </c>
      <c r="D1497" t="s">
        <v>980</v>
      </c>
      <c r="E1497" s="1">
        <v>31546</v>
      </c>
      <c r="F1497" s="1">
        <v>44464</v>
      </c>
      <c r="G1497" t="s">
        <v>968</v>
      </c>
      <c r="H1497" s="2">
        <v>177063.91</v>
      </c>
      <c r="I1497">
        <v>0</v>
      </c>
      <c r="J1497">
        <v>35</v>
      </c>
      <c r="R1497">
        <f t="shared" ca="1" si="132"/>
        <v>39</v>
      </c>
    </row>
    <row r="1498" spans="1:18">
      <c r="A1498">
        <v>2497</v>
      </c>
      <c r="B1498" t="s">
        <v>263</v>
      </c>
      <c r="C1498" t="s">
        <v>788</v>
      </c>
      <c r="D1498" t="s">
        <v>980</v>
      </c>
      <c r="E1498" s="1">
        <v>37660</v>
      </c>
      <c r="F1498" s="1">
        <v>44398</v>
      </c>
      <c r="G1498" t="s">
        <v>969</v>
      </c>
      <c r="H1498" s="2">
        <v>184099.12</v>
      </c>
      <c r="I1498">
        <v>36</v>
      </c>
      <c r="J1498">
        <v>8</v>
      </c>
      <c r="R1498">
        <f t="shared" ca="1" si="132"/>
        <v>22</v>
      </c>
    </row>
    <row r="1499" spans="1:18">
      <c r="A1499">
        <v>2498</v>
      </c>
      <c r="B1499" t="s">
        <v>147</v>
      </c>
      <c r="C1499" t="s">
        <v>466</v>
      </c>
      <c r="D1499" t="s">
        <v>979</v>
      </c>
      <c r="E1499" s="1">
        <v>20740</v>
      </c>
      <c r="F1499" s="1">
        <v>45172</v>
      </c>
      <c r="G1499" t="s">
        <v>966</v>
      </c>
      <c r="H1499" s="2">
        <v>245141.85</v>
      </c>
      <c r="I1499">
        <v>0</v>
      </c>
      <c r="J1499">
        <v>2.1</v>
      </c>
      <c r="R1499">
        <f t="shared" ca="1" si="132"/>
        <v>68</v>
      </c>
    </row>
    <row r="1500" spans="1:18">
      <c r="A1500">
        <v>2499</v>
      </c>
      <c r="B1500" t="s">
        <v>135</v>
      </c>
      <c r="C1500" t="s">
        <v>466</v>
      </c>
      <c r="D1500" t="s">
        <v>980</v>
      </c>
      <c r="E1500" s="1">
        <v>26090</v>
      </c>
      <c r="F1500" s="1">
        <v>44951</v>
      </c>
      <c r="G1500" t="s">
        <v>966</v>
      </c>
      <c r="H1500" s="2">
        <v>193766.83</v>
      </c>
      <c r="I1500">
        <v>0</v>
      </c>
      <c r="J1500">
        <v>2.1</v>
      </c>
      <c r="R1500">
        <f t="shared" ca="1" si="132"/>
        <v>53</v>
      </c>
    </row>
    <row r="1501" spans="1:18">
      <c r="A1501">
        <v>2500</v>
      </c>
      <c r="B1501" t="s">
        <v>124</v>
      </c>
      <c r="C1501" t="s">
        <v>904</v>
      </c>
      <c r="D1501" t="s">
        <v>979</v>
      </c>
      <c r="E1501" s="1">
        <v>38067</v>
      </c>
      <c r="F1501" s="1">
        <v>44513</v>
      </c>
      <c r="G1501" t="s">
        <v>966</v>
      </c>
      <c r="H1501" s="2">
        <v>404815.42</v>
      </c>
      <c r="I1501">
        <v>0</v>
      </c>
      <c r="J1501">
        <v>2.1</v>
      </c>
      <c r="R1501">
        <f t="shared" ca="1" si="132"/>
        <v>21</v>
      </c>
    </row>
    <row r="1502" spans="1:18">
      <c r="A1502">
        <v>2501</v>
      </c>
      <c r="B1502" t="s">
        <v>189</v>
      </c>
      <c r="C1502" t="s">
        <v>905</v>
      </c>
      <c r="D1502" t="s">
        <v>980</v>
      </c>
      <c r="E1502" s="1">
        <v>36867</v>
      </c>
      <c r="F1502" s="1">
        <v>44587</v>
      </c>
      <c r="G1502" t="s">
        <v>967</v>
      </c>
      <c r="H1502" s="2">
        <v>493053.96</v>
      </c>
      <c r="I1502">
        <v>6</v>
      </c>
      <c r="J1502">
        <v>5.5</v>
      </c>
      <c r="R1502">
        <f t="shared" ca="1" si="132"/>
        <v>24</v>
      </c>
    </row>
    <row r="1503" spans="1:18">
      <c r="A1503">
        <v>2502</v>
      </c>
      <c r="B1503" t="s">
        <v>213</v>
      </c>
      <c r="C1503" t="s">
        <v>382</v>
      </c>
      <c r="D1503" t="s">
        <v>980</v>
      </c>
      <c r="E1503" s="1">
        <v>25334</v>
      </c>
      <c r="F1503" s="1">
        <v>45789</v>
      </c>
      <c r="G1503" t="s">
        <v>969</v>
      </c>
      <c r="H1503" s="2">
        <v>450705.66</v>
      </c>
      <c r="I1503">
        <v>12</v>
      </c>
      <c r="J1503">
        <v>8</v>
      </c>
      <c r="R1503">
        <f t="shared" ca="1" si="132"/>
        <v>56</v>
      </c>
    </row>
    <row r="1504" spans="1:18">
      <c r="A1504">
        <v>2503</v>
      </c>
      <c r="B1504" t="s">
        <v>334</v>
      </c>
      <c r="C1504" t="s">
        <v>733</v>
      </c>
      <c r="D1504" t="s">
        <v>979</v>
      </c>
      <c r="E1504" s="1">
        <v>38386</v>
      </c>
      <c r="F1504" s="1">
        <v>44302</v>
      </c>
      <c r="G1504" t="s">
        <v>965</v>
      </c>
      <c r="H1504" s="2">
        <v>47113.09</v>
      </c>
      <c r="I1504">
        <v>0</v>
      </c>
      <c r="J1504">
        <v>0.5</v>
      </c>
      <c r="R1504">
        <f t="shared" ca="1" si="132"/>
        <v>20</v>
      </c>
    </row>
    <row r="1505" spans="1:18">
      <c r="A1505">
        <v>2504</v>
      </c>
      <c r="B1505" t="s">
        <v>224</v>
      </c>
      <c r="C1505" t="s">
        <v>386</v>
      </c>
      <c r="D1505" t="s">
        <v>980</v>
      </c>
      <c r="E1505" s="1">
        <v>34197</v>
      </c>
      <c r="F1505" s="1">
        <v>44936</v>
      </c>
      <c r="G1505" t="s">
        <v>965</v>
      </c>
      <c r="H1505" s="2">
        <v>298446.28000000003</v>
      </c>
      <c r="I1505">
        <v>0</v>
      </c>
      <c r="J1505">
        <v>0.5</v>
      </c>
      <c r="R1505">
        <f t="shared" ca="1" si="132"/>
        <v>31</v>
      </c>
    </row>
    <row r="1506" spans="1:18">
      <c r="A1506">
        <v>2505</v>
      </c>
      <c r="B1506" t="s">
        <v>175</v>
      </c>
      <c r="C1506" t="s">
        <v>535</v>
      </c>
      <c r="D1506" t="s">
        <v>980</v>
      </c>
      <c r="E1506" s="1">
        <v>35108</v>
      </c>
      <c r="F1506" s="1">
        <v>44956</v>
      </c>
      <c r="G1506" t="s">
        <v>968</v>
      </c>
      <c r="H1506" s="2">
        <v>109549.63</v>
      </c>
      <c r="I1506">
        <v>0</v>
      </c>
      <c r="J1506">
        <v>35</v>
      </c>
      <c r="R1506">
        <f t="shared" ca="1" si="132"/>
        <v>29</v>
      </c>
    </row>
    <row r="1507" spans="1:18">
      <c r="A1507">
        <v>2506</v>
      </c>
      <c r="B1507" t="s">
        <v>346</v>
      </c>
      <c r="C1507" t="s">
        <v>411</v>
      </c>
      <c r="D1507" t="s">
        <v>980</v>
      </c>
      <c r="E1507" s="1">
        <v>29436</v>
      </c>
      <c r="F1507" s="1">
        <v>45526</v>
      </c>
      <c r="G1507" t="s">
        <v>969</v>
      </c>
      <c r="H1507" s="2">
        <v>450290.19</v>
      </c>
      <c r="I1507">
        <v>12</v>
      </c>
      <c r="J1507">
        <v>8</v>
      </c>
      <c r="R1507">
        <f t="shared" ca="1" si="132"/>
        <v>44</v>
      </c>
    </row>
    <row r="1508" spans="1:18">
      <c r="A1508">
        <v>2507</v>
      </c>
      <c r="B1508" t="s">
        <v>32</v>
      </c>
      <c r="C1508" t="s">
        <v>412</v>
      </c>
      <c r="D1508" t="s">
        <v>979</v>
      </c>
      <c r="E1508" s="1">
        <v>38988</v>
      </c>
      <c r="F1508" s="1">
        <v>44285</v>
      </c>
      <c r="G1508" t="s">
        <v>968</v>
      </c>
      <c r="H1508" s="2">
        <v>334871.37</v>
      </c>
      <c r="I1508">
        <v>0</v>
      </c>
      <c r="J1508">
        <v>35</v>
      </c>
      <c r="R1508">
        <f t="shared" ca="1" si="132"/>
        <v>18</v>
      </c>
    </row>
    <row r="1509" spans="1:18">
      <c r="A1509">
        <v>2508</v>
      </c>
      <c r="B1509" t="s">
        <v>13</v>
      </c>
      <c r="C1509" t="s">
        <v>879</v>
      </c>
      <c r="D1509" t="s">
        <v>979</v>
      </c>
      <c r="E1509" s="1">
        <v>28942</v>
      </c>
      <c r="F1509" s="1">
        <v>44503</v>
      </c>
      <c r="G1509" t="s">
        <v>965</v>
      </c>
      <c r="H1509" s="2">
        <v>483146.52</v>
      </c>
      <c r="I1509">
        <v>0</v>
      </c>
      <c r="J1509">
        <v>0.5</v>
      </c>
      <c r="R1509">
        <f t="shared" ca="1" si="132"/>
        <v>46</v>
      </c>
    </row>
    <row r="1510" spans="1:18">
      <c r="A1510">
        <v>2509</v>
      </c>
      <c r="B1510" t="s">
        <v>37</v>
      </c>
      <c r="C1510" t="s">
        <v>898</v>
      </c>
      <c r="D1510" t="s">
        <v>979</v>
      </c>
      <c r="E1510" s="1">
        <v>26359</v>
      </c>
      <c r="F1510" s="1">
        <v>44347</v>
      </c>
      <c r="G1510" t="s">
        <v>968</v>
      </c>
      <c r="H1510" s="2">
        <v>271960.24</v>
      </c>
      <c r="I1510">
        <v>0</v>
      </c>
      <c r="J1510">
        <v>35</v>
      </c>
      <c r="R1510">
        <f t="shared" ca="1" si="132"/>
        <v>53</v>
      </c>
    </row>
    <row r="1511" spans="1:18">
      <c r="A1511">
        <v>2510</v>
      </c>
      <c r="B1511" t="s">
        <v>168</v>
      </c>
      <c r="C1511" t="s">
        <v>716</v>
      </c>
      <c r="D1511" t="s">
        <v>980</v>
      </c>
      <c r="E1511" s="1">
        <v>21884</v>
      </c>
      <c r="F1511" s="1">
        <v>45349</v>
      </c>
      <c r="G1511" t="s">
        <v>965</v>
      </c>
      <c r="H1511" s="2">
        <v>229416.66</v>
      </c>
      <c r="I1511">
        <v>0</v>
      </c>
      <c r="J1511">
        <v>0.5</v>
      </c>
      <c r="R1511">
        <f t="shared" ca="1" si="132"/>
        <v>65</v>
      </c>
    </row>
    <row r="1512" spans="1:18">
      <c r="A1512">
        <v>2511</v>
      </c>
      <c r="B1512" t="s">
        <v>249</v>
      </c>
      <c r="C1512" t="s">
        <v>600</v>
      </c>
      <c r="D1512" t="s">
        <v>980</v>
      </c>
      <c r="E1512" s="1">
        <v>29103</v>
      </c>
      <c r="F1512" s="1">
        <v>44400</v>
      </c>
      <c r="G1512" t="s">
        <v>966</v>
      </c>
      <c r="H1512" s="2">
        <v>71779</v>
      </c>
      <c r="I1512">
        <v>0</v>
      </c>
      <c r="J1512">
        <v>2.1</v>
      </c>
      <c r="R1512">
        <f t="shared" ca="1" si="132"/>
        <v>45</v>
      </c>
    </row>
    <row r="1513" spans="1:18">
      <c r="A1513">
        <v>2512</v>
      </c>
      <c r="B1513" t="s">
        <v>23</v>
      </c>
      <c r="C1513" t="s">
        <v>381</v>
      </c>
      <c r="D1513" t="s">
        <v>980</v>
      </c>
      <c r="E1513" s="1">
        <v>30985</v>
      </c>
      <c r="F1513" s="1">
        <v>44083</v>
      </c>
      <c r="G1513" t="s">
        <v>969</v>
      </c>
      <c r="H1513" s="2">
        <v>211268.84</v>
      </c>
      <c r="I1513">
        <v>18</v>
      </c>
      <c r="J1513">
        <v>8</v>
      </c>
      <c r="R1513">
        <f t="shared" ca="1" si="132"/>
        <v>40</v>
      </c>
    </row>
    <row r="1514" spans="1:18">
      <c r="A1514">
        <v>2513</v>
      </c>
      <c r="B1514" t="s">
        <v>26</v>
      </c>
      <c r="C1514" t="s">
        <v>656</v>
      </c>
      <c r="D1514" t="s">
        <v>979</v>
      </c>
      <c r="E1514" s="1">
        <v>30140</v>
      </c>
      <c r="F1514" s="1">
        <v>45125</v>
      </c>
      <c r="G1514" t="s">
        <v>967</v>
      </c>
      <c r="H1514" s="2">
        <v>109701.07</v>
      </c>
      <c r="I1514">
        <v>0</v>
      </c>
      <c r="J1514">
        <v>5.5</v>
      </c>
      <c r="R1514">
        <f t="shared" ca="1" si="132"/>
        <v>42</v>
      </c>
    </row>
    <row r="1515" spans="1:18">
      <c r="A1515">
        <v>2514</v>
      </c>
      <c r="B1515" t="s">
        <v>270</v>
      </c>
      <c r="C1515" t="s">
        <v>863</v>
      </c>
      <c r="D1515" t="s">
        <v>979</v>
      </c>
      <c r="E1515" s="1">
        <v>23282</v>
      </c>
      <c r="F1515" s="1">
        <v>44421</v>
      </c>
      <c r="G1515" t="s">
        <v>965</v>
      </c>
      <c r="H1515" s="2">
        <v>95842.27</v>
      </c>
      <c r="I1515">
        <v>0</v>
      </c>
      <c r="J1515">
        <v>0.5</v>
      </c>
      <c r="R1515">
        <f t="shared" ca="1" si="132"/>
        <v>61</v>
      </c>
    </row>
    <row r="1516" spans="1:18">
      <c r="A1516">
        <v>2515</v>
      </c>
      <c r="B1516" t="s">
        <v>23</v>
      </c>
      <c r="C1516" t="s">
        <v>729</v>
      </c>
      <c r="D1516" t="s">
        <v>979</v>
      </c>
      <c r="E1516" s="1">
        <v>28251</v>
      </c>
      <c r="F1516" s="1">
        <v>45233</v>
      </c>
      <c r="G1516" t="s">
        <v>968</v>
      </c>
      <c r="H1516" s="2">
        <v>25445.29</v>
      </c>
      <c r="I1516">
        <v>0</v>
      </c>
      <c r="J1516">
        <v>35</v>
      </c>
      <c r="R1516">
        <f t="shared" ca="1" si="132"/>
        <v>48</v>
      </c>
    </row>
    <row r="1517" spans="1:18">
      <c r="A1517">
        <v>2516</v>
      </c>
      <c r="B1517" t="s">
        <v>11</v>
      </c>
      <c r="C1517" t="s">
        <v>818</v>
      </c>
      <c r="D1517" t="s">
        <v>980</v>
      </c>
      <c r="E1517" s="1">
        <v>32427</v>
      </c>
      <c r="F1517" s="1">
        <v>45751</v>
      </c>
      <c r="G1517" t="s">
        <v>965</v>
      </c>
      <c r="H1517" s="2">
        <v>471173.41</v>
      </c>
      <c r="I1517">
        <v>0</v>
      </c>
      <c r="J1517">
        <v>0.5</v>
      </c>
      <c r="R1517">
        <f t="shared" ca="1" si="132"/>
        <v>36</v>
      </c>
    </row>
    <row r="1518" spans="1:18">
      <c r="A1518">
        <v>2517</v>
      </c>
      <c r="B1518" t="s">
        <v>102</v>
      </c>
      <c r="C1518" t="s">
        <v>360</v>
      </c>
      <c r="D1518" t="s">
        <v>980</v>
      </c>
      <c r="E1518" s="1">
        <v>28051</v>
      </c>
      <c r="F1518" s="1">
        <v>44837</v>
      </c>
      <c r="G1518" t="s">
        <v>967</v>
      </c>
      <c r="H1518" s="2">
        <v>105956.51</v>
      </c>
      <c r="I1518">
        <v>24</v>
      </c>
      <c r="J1518">
        <v>5.5</v>
      </c>
      <c r="R1518">
        <f t="shared" ca="1" si="132"/>
        <v>48</v>
      </c>
    </row>
    <row r="1519" spans="1:18">
      <c r="A1519">
        <v>2518</v>
      </c>
      <c r="B1519" t="s">
        <v>151</v>
      </c>
      <c r="C1519" t="s">
        <v>580</v>
      </c>
      <c r="D1519" t="s">
        <v>980</v>
      </c>
      <c r="E1519" s="1">
        <v>21812</v>
      </c>
      <c r="F1519" s="1">
        <v>44977</v>
      </c>
      <c r="G1519" t="s">
        <v>965</v>
      </c>
      <c r="H1519" s="2">
        <v>220541.98</v>
      </c>
      <c r="I1519">
        <v>0</v>
      </c>
      <c r="J1519">
        <v>0.5</v>
      </c>
      <c r="R1519">
        <f t="shared" ca="1" si="132"/>
        <v>65</v>
      </c>
    </row>
    <row r="1520" spans="1:18">
      <c r="A1520">
        <v>2519</v>
      </c>
      <c r="B1520" t="s">
        <v>250</v>
      </c>
      <c r="C1520" t="s">
        <v>383</v>
      </c>
      <c r="D1520" t="s">
        <v>980</v>
      </c>
      <c r="E1520" s="1">
        <v>34912</v>
      </c>
      <c r="F1520" s="1">
        <v>45728</v>
      </c>
      <c r="G1520" t="s">
        <v>967</v>
      </c>
      <c r="H1520" s="2">
        <v>313718.94</v>
      </c>
      <c r="I1520">
        <v>24</v>
      </c>
      <c r="J1520">
        <v>5.5</v>
      </c>
      <c r="R1520">
        <f t="shared" ca="1" si="132"/>
        <v>29</v>
      </c>
    </row>
    <row r="1521" spans="1:18">
      <c r="A1521">
        <v>2520</v>
      </c>
      <c r="B1521" t="s">
        <v>254</v>
      </c>
      <c r="C1521" t="s">
        <v>488</v>
      </c>
      <c r="D1521" t="s">
        <v>979</v>
      </c>
      <c r="E1521" s="1">
        <v>36011</v>
      </c>
      <c r="F1521" s="1">
        <v>45740</v>
      </c>
      <c r="G1521" t="s">
        <v>966</v>
      </c>
      <c r="H1521" s="2">
        <v>378551.25</v>
      </c>
      <c r="I1521">
        <v>0</v>
      </c>
      <c r="J1521">
        <v>2.1</v>
      </c>
      <c r="R1521">
        <f t="shared" ca="1" si="132"/>
        <v>26</v>
      </c>
    </row>
    <row r="1522" spans="1:18">
      <c r="A1522">
        <v>2521</v>
      </c>
      <c r="B1522" t="s">
        <v>68</v>
      </c>
      <c r="C1522" t="s">
        <v>76</v>
      </c>
      <c r="D1522" t="s">
        <v>979</v>
      </c>
      <c r="E1522" s="1">
        <v>31079</v>
      </c>
      <c r="F1522" s="1">
        <v>44243</v>
      </c>
      <c r="G1522" t="s">
        <v>966</v>
      </c>
      <c r="H1522" s="2">
        <v>70629.899999999994</v>
      </c>
      <c r="I1522">
        <v>0</v>
      </c>
      <c r="J1522">
        <v>2.1</v>
      </c>
      <c r="R1522">
        <f t="shared" ca="1" si="132"/>
        <v>40</v>
      </c>
    </row>
    <row r="1523" spans="1:18">
      <c r="A1523">
        <v>2522</v>
      </c>
      <c r="B1523" t="s">
        <v>179</v>
      </c>
      <c r="C1523" t="s">
        <v>572</v>
      </c>
      <c r="D1523" t="s">
        <v>979</v>
      </c>
      <c r="E1523" s="1">
        <v>37919</v>
      </c>
      <c r="F1523" s="1">
        <v>44979</v>
      </c>
      <c r="G1523" t="s">
        <v>966</v>
      </c>
      <c r="H1523" s="2">
        <v>381094.74</v>
      </c>
      <c r="I1523">
        <v>0</v>
      </c>
      <c r="J1523">
        <v>2.1</v>
      </c>
      <c r="R1523">
        <f t="shared" ca="1" si="132"/>
        <v>21</v>
      </c>
    </row>
    <row r="1524" spans="1:18">
      <c r="A1524">
        <v>2523</v>
      </c>
      <c r="B1524" t="s">
        <v>275</v>
      </c>
      <c r="C1524" t="s">
        <v>906</v>
      </c>
      <c r="D1524" t="s">
        <v>979</v>
      </c>
      <c r="E1524" s="1">
        <v>25010</v>
      </c>
      <c r="F1524" s="1">
        <v>44354</v>
      </c>
      <c r="G1524" t="s">
        <v>966</v>
      </c>
      <c r="H1524" s="2">
        <v>32066.14</v>
      </c>
      <c r="I1524">
        <v>0</v>
      </c>
      <c r="J1524">
        <v>2.1</v>
      </c>
      <c r="R1524">
        <f t="shared" ca="1" si="132"/>
        <v>56</v>
      </c>
    </row>
    <row r="1525" spans="1:18">
      <c r="A1525">
        <v>2524</v>
      </c>
      <c r="B1525" t="s">
        <v>327</v>
      </c>
      <c r="C1525" t="s">
        <v>375</v>
      </c>
      <c r="D1525" t="s">
        <v>979</v>
      </c>
      <c r="E1525" s="1">
        <v>31637</v>
      </c>
      <c r="F1525" s="1">
        <v>45186</v>
      </c>
      <c r="G1525" t="s">
        <v>969</v>
      </c>
      <c r="H1525" s="2">
        <v>64877.82</v>
      </c>
      <c r="I1525">
        <v>0</v>
      </c>
      <c r="J1525">
        <v>8</v>
      </c>
      <c r="R1525">
        <f t="shared" ca="1" si="132"/>
        <v>38</v>
      </c>
    </row>
    <row r="1526" spans="1:18">
      <c r="A1526">
        <v>2525</v>
      </c>
      <c r="B1526" t="s">
        <v>154</v>
      </c>
      <c r="C1526" t="s">
        <v>907</v>
      </c>
      <c r="D1526" t="s">
        <v>979</v>
      </c>
      <c r="E1526" s="1">
        <v>29402</v>
      </c>
      <c r="F1526" s="1">
        <v>45402</v>
      </c>
      <c r="G1526" t="s">
        <v>969</v>
      </c>
      <c r="H1526" s="2">
        <v>381540.41</v>
      </c>
      <c r="I1526">
        <v>12</v>
      </c>
      <c r="J1526">
        <v>8</v>
      </c>
      <c r="R1526">
        <f t="shared" ca="1" si="132"/>
        <v>44</v>
      </c>
    </row>
    <row r="1527" spans="1:18">
      <c r="A1527">
        <v>2526</v>
      </c>
      <c r="B1527" t="s">
        <v>274</v>
      </c>
      <c r="C1527" t="s">
        <v>908</v>
      </c>
      <c r="D1527" t="s">
        <v>980</v>
      </c>
      <c r="E1527" s="1">
        <v>37610</v>
      </c>
      <c r="F1527" s="1">
        <v>44243</v>
      </c>
      <c r="G1527" t="s">
        <v>968</v>
      </c>
      <c r="H1527" s="2">
        <v>55745.77</v>
      </c>
      <c r="I1527">
        <v>0</v>
      </c>
      <c r="J1527">
        <v>35</v>
      </c>
      <c r="R1527">
        <f t="shared" ca="1" si="132"/>
        <v>22</v>
      </c>
    </row>
    <row r="1528" spans="1:18">
      <c r="A1528">
        <v>2527</v>
      </c>
      <c r="B1528" t="s">
        <v>52</v>
      </c>
      <c r="C1528" t="s">
        <v>843</v>
      </c>
      <c r="D1528" t="s">
        <v>980</v>
      </c>
      <c r="E1528" s="1">
        <v>33743</v>
      </c>
      <c r="F1528" s="1">
        <v>45611</v>
      </c>
      <c r="G1528" t="s">
        <v>966</v>
      </c>
      <c r="H1528" s="2">
        <v>218125.79</v>
      </c>
      <c r="I1528">
        <v>0</v>
      </c>
      <c r="J1528">
        <v>2.1</v>
      </c>
      <c r="R1528">
        <f t="shared" ca="1" si="132"/>
        <v>33</v>
      </c>
    </row>
    <row r="1529" spans="1:18">
      <c r="A1529">
        <v>2528</v>
      </c>
      <c r="B1529" t="s">
        <v>95</v>
      </c>
      <c r="C1529" t="s">
        <v>825</v>
      </c>
      <c r="D1529" t="s">
        <v>979</v>
      </c>
      <c r="E1529" s="1">
        <v>28950</v>
      </c>
      <c r="F1529" s="1">
        <v>44451</v>
      </c>
      <c r="G1529" t="s">
        <v>966</v>
      </c>
      <c r="H1529" s="2">
        <v>222874.76</v>
      </c>
      <c r="I1529">
        <v>0</v>
      </c>
      <c r="J1529">
        <v>2.1</v>
      </c>
      <c r="R1529">
        <f t="shared" ca="1" si="132"/>
        <v>46</v>
      </c>
    </row>
    <row r="1530" spans="1:18">
      <c r="A1530">
        <v>2529</v>
      </c>
      <c r="B1530" t="s">
        <v>235</v>
      </c>
      <c r="C1530" t="s">
        <v>651</v>
      </c>
      <c r="D1530" t="s">
        <v>980</v>
      </c>
      <c r="E1530" s="1">
        <v>20839</v>
      </c>
      <c r="F1530" s="1">
        <v>44552</v>
      </c>
      <c r="G1530" t="s">
        <v>966</v>
      </c>
      <c r="H1530" s="2">
        <v>33739.71</v>
      </c>
      <c r="I1530">
        <v>0</v>
      </c>
      <c r="J1530">
        <v>2.1</v>
      </c>
      <c r="R1530">
        <f t="shared" ca="1" si="132"/>
        <v>68</v>
      </c>
    </row>
    <row r="1531" spans="1:18">
      <c r="A1531">
        <v>2530</v>
      </c>
      <c r="B1531" t="s">
        <v>265</v>
      </c>
      <c r="C1531" t="s">
        <v>486</v>
      </c>
      <c r="D1531" t="s">
        <v>980</v>
      </c>
      <c r="E1531" s="1">
        <v>38878</v>
      </c>
      <c r="F1531" s="1">
        <v>44952</v>
      </c>
      <c r="G1531" t="s">
        <v>968</v>
      </c>
      <c r="H1531" s="2">
        <v>493667.52</v>
      </c>
      <c r="I1531">
        <v>0</v>
      </c>
      <c r="J1531">
        <v>35</v>
      </c>
      <c r="R1531">
        <f t="shared" ca="1" si="132"/>
        <v>18</v>
      </c>
    </row>
    <row r="1532" spans="1:18">
      <c r="A1532">
        <v>2531</v>
      </c>
      <c r="B1532" t="s">
        <v>70</v>
      </c>
      <c r="C1532" t="s">
        <v>394</v>
      </c>
      <c r="D1532" t="s">
        <v>980</v>
      </c>
      <c r="E1532" s="1">
        <v>37185</v>
      </c>
      <c r="F1532" s="1">
        <v>44977</v>
      </c>
      <c r="G1532" t="s">
        <v>968</v>
      </c>
      <c r="H1532" s="2">
        <v>210440</v>
      </c>
      <c r="I1532">
        <v>0</v>
      </c>
      <c r="J1532">
        <v>35</v>
      </c>
      <c r="R1532">
        <f t="shared" ca="1" si="132"/>
        <v>23</v>
      </c>
    </row>
    <row r="1533" spans="1:18">
      <c r="A1533">
        <v>2532</v>
      </c>
      <c r="B1533" t="s">
        <v>290</v>
      </c>
      <c r="C1533" t="s">
        <v>403</v>
      </c>
      <c r="D1533" t="s">
        <v>979</v>
      </c>
      <c r="E1533" s="1">
        <v>26159</v>
      </c>
      <c r="F1533" s="1">
        <v>45192</v>
      </c>
      <c r="G1533" t="s">
        <v>967</v>
      </c>
      <c r="H1533" s="2">
        <v>169450.27</v>
      </c>
      <c r="I1533">
        <v>0</v>
      </c>
      <c r="J1533">
        <v>5.5</v>
      </c>
      <c r="R1533">
        <f t="shared" ca="1" si="132"/>
        <v>53</v>
      </c>
    </row>
    <row r="1534" spans="1:18">
      <c r="A1534">
        <v>2533</v>
      </c>
      <c r="B1534" t="s">
        <v>266</v>
      </c>
      <c r="C1534" t="s">
        <v>385</v>
      </c>
      <c r="D1534" t="s">
        <v>980</v>
      </c>
      <c r="E1534" s="1">
        <v>26269</v>
      </c>
      <c r="F1534" s="1">
        <v>44403</v>
      </c>
      <c r="G1534" t="s">
        <v>967</v>
      </c>
      <c r="H1534" s="2">
        <v>188522.3</v>
      </c>
      <c r="I1534">
        <v>12</v>
      </c>
      <c r="J1534">
        <v>5.5</v>
      </c>
      <c r="R1534">
        <f t="shared" ca="1" si="132"/>
        <v>53</v>
      </c>
    </row>
    <row r="1535" spans="1:18">
      <c r="A1535">
        <v>2534</v>
      </c>
      <c r="B1535" t="s">
        <v>246</v>
      </c>
      <c r="C1535" t="s">
        <v>909</v>
      </c>
      <c r="D1535" t="s">
        <v>979</v>
      </c>
      <c r="E1535" s="1">
        <v>30359</v>
      </c>
      <c r="F1535" s="1">
        <v>45720</v>
      </c>
      <c r="G1535" t="s">
        <v>967</v>
      </c>
      <c r="H1535" s="2">
        <v>146233.54999999999</v>
      </c>
      <c r="I1535">
        <v>0</v>
      </c>
      <c r="J1535">
        <v>5.5</v>
      </c>
      <c r="R1535">
        <f t="shared" ca="1" si="132"/>
        <v>42</v>
      </c>
    </row>
    <row r="1536" spans="1:18">
      <c r="A1536">
        <v>2535</v>
      </c>
      <c r="B1536" t="s">
        <v>148</v>
      </c>
      <c r="C1536" t="s">
        <v>429</v>
      </c>
      <c r="D1536" t="s">
        <v>980</v>
      </c>
      <c r="E1536" s="1">
        <v>35270</v>
      </c>
      <c r="F1536" s="1">
        <v>45353</v>
      </c>
      <c r="G1536" t="s">
        <v>968</v>
      </c>
      <c r="H1536" s="2">
        <v>254606.41</v>
      </c>
      <c r="I1536">
        <v>0</v>
      </c>
      <c r="J1536">
        <v>35</v>
      </c>
      <c r="R1536">
        <f t="shared" ca="1" si="132"/>
        <v>28</v>
      </c>
    </row>
    <row r="1537" spans="1:18">
      <c r="A1537">
        <v>2536</v>
      </c>
      <c r="B1537" t="s">
        <v>178</v>
      </c>
      <c r="C1537" t="s">
        <v>901</v>
      </c>
      <c r="D1537" t="s">
        <v>979</v>
      </c>
      <c r="E1537" s="1">
        <v>35199</v>
      </c>
      <c r="F1537" s="1">
        <v>45324</v>
      </c>
      <c r="G1537" t="s">
        <v>967</v>
      </c>
      <c r="H1537" s="2">
        <v>22393.98</v>
      </c>
      <c r="I1537">
        <v>24</v>
      </c>
      <c r="J1537">
        <v>5.5</v>
      </c>
      <c r="R1537">
        <f t="shared" ca="1" si="132"/>
        <v>29</v>
      </c>
    </row>
    <row r="1538" spans="1:18">
      <c r="A1538">
        <v>2537</v>
      </c>
      <c r="B1538" t="s">
        <v>190</v>
      </c>
      <c r="C1538" t="s">
        <v>430</v>
      </c>
      <c r="D1538" t="s">
        <v>980</v>
      </c>
      <c r="E1538" s="1">
        <v>31308</v>
      </c>
      <c r="F1538" s="1">
        <v>43989</v>
      </c>
      <c r="G1538" t="s">
        <v>966</v>
      </c>
      <c r="H1538" s="2">
        <v>381581.81</v>
      </c>
      <c r="I1538">
        <v>0</v>
      </c>
      <c r="J1538">
        <v>2.1</v>
      </c>
      <c r="R1538">
        <f t="shared" ca="1" si="132"/>
        <v>39</v>
      </c>
    </row>
    <row r="1539" spans="1:18">
      <c r="A1539">
        <v>2538</v>
      </c>
      <c r="B1539" t="s">
        <v>224</v>
      </c>
      <c r="C1539" t="s">
        <v>779</v>
      </c>
      <c r="D1539" t="s">
        <v>980</v>
      </c>
      <c r="E1539" s="1">
        <v>30938</v>
      </c>
      <c r="F1539" s="1">
        <v>45521</v>
      </c>
      <c r="G1539" t="s">
        <v>965</v>
      </c>
      <c r="H1539" s="2">
        <v>262669.34000000003</v>
      </c>
      <c r="I1539">
        <v>0</v>
      </c>
      <c r="J1539">
        <v>0.5</v>
      </c>
      <c r="R1539">
        <f t="shared" ca="1" si="132"/>
        <v>40</v>
      </c>
    </row>
    <row r="1540" spans="1:18">
      <c r="A1540">
        <v>2539</v>
      </c>
      <c r="B1540" t="s">
        <v>324</v>
      </c>
      <c r="C1540" t="s">
        <v>666</v>
      </c>
      <c r="D1540" t="s">
        <v>979</v>
      </c>
      <c r="E1540" s="1">
        <v>25909</v>
      </c>
      <c r="F1540" s="1">
        <v>44693</v>
      </c>
      <c r="G1540" t="s">
        <v>965</v>
      </c>
      <c r="H1540" s="2">
        <v>126080.02</v>
      </c>
      <c r="I1540">
        <v>0</v>
      </c>
      <c r="J1540">
        <v>0.5</v>
      </c>
      <c r="R1540">
        <f t="shared" ca="1" si="132"/>
        <v>54</v>
      </c>
    </row>
    <row r="1541" spans="1:18">
      <c r="A1541">
        <v>2540</v>
      </c>
      <c r="B1541" t="s">
        <v>202</v>
      </c>
      <c r="C1541" t="s">
        <v>733</v>
      </c>
      <c r="D1541" t="s">
        <v>980</v>
      </c>
      <c r="E1541" s="1">
        <v>39009</v>
      </c>
      <c r="F1541" s="1">
        <v>45093</v>
      </c>
      <c r="G1541" t="s">
        <v>965</v>
      </c>
      <c r="H1541" s="2">
        <v>393430.45</v>
      </c>
      <c r="I1541">
        <v>0</v>
      </c>
      <c r="J1541">
        <v>0.5</v>
      </c>
      <c r="R1541">
        <f t="shared" ca="1" si="132"/>
        <v>18</v>
      </c>
    </row>
    <row r="1542" spans="1:18">
      <c r="A1542">
        <v>2541</v>
      </c>
      <c r="B1542" t="s">
        <v>196</v>
      </c>
      <c r="C1542" t="s">
        <v>910</v>
      </c>
      <c r="D1542" t="s">
        <v>980</v>
      </c>
      <c r="E1542" s="1">
        <v>33591</v>
      </c>
      <c r="F1542" s="1">
        <v>44166</v>
      </c>
      <c r="G1542" t="s">
        <v>967</v>
      </c>
      <c r="H1542" s="2">
        <v>316761.36</v>
      </c>
      <c r="I1542">
        <v>12</v>
      </c>
      <c r="J1542">
        <v>5.5</v>
      </c>
      <c r="R1542">
        <f t="shared" ca="1" si="132"/>
        <v>33</v>
      </c>
    </row>
    <row r="1543" spans="1:18">
      <c r="A1543">
        <v>2542</v>
      </c>
      <c r="B1543" t="s">
        <v>65</v>
      </c>
      <c r="C1543" t="s">
        <v>502</v>
      </c>
      <c r="D1543" t="s">
        <v>980</v>
      </c>
      <c r="E1543" s="1">
        <v>31077</v>
      </c>
      <c r="F1543" s="1">
        <v>44979</v>
      </c>
      <c r="G1543" t="s">
        <v>969</v>
      </c>
      <c r="H1543" s="2">
        <v>460603.68</v>
      </c>
      <c r="I1543">
        <v>18</v>
      </c>
      <c r="J1543">
        <v>8</v>
      </c>
      <c r="R1543">
        <f t="shared" ca="1" si="132"/>
        <v>40</v>
      </c>
    </row>
    <row r="1544" spans="1:18">
      <c r="A1544">
        <v>2543</v>
      </c>
      <c r="B1544" t="s">
        <v>213</v>
      </c>
      <c r="C1544" t="s">
        <v>887</v>
      </c>
      <c r="D1544" t="s">
        <v>980</v>
      </c>
      <c r="E1544" s="1">
        <v>24315</v>
      </c>
      <c r="F1544" s="1">
        <v>44360</v>
      </c>
      <c r="G1544" t="s">
        <v>967</v>
      </c>
      <c r="H1544" s="2">
        <v>57916.63</v>
      </c>
      <c r="I1544">
        <v>18</v>
      </c>
      <c r="J1544">
        <v>5.5</v>
      </c>
      <c r="R1544">
        <f t="shared" ca="1" si="132"/>
        <v>58</v>
      </c>
    </row>
    <row r="1545" spans="1:18">
      <c r="A1545">
        <v>2544</v>
      </c>
      <c r="B1545" t="s">
        <v>345</v>
      </c>
      <c r="C1545" t="s">
        <v>536</v>
      </c>
      <c r="D1545" t="s">
        <v>980</v>
      </c>
      <c r="E1545" s="1">
        <v>35657</v>
      </c>
      <c r="F1545" s="1">
        <v>45340</v>
      </c>
      <c r="G1545" t="s">
        <v>965</v>
      </c>
      <c r="H1545" s="2">
        <v>267101.44</v>
      </c>
      <c r="I1545">
        <v>0</v>
      </c>
      <c r="J1545">
        <v>0.5</v>
      </c>
      <c r="R1545">
        <f t="shared" ca="1" si="132"/>
        <v>27</v>
      </c>
    </row>
    <row r="1546" spans="1:18">
      <c r="A1546">
        <v>2545</v>
      </c>
      <c r="B1546" t="s">
        <v>268</v>
      </c>
      <c r="C1546" t="s">
        <v>673</v>
      </c>
      <c r="D1546" t="s">
        <v>979</v>
      </c>
      <c r="E1546" s="1">
        <v>32423</v>
      </c>
      <c r="F1546" s="1">
        <v>45351</v>
      </c>
      <c r="G1546" t="s">
        <v>969</v>
      </c>
      <c r="H1546" s="2">
        <v>401121.49</v>
      </c>
      <c r="I1546">
        <v>36</v>
      </c>
      <c r="J1546">
        <v>8</v>
      </c>
      <c r="R1546">
        <f t="shared" ca="1" si="132"/>
        <v>36</v>
      </c>
    </row>
    <row r="1547" spans="1:18">
      <c r="A1547">
        <v>2546</v>
      </c>
      <c r="B1547" t="s">
        <v>188</v>
      </c>
      <c r="C1547" t="s">
        <v>685</v>
      </c>
      <c r="D1547" t="s">
        <v>979</v>
      </c>
      <c r="E1547" s="1">
        <v>24781</v>
      </c>
      <c r="F1547" s="1">
        <v>45665</v>
      </c>
      <c r="G1547" t="s">
        <v>967</v>
      </c>
      <c r="H1547" s="2">
        <v>238150.71</v>
      </c>
      <c r="I1547">
        <v>0</v>
      </c>
      <c r="J1547">
        <v>5.5</v>
      </c>
      <c r="R1547">
        <f t="shared" ca="1" si="132"/>
        <v>57</v>
      </c>
    </row>
    <row r="1548" spans="1:18">
      <c r="A1548">
        <v>2547</v>
      </c>
      <c r="B1548" t="s">
        <v>59</v>
      </c>
      <c r="C1548" t="s">
        <v>720</v>
      </c>
      <c r="D1548" t="s">
        <v>980</v>
      </c>
      <c r="E1548" s="1">
        <v>22513</v>
      </c>
      <c r="F1548" s="1">
        <v>45007</v>
      </c>
      <c r="G1548" t="s">
        <v>966</v>
      </c>
      <c r="H1548" s="2">
        <v>287539.71000000002</v>
      </c>
      <c r="I1548">
        <v>0</v>
      </c>
      <c r="J1548">
        <v>2.1</v>
      </c>
      <c r="R1548">
        <f t="shared" ca="1" si="132"/>
        <v>63</v>
      </c>
    </row>
    <row r="1549" spans="1:18">
      <c r="A1549">
        <v>2548</v>
      </c>
      <c r="B1549" t="s">
        <v>306</v>
      </c>
      <c r="C1549" t="s">
        <v>713</v>
      </c>
      <c r="D1549" t="s">
        <v>979</v>
      </c>
      <c r="E1549" s="1">
        <v>37386</v>
      </c>
      <c r="F1549" s="1">
        <v>44613</v>
      </c>
      <c r="G1549" t="s">
        <v>965</v>
      </c>
      <c r="H1549" s="2">
        <v>160213.21</v>
      </c>
      <c r="I1549">
        <v>0</v>
      </c>
      <c r="J1549">
        <v>0.5</v>
      </c>
      <c r="R1549">
        <f t="shared" ref="R1549:R1612" ca="1" si="133">INT((TODAY()-E1549)/365.25)</f>
        <v>23</v>
      </c>
    </row>
    <row r="1550" spans="1:18">
      <c r="A1550">
        <v>2549</v>
      </c>
      <c r="B1550" t="s">
        <v>75</v>
      </c>
      <c r="C1550" t="s">
        <v>873</v>
      </c>
      <c r="D1550" t="s">
        <v>979</v>
      </c>
      <c r="E1550" s="1">
        <v>34841</v>
      </c>
      <c r="F1550" s="1">
        <v>45367</v>
      </c>
      <c r="G1550" t="s">
        <v>969</v>
      </c>
      <c r="H1550" s="2">
        <v>154724.54</v>
      </c>
      <c r="I1550">
        <v>6</v>
      </c>
      <c r="J1550">
        <v>8</v>
      </c>
      <c r="R1550">
        <f t="shared" ca="1" si="133"/>
        <v>30</v>
      </c>
    </row>
    <row r="1551" spans="1:18">
      <c r="A1551">
        <v>2550</v>
      </c>
      <c r="B1551" t="s">
        <v>170</v>
      </c>
      <c r="C1551" t="s">
        <v>839</v>
      </c>
      <c r="D1551" t="s">
        <v>980</v>
      </c>
      <c r="E1551" s="1">
        <v>20983</v>
      </c>
      <c r="F1551" s="1">
        <v>44740</v>
      </c>
      <c r="G1551" t="s">
        <v>969</v>
      </c>
      <c r="H1551" s="2">
        <v>344550.78</v>
      </c>
      <c r="I1551">
        <v>36</v>
      </c>
      <c r="J1551">
        <v>8</v>
      </c>
      <c r="R1551">
        <f t="shared" ca="1" si="133"/>
        <v>67</v>
      </c>
    </row>
    <row r="1552" spans="1:18">
      <c r="A1552">
        <v>2551</v>
      </c>
      <c r="B1552" t="s">
        <v>170</v>
      </c>
      <c r="C1552" t="s">
        <v>576</v>
      </c>
      <c r="D1552" t="s">
        <v>980</v>
      </c>
      <c r="E1552" s="1">
        <v>26835</v>
      </c>
      <c r="F1552" s="1">
        <v>44823</v>
      </c>
      <c r="G1552" t="s">
        <v>965</v>
      </c>
      <c r="H1552" s="2">
        <v>488022.85</v>
      </c>
      <c r="I1552">
        <v>0</v>
      </c>
      <c r="J1552">
        <v>0.5</v>
      </c>
      <c r="R1552">
        <f t="shared" ca="1" si="133"/>
        <v>51</v>
      </c>
    </row>
    <row r="1553" spans="1:18">
      <c r="A1553">
        <v>2552</v>
      </c>
      <c r="B1553" t="s">
        <v>154</v>
      </c>
      <c r="C1553" t="s">
        <v>661</v>
      </c>
      <c r="D1553" t="s">
        <v>979</v>
      </c>
      <c r="E1553" s="1">
        <v>21943</v>
      </c>
      <c r="F1553" s="1">
        <v>44982</v>
      </c>
      <c r="G1553" t="s">
        <v>967</v>
      </c>
      <c r="H1553" s="2">
        <v>60129.1</v>
      </c>
      <c r="I1553">
        <v>0</v>
      </c>
      <c r="J1553">
        <v>5.5</v>
      </c>
      <c r="R1553">
        <f t="shared" ca="1" si="133"/>
        <v>65</v>
      </c>
    </row>
    <row r="1554" spans="1:18">
      <c r="A1554">
        <v>2553</v>
      </c>
      <c r="B1554" t="s">
        <v>227</v>
      </c>
      <c r="C1554" t="s">
        <v>818</v>
      </c>
      <c r="D1554" t="s">
        <v>980</v>
      </c>
      <c r="E1554" s="1">
        <v>24610</v>
      </c>
      <c r="F1554" s="1">
        <v>44303</v>
      </c>
      <c r="G1554" t="s">
        <v>969</v>
      </c>
      <c r="H1554" s="2">
        <v>400332.25</v>
      </c>
      <c r="I1554">
        <v>0</v>
      </c>
      <c r="J1554">
        <v>8</v>
      </c>
      <c r="R1554">
        <f t="shared" ca="1" si="133"/>
        <v>58</v>
      </c>
    </row>
    <row r="1555" spans="1:18">
      <c r="A1555">
        <v>2554</v>
      </c>
      <c r="B1555" t="s">
        <v>18</v>
      </c>
      <c r="C1555" t="s">
        <v>798</v>
      </c>
      <c r="D1555" t="s">
        <v>979</v>
      </c>
      <c r="E1555" s="1">
        <v>30650</v>
      </c>
      <c r="F1555" s="1">
        <v>44430</v>
      </c>
      <c r="G1555" t="s">
        <v>968</v>
      </c>
      <c r="H1555" s="2">
        <v>178161.45</v>
      </c>
      <c r="I1555">
        <v>0</v>
      </c>
      <c r="J1555">
        <v>35</v>
      </c>
      <c r="R1555">
        <f t="shared" ca="1" si="133"/>
        <v>41</v>
      </c>
    </row>
    <row r="1556" spans="1:18">
      <c r="A1556">
        <v>2555</v>
      </c>
      <c r="B1556" t="s">
        <v>225</v>
      </c>
      <c r="C1556" t="s">
        <v>835</v>
      </c>
      <c r="D1556" t="s">
        <v>979</v>
      </c>
      <c r="E1556" s="1">
        <v>25672</v>
      </c>
      <c r="F1556" s="1">
        <v>44007</v>
      </c>
      <c r="G1556" t="s">
        <v>965</v>
      </c>
      <c r="H1556" s="2">
        <v>76424.210000000006</v>
      </c>
      <c r="I1556">
        <v>0</v>
      </c>
      <c r="J1556">
        <v>0.5</v>
      </c>
      <c r="R1556">
        <f t="shared" ca="1" si="133"/>
        <v>55</v>
      </c>
    </row>
    <row r="1557" spans="1:18">
      <c r="A1557">
        <v>2556</v>
      </c>
      <c r="B1557" t="s">
        <v>75</v>
      </c>
      <c r="C1557" t="s">
        <v>758</v>
      </c>
      <c r="D1557" t="s">
        <v>979</v>
      </c>
      <c r="E1557" s="1">
        <v>36198</v>
      </c>
      <c r="F1557" s="1">
        <v>44467</v>
      </c>
      <c r="G1557" t="s">
        <v>966</v>
      </c>
      <c r="H1557" s="2">
        <v>171213.47</v>
      </c>
      <c r="I1557">
        <v>0</v>
      </c>
      <c r="J1557">
        <v>2.1</v>
      </c>
      <c r="R1557">
        <f t="shared" ca="1" si="133"/>
        <v>26</v>
      </c>
    </row>
    <row r="1558" spans="1:18">
      <c r="A1558">
        <v>2557</v>
      </c>
      <c r="B1558" t="s">
        <v>272</v>
      </c>
      <c r="C1558" t="s">
        <v>763</v>
      </c>
      <c r="D1558" t="s">
        <v>980</v>
      </c>
      <c r="E1558" s="1">
        <v>21706</v>
      </c>
      <c r="F1558" s="1">
        <v>44603</v>
      </c>
      <c r="G1558" t="s">
        <v>965</v>
      </c>
      <c r="H1558" s="2">
        <v>273199.87</v>
      </c>
      <c r="I1558">
        <v>0</v>
      </c>
      <c r="J1558">
        <v>0.5</v>
      </c>
      <c r="R1558">
        <f t="shared" ca="1" si="133"/>
        <v>65</v>
      </c>
    </row>
    <row r="1559" spans="1:18">
      <c r="A1559">
        <v>2558</v>
      </c>
      <c r="B1559" t="s">
        <v>348</v>
      </c>
      <c r="C1559" t="s">
        <v>656</v>
      </c>
      <c r="D1559" t="s">
        <v>979</v>
      </c>
      <c r="E1559" s="1">
        <v>23685</v>
      </c>
      <c r="F1559" s="1">
        <v>45264</v>
      </c>
      <c r="G1559" t="s">
        <v>966</v>
      </c>
      <c r="H1559" s="2">
        <v>274741.03000000003</v>
      </c>
      <c r="I1559">
        <v>0</v>
      </c>
      <c r="J1559">
        <v>2.1</v>
      </c>
      <c r="R1559">
        <f t="shared" ca="1" si="133"/>
        <v>60</v>
      </c>
    </row>
    <row r="1560" spans="1:18">
      <c r="A1560">
        <v>2559</v>
      </c>
      <c r="B1560" t="s">
        <v>319</v>
      </c>
      <c r="C1560" t="s">
        <v>653</v>
      </c>
      <c r="D1560" t="s">
        <v>979</v>
      </c>
      <c r="E1560" s="1">
        <v>27375</v>
      </c>
      <c r="F1560" s="1">
        <v>45387</v>
      </c>
      <c r="G1560" t="s">
        <v>968</v>
      </c>
      <c r="H1560" s="2">
        <v>490557.33</v>
      </c>
      <c r="I1560">
        <v>0</v>
      </c>
      <c r="J1560">
        <v>35</v>
      </c>
      <c r="R1560">
        <f t="shared" ca="1" si="133"/>
        <v>50</v>
      </c>
    </row>
    <row r="1561" spans="1:18">
      <c r="A1561">
        <v>2560</v>
      </c>
      <c r="B1561" t="s">
        <v>206</v>
      </c>
      <c r="C1561" t="s">
        <v>858</v>
      </c>
      <c r="D1561" t="s">
        <v>980</v>
      </c>
      <c r="E1561" s="1">
        <v>35878</v>
      </c>
      <c r="F1561" s="1">
        <v>44715</v>
      </c>
      <c r="G1561" t="s">
        <v>967</v>
      </c>
      <c r="H1561" s="2">
        <v>479601.59</v>
      </c>
      <c r="I1561">
        <v>6</v>
      </c>
      <c r="J1561">
        <v>5.5</v>
      </c>
      <c r="R1561">
        <f t="shared" ca="1" si="133"/>
        <v>27</v>
      </c>
    </row>
    <row r="1562" spans="1:18">
      <c r="A1562">
        <v>2561</v>
      </c>
      <c r="B1562" t="s">
        <v>307</v>
      </c>
      <c r="C1562" t="s">
        <v>911</v>
      </c>
      <c r="D1562" t="s">
        <v>979</v>
      </c>
      <c r="E1562" s="1">
        <v>22457</v>
      </c>
      <c r="F1562" s="1">
        <v>44255</v>
      </c>
      <c r="G1562" t="s">
        <v>966</v>
      </c>
      <c r="H1562" s="2">
        <v>111176.28</v>
      </c>
      <c r="I1562">
        <v>0</v>
      </c>
      <c r="J1562">
        <v>2.1</v>
      </c>
      <c r="R1562">
        <f t="shared" ca="1" si="133"/>
        <v>63</v>
      </c>
    </row>
    <row r="1563" spans="1:18">
      <c r="A1563">
        <v>2562</v>
      </c>
      <c r="B1563" t="s">
        <v>238</v>
      </c>
      <c r="C1563" t="s">
        <v>707</v>
      </c>
      <c r="D1563" t="s">
        <v>979</v>
      </c>
      <c r="E1563" s="1">
        <v>33166</v>
      </c>
      <c r="F1563" s="1">
        <v>45699</v>
      </c>
      <c r="G1563" t="s">
        <v>965</v>
      </c>
      <c r="H1563" s="2">
        <v>392021.65</v>
      </c>
      <c r="I1563">
        <v>0</v>
      </c>
      <c r="J1563">
        <v>0.5</v>
      </c>
      <c r="R1563">
        <f t="shared" ca="1" si="133"/>
        <v>34</v>
      </c>
    </row>
    <row r="1564" spans="1:18">
      <c r="A1564">
        <v>2563</v>
      </c>
      <c r="B1564" t="s">
        <v>107</v>
      </c>
      <c r="C1564" t="s">
        <v>892</v>
      </c>
      <c r="D1564" t="s">
        <v>979</v>
      </c>
      <c r="E1564" s="1">
        <v>27554</v>
      </c>
      <c r="F1564" s="1">
        <v>45462</v>
      </c>
      <c r="G1564" t="s">
        <v>968</v>
      </c>
      <c r="H1564" s="2">
        <v>426066.33</v>
      </c>
      <c r="I1564">
        <v>0</v>
      </c>
      <c r="J1564">
        <v>35</v>
      </c>
      <c r="R1564">
        <f t="shared" ca="1" si="133"/>
        <v>49</v>
      </c>
    </row>
    <row r="1565" spans="1:18">
      <c r="A1565">
        <v>2564</v>
      </c>
      <c r="B1565" t="s">
        <v>69</v>
      </c>
      <c r="C1565" t="s">
        <v>764</v>
      </c>
      <c r="D1565" t="s">
        <v>980</v>
      </c>
      <c r="E1565" s="1">
        <v>26490</v>
      </c>
      <c r="F1565" s="1">
        <v>45726</v>
      </c>
      <c r="G1565" t="s">
        <v>967</v>
      </c>
      <c r="H1565" s="2">
        <v>26637.42</v>
      </c>
      <c r="I1565">
        <v>12</v>
      </c>
      <c r="J1565">
        <v>5.5</v>
      </c>
      <c r="R1565">
        <f t="shared" ca="1" si="133"/>
        <v>52</v>
      </c>
    </row>
    <row r="1566" spans="1:18">
      <c r="A1566">
        <v>2565</v>
      </c>
      <c r="B1566" t="s">
        <v>91</v>
      </c>
      <c r="C1566" t="s">
        <v>881</v>
      </c>
      <c r="D1566" t="s">
        <v>979</v>
      </c>
      <c r="E1566" s="1">
        <v>37784</v>
      </c>
      <c r="F1566" s="1">
        <v>45405</v>
      </c>
      <c r="G1566" t="s">
        <v>967</v>
      </c>
      <c r="H1566" s="2">
        <v>238072.82</v>
      </c>
      <c r="I1566">
        <v>12</v>
      </c>
      <c r="J1566">
        <v>5.5</v>
      </c>
      <c r="R1566">
        <f t="shared" ca="1" si="133"/>
        <v>21</v>
      </c>
    </row>
    <row r="1567" spans="1:18">
      <c r="A1567">
        <v>2566</v>
      </c>
      <c r="B1567" t="s">
        <v>214</v>
      </c>
      <c r="C1567" t="s">
        <v>369</v>
      </c>
      <c r="D1567" t="s">
        <v>979</v>
      </c>
      <c r="E1567" s="1">
        <v>37293</v>
      </c>
      <c r="F1567" s="1">
        <v>45737</v>
      </c>
      <c r="G1567" t="s">
        <v>969</v>
      </c>
      <c r="H1567" s="2">
        <v>156577.24</v>
      </c>
      <c r="I1567">
        <v>24</v>
      </c>
      <c r="J1567">
        <v>8</v>
      </c>
      <c r="R1567">
        <f t="shared" ca="1" si="133"/>
        <v>23</v>
      </c>
    </row>
    <row r="1568" spans="1:18">
      <c r="A1568">
        <v>2567</v>
      </c>
      <c r="B1568" t="s">
        <v>11</v>
      </c>
      <c r="C1568" t="s">
        <v>468</v>
      </c>
      <c r="D1568" t="s">
        <v>979</v>
      </c>
      <c r="E1568" s="1">
        <v>23708</v>
      </c>
      <c r="F1568" s="1">
        <v>45337</v>
      </c>
      <c r="G1568" t="s">
        <v>965</v>
      </c>
      <c r="H1568" s="2">
        <v>425318.89</v>
      </c>
      <c r="I1568">
        <v>0</v>
      </c>
      <c r="J1568">
        <v>0.5</v>
      </c>
      <c r="R1568">
        <f t="shared" ca="1" si="133"/>
        <v>60</v>
      </c>
    </row>
    <row r="1569" spans="1:18">
      <c r="A1569">
        <v>2568</v>
      </c>
      <c r="B1569" t="s">
        <v>227</v>
      </c>
      <c r="C1569" t="s">
        <v>812</v>
      </c>
      <c r="D1569" t="s">
        <v>980</v>
      </c>
      <c r="E1569" s="1">
        <v>36799</v>
      </c>
      <c r="F1569" s="1">
        <v>45679</v>
      </c>
      <c r="G1569" t="s">
        <v>967</v>
      </c>
      <c r="H1569" s="2">
        <v>273519.94</v>
      </c>
      <c r="I1569">
        <v>12</v>
      </c>
      <c r="J1569">
        <v>5.5</v>
      </c>
      <c r="R1569">
        <f t="shared" ca="1" si="133"/>
        <v>24</v>
      </c>
    </row>
    <row r="1570" spans="1:18">
      <c r="A1570">
        <v>2569</v>
      </c>
      <c r="B1570" t="s">
        <v>334</v>
      </c>
      <c r="C1570" t="s">
        <v>454</v>
      </c>
      <c r="D1570" t="s">
        <v>980</v>
      </c>
      <c r="E1570" s="1">
        <v>33361</v>
      </c>
      <c r="F1570" s="1">
        <v>45526</v>
      </c>
      <c r="G1570" t="s">
        <v>965</v>
      </c>
      <c r="H1570" s="2">
        <v>101176.82</v>
      </c>
      <c r="I1570">
        <v>0</v>
      </c>
      <c r="J1570">
        <v>0.5</v>
      </c>
      <c r="R1570">
        <f t="shared" ca="1" si="133"/>
        <v>34</v>
      </c>
    </row>
    <row r="1571" spans="1:18">
      <c r="A1571">
        <v>2570</v>
      </c>
      <c r="B1571" t="s">
        <v>315</v>
      </c>
      <c r="C1571" t="s">
        <v>565</v>
      </c>
      <c r="D1571" t="s">
        <v>980</v>
      </c>
      <c r="E1571" s="1">
        <v>19892</v>
      </c>
      <c r="F1571" s="1">
        <v>44837</v>
      </c>
      <c r="G1571" t="s">
        <v>966</v>
      </c>
      <c r="H1571" s="2">
        <v>114000.51</v>
      </c>
      <c r="I1571">
        <v>0</v>
      </c>
      <c r="J1571">
        <v>2.1</v>
      </c>
      <c r="R1571">
        <f t="shared" ca="1" si="133"/>
        <v>70</v>
      </c>
    </row>
    <row r="1572" spans="1:18">
      <c r="A1572">
        <v>2571</v>
      </c>
      <c r="B1572" t="s">
        <v>76</v>
      </c>
      <c r="C1572" t="s">
        <v>504</v>
      </c>
      <c r="D1572" t="s">
        <v>979</v>
      </c>
      <c r="E1572" s="1">
        <v>27939</v>
      </c>
      <c r="F1572" s="1">
        <v>44492</v>
      </c>
      <c r="G1572" t="s">
        <v>969</v>
      </c>
      <c r="H1572" s="2">
        <v>232039.26</v>
      </c>
      <c r="I1572">
        <v>0</v>
      </c>
      <c r="J1572">
        <v>8</v>
      </c>
      <c r="R1572">
        <f t="shared" ca="1" si="133"/>
        <v>48</v>
      </c>
    </row>
    <row r="1573" spans="1:18">
      <c r="A1573">
        <v>2572</v>
      </c>
      <c r="B1573" t="s">
        <v>216</v>
      </c>
      <c r="C1573" t="s">
        <v>901</v>
      </c>
      <c r="D1573" t="s">
        <v>980</v>
      </c>
      <c r="E1573" s="1">
        <v>30266</v>
      </c>
      <c r="F1573" s="1">
        <v>45296</v>
      </c>
      <c r="G1573" t="s">
        <v>967</v>
      </c>
      <c r="H1573" s="2">
        <v>351405.71</v>
      </c>
      <c r="I1573">
        <v>36</v>
      </c>
      <c r="J1573">
        <v>5.5</v>
      </c>
      <c r="R1573">
        <f t="shared" ca="1" si="133"/>
        <v>42</v>
      </c>
    </row>
    <row r="1574" spans="1:18">
      <c r="A1574">
        <v>2573</v>
      </c>
      <c r="B1574" t="s">
        <v>38</v>
      </c>
      <c r="C1574" t="s">
        <v>694</v>
      </c>
      <c r="D1574" t="s">
        <v>980</v>
      </c>
      <c r="E1574" s="1">
        <v>23144</v>
      </c>
      <c r="F1574" s="1">
        <v>45579</v>
      </c>
      <c r="G1574" t="s">
        <v>965</v>
      </c>
      <c r="H1574" s="2">
        <v>223459.43</v>
      </c>
      <c r="I1574">
        <v>0</v>
      </c>
      <c r="J1574">
        <v>0.5</v>
      </c>
      <c r="R1574">
        <f t="shared" ca="1" si="133"/>
        <v>62</v>
      </c>
    </row>
    <row r="1575" spans="1:18">
      <c r="A1575">
        <v>2574</v>
      </c>
      <c r="B1575" t="s">
        <v>334</v>
      </c>
      <c r="C1575" t="s">
        <v>678</v>
      </c>
      <c r="D1575" t="s">
        <v>980</v>
      </c>
      <c r="E1575" s="1">
        <v>35171</v>
      </c>
      <c r="F1575" s="1">
        <v>44732</v>
      </c>
      <c r="G1575" t="s">
        <v>969</v>
      </c>
      <c r="H1575" s="2">
        <v>270132.89</v>
      </c>
      <c r="I1575">
        <v>24</v>
      </c>
      <c r="J1575">
        <v>8</v>
      </c>
      <c r="R1575">
        <f t="shared" ca="1" si="133"/>
        <v>29</v>
      </c>
    </row>
    <row r="1576" spans="1:18">
      <c r="A1576">
        <v>2575</v>
      </c>
      <c r="B1576" t="s">
        <v>201</v>
      </c>
      <c r="C1576" t="s">
        <v>466</v>
      </c>
      <c r="D1576" t="s">
        <v>979</v>
      </c>
      <c r="E1576" s="1">
        <v>38726</v>
      </c>
      <c r="F1576" s="1">
        <v>44832</v>
      </c>
      <c r="G1576" t="s">
        <v>968</v>
      </c>
      <c r="H1576" s="2">
        <v>358598.43</v>
      </c>
      <c r="I1576">
        <v>0</v>
      </c>
      <c r="J1576">
        <v>35</v>
      </c>
      <c r="R1576">
        <f t="shared" ca="1" si="133"/>
        <v>19</v>
      </c>
    </row>
    <row r="1577" spans="1:18">
      <c r="A1577">
        <v>2576</v>
      </c>
      <c r="B1577" t="s">
        <v>205</v>
      </c>
      <c r="C1577" t="s">
        <v>576</v>
      </c>
      <c r="D1577" t="s">
        <v>980</v>
      </c>
      <c r="E1577" s="1">
        <v>20749</v>
      </c>
      <c r="F1577" s="1">
        <v>44929</v>
      </c>
      <c r="G1577" t="s">
        <v>969</v>
      </c>
      <c r="H1577" s="2">
        <v>158960.68</v>
      </c>
      <c r="I1577">
        <v>18</v>
      </c>
      <c r="J1577">
        <v>8</v>
      </c>
      <c r="R1577">
        <f t="shared" ca="1" si="133"/>
        <v>68</v>
      </c>
    </row>
    <row r="1578" spans="1:18">
      <c r="A1578">
        <v>2577</v>
      </c>
      <c r="B1578" t="s">
        <v>333</v>
      </c>
      <c r="C1578" t="s">
        <v>519</v>
      </c>
      <c r="D1578" t="s">
        <v>979</v>
      </c>
      <c r="E1578" s="1">
        <v>37802</v>
      </c>
      <c r="F1578" s="1">
        <v>44695</v>
      </c>
      <c r="G1578" t="s">
        <v>969</v>
      </c>
      <c r="H1578" s="2">
        <v>169233.92000000001</v>
      </c>
      <c r="I1578">
        <v>0</v>
      </c>
      <c r="J1578">
        <v>8</v>
      </c>
      <c r="R1578">
        <f t="shared" ca="1" si="133"/>
        <v>21</v>
      </c>
    </row>
    <row r="1579" spans="1:18">
      <c r="A1579">
        <v>2578</v>
      </c>
      <c r="B1579" t="s">
        <v>313</v>
      </c>
      <c r="C1579" t="s">
        <v>373</v>
      </c>
      <c r="D1579" t="s">
        <v>980</v>
      </c>
      <c r="E1579" s="1">
        <v>22578</v>
      </c>
      <c r="F1579" s="1">
        <v>45783</v>
      </c>
      <c r="G1579" t="s">
        <v>965</v>
      </c>
      <c r="H1579" s="2">
        <v>63281.82</v>
      </c>
      <c r="I1579">
        <v>0</v>
      </c>
      <c r="J1579">
        <v>0.5</v>
      </c>
      <c r="R1579">
        <f t="shared" ca="1" si="133"/>
        <v>63</v>
      </c>
    </row>
    <row r="1580" spans="1:18">
      <c r="A1580">
        <v>2579</v>
      </c>
      <c r="B1580" t="s">
        <v>144</v>
      </c>
      <c r="C1580" t="s">
        <v>535</v>
      </c>
      <c r="D1580" t="s">
        <v>980</v>
      </c>
      <c r="E1580" s="1">
        <v>20876</v>
      </c>
      <c r="F1580" s="1">
        <v>45686</v>
      </c>
      <c r="G1580" t="s">
        <v>968</v>
      </c>
      <c r="H1580" s="2">
        <v>403008.97</v>
      </c>
      <c r="I1580">
        <v>0</v>
      </c>
      <c r="J1580">
        <v>35</v>
      </c>
      <c r="R1580">
        <f t="shared" ca="1" si="133"/>
        <v>68</v>
      </c>
    </row>
    <row r="1581" spans="1:18">
      <c r="A1581">
        <v>2580</v>
      </c>
      <c r="B1581" t="s">
        <v>326</v>
      </c>
      <c r="C1581" t="s">
        <v>682</v>
      </c>
      <c r="D1581" t="s">
        <v>979</v>
      </c>
      <c r="E1581" s="1">
        <v>30515</v>
      </c>
      <c r="F1581" s="1">
        <v>44502</v>
      </c>
      <c r="G1581" t="s">
        <v>968</v>
      </c>
      <c r="H1581" s="2">
        <v>28166.74</v>
      </c>
      <c r="I1581">
        <v>0</v>
      </c>
      <c r="J1581">
        <v>35</v>
      </c>
      <c r="R1581">
        <f t="shared" ca="1" si="133"/>
        <v>41</v>
      </c>
    </row>
    <row r="1582" spans="1:18">
      <c r="A1582">
        <v>2581</v>
      </c>
      <c r="B1582" t="s">
        <v>222</v>
      </c>
      <c r="C1582" t="s">
        <v>912</v>
      </c>
      <c r="D1582" t="s">
        <v>980</v>
      </c>
      <c r="E1582" s="1">
        <v>38612</v>
      </c>
      <c r="F1582" s="1">
        <v>44601</v>
      </c>
      <c r="G1582" t="s">
        <v>965</v>
      </c>
      <c r="H1582" s="2">
        <v>214690.65</v>
      </c>
      <c r="I1582">
        <v>0</v>
      </c>
      <c r="J1582">
        <v>0.5</v>
      </c>
      <c r="R1582">
        <f t="shared" ca="1" si="133"/>
        <v>19</v>
      </c>
    </row>
    <row r="1583" spans="1:18">
      <c r="A1583">
        <v>2582</v>
      </c>
      <c r="B1583" t="s">
        <v>330</v>
      </c>
      <c r="C1583" t="s">
        <v>417</v>
      </c>
      <c r="D1583" t="s">
        <v>980</v>
      </c>
      <c r="E1583" s="1">
        <v>21368</v>
      </c>
      <c r="F1583" s="1">
        <v>44435</v>
      </c>
      <c r="G1583" t="s">
        <v>967</v>
      </c>
      <c r="H1583" s="2">
        <v>144855.25</v>
      </c>
      <c r="I1583">
        <v>6</v>
      </c>
      <c r="J1583">
        <v>5.5</v>
      </c>
      <c r="R1583">
        <f t="shared" ca="1" si="133"/>
        <v>66</v>
      </c>
    </row>
    <row r="1584" spans="1:18">
      <c r="A1584">
        <v>2583</v>
      </c>
      <c r="B1584" t="s">
        <v>199</v>
      </c>
      <c r="C1584" t="s">
        <v>819</v>
      </c>
      <c r="D1584" t="s">
        <v>979</v>
      </c>
      <c r="E1584" s="1">
        <v>33032</v>
      </c>
      <c r="F1584" s="1">
        <v>45510</v>
      </c>
      <c r="G1584" t="s">
        <v>966</v>
      </c>
      <c r="H1584" s="2">
        <v>113047.13</v>
      </c>
      <c r="I1584">
        <v>0</v>
      </c>
      <c r="J1584">
        <v>2.1</v>
      </c>
      <c r="R1584">
        <f t="shared" ca="1" si="133"/>
        <v>34</v>
      </c>
    </row>
    <row r="1585" spans="1:18">
      <c r="A1585">
        <v>2584</v>
      </c>
      <c r="B1585" t="s">
        <v>326</v>
      </c>
      <c r="C1585" t="s">
        <v>734</v>
      </c>
      <c r="D1585" t="s">
        <v>980</v>
      </c>
      <c r="E1585" s="1">
        <v>38948</v>
      </c>
      <c r="F1585" s="1">
        <v>44511</v>
      </c>
      <c r="G1585" t="s">
        <v>966</v>
      </c>
      <c r="H1585" s="2">
        <v>357817.19</v>
      </c>
      <c r="I1585">
        <v>0</v>
      </c>
      <c r="J1585">
        <v>2.1</v>
      </c>
      <c r="R1585">
        <f t="shared" ca="1" si="133"/>
        <v>18</v>
      </c>
    </row>
    <row r="1586" spans="1:18">
      <c r="A1586">
        <v>2585</v>
      </c>
      <c r="B1586" t="s">
        <v>163</v>
      </c>
      <c r="C1586" t="s">
        <v>390</v>
      </c>
      <c r="D1586" t="s">
        <v>979</v>
      </c>
      <c r="E1586" s="1">
        <v>32142</v>
      </c>
      <c r="F1586" s="1">
        <v>44083</v>
      </c>
      <c r="G1586" t="s">
        <v>966</v>
      </c>
      <c r="H1586" s="2">
        <v>444805.87</v>
      </c>
      <c r="I1586">
        <v>0</v>
      </c>
      <c r="J1586">
        <v>2.1</v>
      </c>
      <c r="R1586">
        <f t="shared" ca="1" si="133"/>
        <v>37</v>
      </c>
    </row>
    <row r="1587" spans="1:18">
      <c r="A1587">
        <v>2586</v>
      </c>
      <c r="B1587" t="s">
        <v>183</v>
      </c>
      <c r="C1587" t="s">
        <v>743</v>
      </c>
      <c r="D1587" t="s">
        <v>979</v>
      </c>
      <c r="E1587" s="1">
        <v>21324</v>
      </c>
      <c r="F1587" s="1">
        <v>45170</v>
      </c>
      <c r="G1587" t="s">
        <v>968</v>
      </c>
      <c r="H1587" s="2">
        <v>225956.16</v>
      </c>
      <c r="I1587">
        <v>0</v>
      </c>
      <c r="J1587">
        <v>35</v>
      </c>
      <c r="R1587">
        <f t="shared" ca="1" si="133"/>
        <v>67</v>
      </c>
    </row>
    <row r="1588" spans="1:18">
      <c r="A1588">
        <v>2587</v>
      </c>
      <c r="B1588" t="s">
        <v>210</v>
      </c>
      <c r="C1588" t="s">
        <v>609</v>
      </c>
      <c r="D1588" t="s">
        <v>979</v>
      </c>
      <c r="E1588" s="1">
        <v>34833</v>
      </c>
      <c r="F1588" s="1">
        <v>44300</v>
      </c>
      <c r="G1588" t="s">
        <v>969</v>
      </c>
      <c r="H1588" s="2">
        <v>297618.94</v>
      </c>
      <c r="I1588">
        <v>0</v>
      </c>
      <c r="J1588">
        <v>8</v>
      </c>
      <c r="R1588">
        <f t="shared" ca="1" si="133"/>
        <v>30</v>
      </c>
    </row>
    <row r="1589" spans="1:18">
      <c r="A1589">
        <v>2588</v>
      </c>
      <c r="B1589" t="s">
        <v>79</v>
      </c>
      <c r="C1589" t="s">
        <v>771</v>
      </c>
      <c r="D1589" t="s">
        <v>979</v>
      </c>
      <c r="E1589" s="1">
        <v>24775</v>
      </c>
      <c r="F1589" s="1">
        <v>45335</v>
      </c>
      <c r="G1589" t="s">
        <v>966</v>
      </c>
      <c r="H1589" s="2">
        <v>128183.13</v>
      </c>
      <c r="I1589">
        <v>0</v>
      </c>
      <c r="J1589">
        <v>2.1</v>
      </c>
      <c r="R1589">
        <f t="shared" ca="1" si="133"/>
        <v>57</v>
      </c>
    </row>
    <row r="1590" spans="1:18">
      <c r="A1590">
        <v>2589</v>
      </c>
      <c r="B1590" t="s">
        <v>175</v>
      </c>
      <c r="C1590" t="s">
        <v>434</v>
      </c>
      <c r="D1590" t="s">
        <v>979</v>
      </c>
      <c r="E1590" s="1">
        <v>32114</v>
      </c>
      <c r="F1590" s="1">
        <v>44756</v>
      </c>
      <c r="G1590" t="s">
        <v>967</v>
      </c>
      <c r="H1590" s="2">
        <v>473229.52</v>
      </c>
      <c r="I1590">
        <v>0</v>
      </c>
      <c r="J1590">
        <v>5.5</v>
      </c>
      <c r="R1590">
        <f t="shared" ca="1" si="133"/>
        <v>37</v>
      </c>
    </row>
    <row r="1591" spans="1:18">
      <c r="A1591">
        <v>2590</v>
      </c>
      <c r="B1591" t="s">
        <v>45</v>
      </c>
      <c r="C1591" t="s">
        <v>398</v>
      </c>
      <c r="D1591" t="s">
        <v>979</v>
      </c>
      <c r="E1591" s="1">
        <v>27597</v>
      </c>
      <c r="F1591" s="1">
        <v>44172</v>
      </c>
      <c r="G1591" t="s">
        <v>968</v>
      </c>
      <c r="H1591" s="2">
        <v>350032.16</v>
      </c>
      <c r="I1591">
        <v>0</v>
      </c>
      <c r="J1591">
        <v>35</v>
      </c>
      <c r="R1591">
        <f t="shared" ca="1" si="133"/>
        <v>49</v>
      </c>
    </row>
    <row r="1592" spans="1:18">
      <c r="A1592">
        <v>2591</v>
      </c>
      <c r="B1592" t="s">
        <v>242</v>
      </c>
      <c r="C1592" t="s">
        <v>407</v>
      </c>
      <c r="D1592" t="s">
        <v>979</v>
      </c>
      <c r="E1592" s="1">
        <v>30445</v>
      </c>
      <c r="F1592" s="1">
        <v>44842</v>
      </c>
      <c r="G1592" t="s">
        <v>969</v>
      </c>
      <c r="H1592" s="2">
        <v>353889.22</v>
      </c>
      <c r="I1592">
        <v>18</v>
      </c>
      <c r="J1592">
        <v>8</v>
      </c>
      <c r="R1592">
        <f t="shared" ca="1" si="133"/>
        <v>42</v>
      </c>
    </row>
    <row r="1593" spans="1:18">
      <c r="A1593">
        <v>2592</v>
      </c>
      <c r="B1593" t="s">
        <v>81</v>
      </c>
      <c r="C1593" t="s">
        <v>595</v>
      </c>
      <c r="D1593" t="s">
        <v>980</v>
      </c>
      <c r="E1593" s="1">
        <v>34549</v>
      </c>
      <c r="F1593" s="1">
        <v>45012</v>
      </c>
      <c r="G1593" t="s">
        <v>965</v>
      </c>
      <c r="H1593" s="2">
        <v>144833.94</v>
      </c>
      <c r="I1593">
        <v>0</v>
      </c>
      <c r="J1593">
        <v>0.5</v>
      </c>
      <c r="R1593">
        <f t="shared" ca="1" si="133"/>
        <v>30</v>
      </c>
    </row>
    <row r="1594" spans="1:18">
      <c r="A1594">
        <v>2593</v>
      </c>
      <c r="B1594" t="s">
        <v>149</v>
      </c>
      <c r="C1594" t="s">
        <v>646</v>
      </c>
      <c r="D1594" t="s">
        <v>979</v>
      </c>
      <c r="E1594" s="1">
        <v>23285</v>
      </c>
      <c r="F1594" s="1">
        <v>44205</v>
      </c>
      <c r="G1594" t="s">
        <v>965</v>
      </c>
      <c r="H1594" s="2">
        <v>146781.32</v>
      </c>
      <c r="I1594">
        <v>0</v>
      </c>
      <c r="J1594">
        <v>0.5</v>
      </c>
      <c r="R1594">
        <f t="shared" ca="1" si="133"/>
        <v>61</v>
      </c>
    </row>
    <row r="1595" spans="1:18">
      <c r="A1595">
        <v>2594</v>
      </c>
      <c r="B1595" t="s">
        <v>240</v>
      </c>
      <c r="C1595" t="s">
        <v>504</v>
      </c>
      <c r="D1595" t="s">
        <v>979</v>
      </c>
      <c r="E1595" s="1">
        <v>24783</v>
      </c>
      <c r="F1595" s="1">
        <v>45477</v>
      </c>
      <c r="G1595" t="s">
        <v>967</v>
      </c>
      <c r="H1595" s="2">
        <v>273897.03000000003</v>
      </c>
      <c r="I1595">
        <v>0</v>
      </c>
      <c r="J1595">
        <v>5.5</v>
      </c>
      <c r="R1595">
        <f t="shared" ca="1" si="133"/>
        <v>57</v>
      </c>
    </row>
    <row r="1596" spans="1:18">
      <c r="A1596">
        <v>2595</v>
      </c>
      <c r="B1596" t="s">
        <v>45</v>
      </c>
      <c r="C1596" t="s">
        <v>788</v>
      </c>
      <c r="D1596" t="s">
        <v>980</v>
      </c>
      <c r="E1596" s="1">
        <v>20918</v>
      </c>
      <c r="F1596" s="1">
        <v>45025</v>
      </c>
      <c r="G1596" t="s">
        <v>968</v>
      </c>
      <c r="H1596" s="2">
        <v>200500.51</v>
      </c>
      <c r="I1596">
        <v>0</v>
      </c>
      <c r="J1596">
        <v>35</v>
      </c>
      <c r="R1596">
        <f t="shared" ca="1" si="133"/>
        <v>68</v>
      </c>
    </row>
    <row r="1597" spans="1:18">
      <c r="A1597">
        <v>2596</v>
      </c>
      <c r="B1597" t="s">
        <v>283</v>
      </c>
      <c r="C1597" t="s">
        <v>913</v>
      </c>
      <c r="D1597" t="s">
        <v>979</v>
      </c>
      <c r="E1597" s="1">
        <v>26418</v>
      </c>
      <c r="F1597" s="1">
        <v>44244</v>
      </c>
      <c r="G1597" t="s">
        <v>966</v>
      </c>
      <c r="H1597" s="2">
        <v>121659.85</v>
      </c>
      <c r="I1597">
        <v>0</v>
      </c>
      <c r="J1597">
        <v>2.1</v>
      </c>
      <c r="R1597">
        <f t="shared" ca="1" si="133"/>
        <v>53</v>
      </c>
    </row>
    <row r="1598" spans="1:18">
      <c r="A1598">
        <v>2597</v>
      </c>
      <c r="B1598" t="s">
        <v>196</v>
      </c>
      <c r="C1598" t="s">
        <v>888</v>
      </c>
      <c r="D1598" t="s">
        <v>980</v>
      </c>
      <c r="E1598" s="1">
        <v>37664</v>
      </c>
      <c r="F1598" s="1">
        <v>44750</v>
      </c>
      <c r="G1598" t="s">
        <v>968</v>
      </c>
      <c r="H1598" s="2">
        <v>174558.67</v>
      </c>
      <c r="I1598">
        <v>0</v>
      </c>
      <c r="J1598">
        <v>35</v>
      </c>
      <c r="R1598">
        <f t="shared" ca="1" si="133"/>
        <v>22</v>
      </c>
    </row>
    <row r="1599" spans="1:18">
      <c r="A1599">
        <v>2598</v>
      </c>
      <c r="B1599" t="s">
        <v>137</v>
      </c>
      <c r="C1599" t="s">
        <v>514</v>
      </c>
      <c r="D1599" t="s">
        <v>980</v>
      </c>
      <c r="E1599" s="1">
        <v>24365</v>
      </c>
      <c r="F1599" s="1">
        <v>45473</v>
      </c>
      <c r="G1599" t="s">
        <v>968</v>
      </c>
      <c r="H1599" s="2">
        <v>492581.09</v>
      </c>
      <c r="I1599">
        <v>0</v>
      </c>
      <c r="J1599">
        <v>35</v>
      </c>
      <c r="R1599">
        <f t="shared" ca="1" si="133"/>
        <v>58</v>
      </c>
    </row>
    <row r="1600" spans="1:18">
      <c r="A1600">
        <v>2599</v>
      </c>
      <c r="B1600" t="s">
        <v>329</v>
      </c>
      <c r="C1600" t="s">
        <v>501</v>
      </c>
      <c r="D1600" t="s">
        <v>979</v>
      </c>
      <c r="E1600" s="1">
        <v>25075</v>
      </c>
      <c r="F1600" s="1">
        <v>45776</v>
      </c>
      <c r="G1600" t="s">
        <v>968</v>
      </c>
      <c r="H1600" s="2">
        <v>272843.28999999998</v>
      </c>
      <c r="I1600">
        <v>0</v>
      </c>
      <c r="J1600">
        <v>35</v>
      </c>
      <c r="R1600">
        <f t="shared" ca="1" si="133"/>
        <v>56</v>
      </c>
    </row>
    <row r="1601" spans="1:18">
      <c r="A1601">
        <v>2600</v>
      </c>
      <c r="B1601" t="s">
        <v>226</v>
      </c>
      <c r="C1601" t="s">
        <v>707</v>
      </c>
      <c r="D1601" t="s">
        <v>980</v>
      </c>
      <c r="E1601" s="1">
        <v>29536</v>
      </c>
      <c r="F1601" s="1">
        <v>44125</v>
      </c>
      <c r="G1601" t="s">
        <v>966</v>
      </c>
      <c r="H1601" s="2">
        <v>409697.13</v>
      </c>
      <c r="I1601">
        <v>0</v>
      </c>
      <c r="J1601">
        <v>2.1</v>
      </c>
      <c r="R1601">
        <f t="shared" ca="1" si="133"/>
        <v>44</v>
      </c>
    </row>
    <row r="1602" spans="1:18">
      <c r="A1602">
        <v>2601</v>
      </c>
      <c r="B1602" t="s">
        <v>30</v>
      </c>
      <c r="C1602" t="s">
        <v>802</v>
      </c>
      <c r="D1602" t="s">
        <v>979</v>
      </c>
      <c r="E1602" s="1">
        <v>20709</v>
      </c>
      <c r="F1602" s="1">
        <v>45766</v>
      </c>
      <c r="G1602" t="s">
        <v>967</v>
      </c>
      <c r="H1602" s="2">
        <v>123520.86</v>
      </c>
      <c r="I1602">
        <v>24</v>
      </c>
      <c r="J1602">
        <v>5.5</v>
      </c>
      <c r="R1602">
        <f t="shared" ca="1" si="133"/>
        <v>68</v>
      </c>
    </row>
    <row r="1603" spans="1:18">
      <c r="A1603">
        <v>2602</v>
      </c>
      <c r="B1603" t="s">
        <v>268</v>
      </c>
      <c r="C1603" t="s">
        <v>521</v>
      </c>
      <c r="D1603" t="s">
        <v>979</v>
      </c>
      <c r="E1603" s="1">
        <v>25851</v>
      </c>
      <c r="F1603" s="1">
        <v>44886</v>
      </c>
      <c r="G1603" t="s">
        <v>965</v>
      </c>
      <c r="H1603" s="2">
        <v>240494.45</v>
      </c>
      <c r="I1603">
        <v>0</v>
      </c>
      <c r="J1603">
        <v>0.5</v>
      </c>
      <c r="R1603">
        <f t="shared" ca="1" si="133"/>
        <v>54</v>
      </c>
    </row>
    <row r="1604" spans="1:18">
      <c r="A1604">
        <v>2603</v>
      </c>
      <c r="B1604" t="s">
        <v>216</v>
      </c>
      <c r="C1604" t="s">
        <v>786</v>
      </c>
      <c r="D1604" t="s">
        <v>980</v>
      </c>
      <c r="E1604" s="1">
        <v>20332</v>
      </c>
      <c r="F1604" s="1">
        <v>44311</v>
      </c>
      <c r="G1604" t="s">
        <v>965</v>
      </c>
      <c r="H1604" s="2">
        <v>158317.12</v>
      </c>
      <c r="I1604">
        <v>0</v>
      </c>
      <c r="J1604">
        <v>0.5</v>
      </c>
      <c r="R1604">
        <f t="shared" ca="1" si="133"/>
        <v>69</v>
      </c>
    </row>
    <row r="1605" spans="1:18">
      <c r="A1605">
        <v>2604</v>
      </c>
      <c r="B1605" t="s">
        <v>112</v>
      </c>
      <c r="C1605" t="s">
        <v>514</v>
      </c>
      <c r="D1605" t="s">
        <v>980</v>
      </c>
      <c r="E1605" s="1">
        <v>34830</v>
      </c>
      <c r="F1605" s="1">
        <v>44996</v>
      </c>
      <c r="G1605" t="s">
        <v>969</v>
      </c>
      <c r="H1605" s="2">
        <v>478115.76</v>
      </c>
      <c r="I1605">
        <v>6</v>
      </c>
      <c r="J1605">
        <v>8</v>
      </c>
      <c r="R1605">
        <f t="shared" ca="1" si="133"/>
        <v>30</v>
      </c>
    </row>
    <row r="1606" spans="1:18">
      <c r="A1606">
        <v>2605</v>
      </c>
      <c r="B1606" t="s">
        <v>217</v>
      </c>
      <c r="C1606" t="s">
        <v>914</v>
      </c>
      <c r="D1606" t="s">
        <v>979</v>
      </c>
      <c r="E1606" s="1">
        <v>34844</v>
      </c>
      <c r="F1606" s="1">
        <v>44680</v>
      </c>
      <c r="G1606" t="s">
        <v>965</v>
      </c>
      <c r="H1606" s="2">
        <v>463028.75</v>
      </c>
      <c r="I1606">
        <v>0</v>
      </c>
      <c r="J1606">
        <v>0.5</v>
      </c>
      <c r="R1606">
        <f t="shared" ca="1" si="133"/>
        <v>30</v>
      </c>
    </row>
    <row r="1607" spans="1:18">
      <c r="A1607">
        <v>2606</v>
      </c>
      <c r="B1607" t="s">
        <v>87</v>
      </c>
      <c r="C1607" t="s">
        <v>555</v>
      </c>
      <c r="D1607" t="s">
        <v>980</v>
      </c>
      <c r="E1607" s="1">
        <v>20130</v>
      </c>
      <c r="F1607" s="1">
        <v>44604</v>
      </c>
      <c r="G1607" t="s">
        <v>966</v>
      </c>
      <c r="H1607" s="2">
        <v>40854.959999999999</v>
      </c>
      <c r="I1607">
        <v>0</v>
      </c>
      <c r="J1607">
        <v>2.1</v>
      </c>
      <c r="R1607">
        <f t="shared" ca="1" si="133"/>
        <v>70</v>
      </c>
    </row>
    <row r="1608" spans="1:18">
      <c r="A1608">
        <v>2607</v>
      </c>
      <c r="B1608" t="s">
        <v>309</v>
      </c>
      <c r="C1608" t="s">
        <v>582</v>
      </c>
      <c r="D1608" t="s">
        <v>980</v>
      </c>
      <c r="E1608" s="1">
        <v>29563</v>
      </c>
      <c r="F1608" s="1">
        <v>44011</v>
      </c>
      <c r="G1608" t="s">
        <v>968</v>
      </c>
      <c r="H1608" s="2">
        <v>71106.929999999993</v>
      </c>
      <c r="I1608">
        <v>0</v>
      </c>
      <c r="J1608">
        <v>35</v>
      </c>
      <c r="R1608">
        <f t="shared" ca="1" si="133"/>
        <v>44</v>
      </c>
    </row>
    <row r="1609" spans="1:18">
      <c r="A1609">
        <v>2608</v>
      </c>
      <c r="B1609" t="s">
        <v>115</v>
      </c>
      <c r="C1609" t="s">
        <v>677</v>
      </c>
      <c r="D1609" t="s">
        <v>980</v>
      </c>
      <c r="E1609" s="1">
        <v>38715</v>
      </c>
      <c r="F1609" s="1">
        <v>44754</v>
      </c>
      <c r="G1609" t="s">
        <v>965</v>
      </c>
      <c r="H1609" s="2">
        <v>190396.04</v>
      </c>
      <c r="I1609">
        <v>0</v>
      </c>
      <c r="J1609">
        <v>0.5</v>
      </c>
      <c r="R1609">
        <f t="shared" ca="1" si="133"/>
        <v>19</v>
      </c>
    </row>
    <row r="1610" spans="1:18">
      <c r="A1610">
        <v>2609</v>
      </c>
      <c r="B1610" t="s">
        <v>335</v>
      </c>
      <c r="C1610" t="s">
        <v>639</v>
      </c>
      <c r="D1610" t="s">
        <v>980</v>
      </c>
      <c r="E1610" s="1">
        <v>29654</v>
      </c>
      <c r="F1610" s="1">
        <v>44412</v>
      </c>
      <c r="G1610" t="s">
        <v>967</v>
      </c>
      <c r="H1610" s="2">
        <v>68501.919999999998</v>
      </c>
      <c r="I1610">
        <v>0</v>
      </c>
      <c r="J1610">
        <v>5.5</v>
      </c>
      <c r="R1610">
        <f t="shared" ca="1" si="133"/>
        <v>44</v>
      </c>
    </row>
    <row r="1611" spans="1:18">
      <c r="A1611">
        <v>2610</v>
      </c>
      <c r="B1611" t="s">
        <v>187</v>
      </c>
      <c r="C1611" t="s">
        <v>373</v>
      </c>
      <c r="D1611" t="s">
        <v>980</v>
      </c>
      <c r="E1611" s="1">
        <v>27521</v>
      </c>
      <c r="F1611" s="1">
        <v>44490</v>
      </c>
      <c r="G1611" t="s">
        <v>968</v>
      </c>
      <c r="H1611" s="2">
        <v>473161.27</v>
      </c>
      <c r="I1611">
        <v>0</v>
      </c>
      <c r="J1611">
        <v>35</v>
      </c>
      <c r="R1611">
        <f t="shared" ca="1" si="133"/>
        <v>50</v>
      </c>
    </row>
    <row r="1612" spans="1:18">
      <c r="A1612">
        <v>2611</v>
      </c>
      <c r="B1612" t="s">
        <v>71</v>
      </c>
      <c r="C1612" t="s">
        <v>709</v>
      </c>
      <c r="D1612" t="s">
        <v>979</v>
      </c>
      <c r="E1612" s="1">
        <v>28226</v>
      </c>
      <c r="F1612" s="1">
        <v>45272</v>
      </c>
      <c r="G1612" t="s">
        <v>968</v>
      </c>
      <c r="H1612" s="2">
        <v>382505.67</v>
      </c>
      <c r="I1612">
        <v>0</v>
      </c>
      <c r="J1612">
        <v>35</v>
      </c>
      <c r="R1612">
        <f t="shared" ca="1" si="133"/>
        <v>48</v>
      </c>
    </row>
    <row r="1613" spans="1:18">
      <c r="A1613">
        <v>2612</v>
      </c>
      <c r="B1613" t="s">
        <v>349</v>
      </c>
      <c r="C1613" t="s">
        <v>519</v>
      </c>
      <c r="D1613" t="s">
        <v>979</v>
      </c>
      <c r="E1613" s="1">
        <v>36322</v>
      </c>
      <c r="F1613" s="1">
        <v>44315</v>
      </c>
      <c r="G1613" t="s">
        <v>969</v>
      </c>
      <c r="H1613" s="2">
        <v>251029.26</v>
      </c>
      <c r="I1613">
        <v>6</v>
      </c>
      <c r="J1613">
        <v>8</v>
      </c>
      <c r="R1613">
        <f t="shared" ref="R1613:R1676" ca="1" si="134">INT((TODAY()-E1613)/365.25)</f>
        <v>25</v>
      </c>
    </row>
    <row r="1614" spans="1:18">
      <c r="A1614">
        <v>2613</v>
      </c>
      <c r="B1614" t="s">
        <v>250</v>
      </c>
      <c r="C1614" t="s">
        <v>899</v>
      </c>
      <c r="D1614" t="s">
        <v>979</v>
      </c>
      <c r="E1614" s="1">
        <v>38614</v>
      </c>
      <c r="F1614" s="1">
        <v>44094</v>
      </c>
      <c r="G1614" t="s">
        <v>966</v>
      </c>
      <c r="H1614" s="2">
        <v>14135.43</v>
      </c>
      <c r="I1614">
        <v>0</v>
      </c>
      <c r="J1614">
        <v>2.1</v>
      </c>
      <c r="R1614">
        <f t="shared" ca="1" si="134"/>
        <v>19</v>
      </c>
    </row>
    <row r="1615" spans="1:18">
      <c r="A1615">
        <v>2614</v>
      </c>
      <c r="B1615" t="s">
        <v>303</v>
      </c>
      <c r="C1615" t="s">
        <v>915</v>
      </c>
      <c r="D1615" t="s">
        <v>979</v>
      </c>
      <c r="E1615" s="1">
        <v>30935</v>
      </c>
      <c r="F1615" s="1">
        <v>44594</v>
      </c>
      <c r="G1615" t="s">
        <v>969</v>
      </c>
      <c r="H1615" s="2">
        <v>343155.89</v>
      </c>
      <c r="I1615">
        <v>18</v>
      </c>
      <c r="J1615">
        <v>8</v>
      </c>
      <c r="R1615">
        <f t="shared" ca="1" si="134"/>
        <v>40</v>
      </c>
    </row>
    <row r="1616" spans="1:18">
      <c r="A1616">
        <v>2615</v>
      </c>
      <c r="B1616" t="s">
        <v>261</v>
      </c>
      <c r="C1616" t="s">
        <v>843</v>
      </c>
      <c r="D1616" t="s">
        <v>979</v>
      </c>
      <c r="E1616" s="1">
        <v>33609</v>
      </c>
      <c r="F1616" s="1">
        <v>44838</v>
      </c>
      <c r="G1616" t="s">
        <v>969</v>
      </c>
      <c r="H1616" s="2">
        <v>420767.89</v>
      </c>
      <c r="I1616">
        <v>18</v>
      </c>
      <c r="J1616">
        <v>8</v>
      </c>
      <c r="R1616">
        <f t="shared" ca="1" si="134"/>
        <v>33</v>
      </c>
    </row>
    <row r="1617" spans="1:18">
      <c r="A1617">
        <v>2616</v>
      </c>
      <c r="B1617" t="s">
        <v>186</v>
      </c>
      <c r="C1617" t="s">
        <v>660</v>
      </c>
      <c r="D1617" t="s">
        <v>980</v>
      </c>
      <c r="E1617" s="1">
        <v>33137</v>
      </c>
      <c r="F1617" s="1">
        <v>45687</v>
      </c>
      <c r="G1617" t="s">
        <v>969</v>
      </c>
      <c r="H1617" s="2">
        <v>243793.76</v>
      </c>
      <c r="I1617">
        <v>12</v>
      </c>
      <c r="J1617">
        <v>8</v>
      </c>
      <c r="R1617">
        <f t="shared" ca="1" si="134"/>
        <v>34</v>
      </c>
    </row>
    <row r="1618" spans="1:18">
      <c r="A1618">
        <v>2617</v>
      </c>
      <c r="B1618" t="s">
        <v>210</v>
      </c>
      <c r="C1618" t="s">
        <v>916</v>
      </c>
      <c r="D1618" t="s">
        <v>979</v>
      </c>
      <c r="E1618" s="1">
        <v>23926</v>
      </c>
      <c r="F1618" s="1">
        <v>45014</v>
      </c>
      <c r="G1618" t="s">
        <v>966</v>
      </c>
      <c r="H1618" s="2">
        <v>146919.47</v>
      </c>
      <c r="I1618">
        <v>0</v>
      </c>
      <c r="J1618">
        <v>2.1</v>
      </c>
      <c r="R1618">
        <f t="shared" ca="1" si="134"/>
        <v>59</v>
      </c>
    </row>
    <row r="1619" spans="1:18">
      <c r="A1619">
        <v>2618</v>
      </c>
      <c r="B1619" t="s">
        <v>168</v>
      </c>
      <c r="C1619" t="s">
        <v>917</v>
      </c>
      <c r="D1619" t="s">
        <v>980</v>
      </c>
      <c r="E1619" s="1">
        <v>31118</v>
      </c>
      <c r="F1619" s="1">
        <v>44820</v>
      </c>
      <c r="G1619" t="s">
        <v>965</v>
      </c>
      <c r="H1619" s="2">
        <v>306402.19</v>
      </c>
      <c r="I1619">
        <v>0</v>
      </c>
      <c r="J1619">
        <v>0.5</v>
      </c>
      <c r="R1619">
        <f t="shared" ca="1" si="134"/>
        <v>40</v>
      </c>
    </row>
    <row r="1620" spans="1:18">
      <c r="A1620">
        <v>2619</v>
      </c>
      <c r="B1620" t="s">
        <v>175</v>
      </c>
      <c r="C1620" t="s">
        <v>475</v>
      </c>
      <c r="D1620" t="s">
        <v>980</v>
      </c>
      <c r="E1620" s="1">
        <v>23754</v>
      </c>
      <c r="F1620" s="1">
        <v>44772</v>
      </c>
      <c r="G1620" t="s">
        <v>969</v>
      </c>
      <c r="H1620" s="2">
        <v>265276.83</v>
      </c>
      <c r="I1620">
        <v>0</v>
      </c>
      <c r="J1620">
        <v>8</v>
      </c>
      <c r="R1620">
        <f t="shared" ca="1" si="134"/>
        <v>60</v>
      </c>
    </row>
    <row r="1621" spans="1:18">
      <c r="A1621">
        <v>2620</v>
      </c>
      <c r="B1621" t="s">
        <v>171</v>
      </c>
      <c r="C1621" t="s">
        <v>705</v>
      </c>
      <c r="D1621" t="s">
        <v>980</v>
      </c>
      <c r="E1621" s="1">
        <v>25600</v>
      </c>
      <c r="F1621" s="1">
        <v>45475</v>
      </c>
      <c r="G1621" t="s">
        <v>968</v>
      </c>
      <c r="H1621" s="2">
        <v>97544.15</v>
      </c>
      <c r="I1621">
        <v>0</v>
      </c>
      <c r="J1621">
        <v>35</v>
      </c>
      <c r="R1621">
        <f t="shared" ca="1" si="134"/>
        <v>55</v>
      </c>
    </row>
    <row r="1622" spans="1:18">
      <c r="A1622">
        <v>2621</v>
      </c>
      <c r="B1622" t="s">
        <v>37</v>
      </c>
      <c r="C1622" t="s">
        <v>663</v>
      </c>
      <c r="D1622" t="s">
        <v>980</v>
      </c>
      <c r="E1622" s="1">
        <v>28376</v>
      </c>
      <c r="F1622" s="1">
        <v>44926</v>
      </c>
      <c r="G1622" t="s">
        <v>967</v>
      </c>
      <c r="H1622" s="2">
        <v>197966.14</v>
      </c>
      <c r="I1622">
        <v>36</v>
      </c>
      <c r="J1622">
        <v>5.5</v>
      </c>
      <c r="R1622">
        <f t="shared" ca="1" si="134"/>
        <v>47</v>
      </c>
    </row>
    <row r="1623" spans="1:18">
      <c r="A1623">
        <v>2622</v>
      </c>
      <c r="B1623" t="s">
        <v>38</v>
      </c>
      <c r="C1623" t="s">
        <v>845</v>
      </c>
      <c r="D1623" t="s">
        <v>980</v>
      </c>
      <c r="E1623" s="1">
        <v>21528</v>
      </c>
      <c r="F1623" s="1">
        <v>44892</v>
      </c>
      <c r="G1623" t="s">
        <v>969</v>
      </c>
      <c r="H1623" s="2">
        <v>192349.82</v>
      </c>
      <c r="I1623">
        <v>36</v>
      </c>
      <c r="J1623">
        <v>8</v>
      </c>
      <c r="R1623">
        <f t="shared" ca="1" si="134"/>
        <v>66</v>
      </c>
    </row>
    <row r="1624" spans="1:18">
      <c r="A1624">
        <v>2623</v>
      </c>
      <c r="B1624" t="s">
        <v>59</v>
      </c>
      <c r="C1624" t="s">
        <v>729</v>
      </c>
      <c r="D1624" t="s">
        <v>980</v>
      </c>
      <c r="E1624" s="1">
        <v>19893</v>
      </c>
      <c r="F1624" s="1">
        <v>44019</v>
      </c>
      <c r="G1624" t="s">
        <v>969</v>
      </c>
      <c r="H1624" s="2">
        <v>418237.22</v>
      </c>
      <c r="I1624">
        <v>24</v>
      </c>
      <c r="J1624">
        <v>8</v>
      </c>
      <c r="R1624">
        <f t="shared" ca="1" si="134"/>
        <v>70</v>
      </c>
    </row>
    <row r="1625" spans="1:18">
      <c r="A1625">
        <v>2624</v>
      </c>
      <c r="B1625" t="s">
        <v>322</v>
      </c>
      <c r="C1625" t="s">
        <v>585</v>
      </c>
      <c r="D1625" t="s">
        <v>979</v>
      </c>
      <c r="E1625" s="1">
        <v>20561</v>
      </c>
      <c r="F1625" s="1">
        <v>44221</v>
      </c>
      <c r="G1625" t="s">
        <v>965</v>
      </c>
      <c r="H1625" s="2">
        <v>160469.35999999999</v>
      </c>
      <c r="I1625">
        <v>0</v>
      </c>
      <c r="J1625">
        <v>0.5</v>
      </c>
      <c r="R1625">
        <f t="shared" ca="1" si="134"/>
        <v>69</v>
      </c>
    </row>
    <row r="1626" spans="1:18">
      <c r="A1626">
        <v>2625</v>
      </c>
      <c r="B1626" t="s">
        <v>350</v>
      </c>
      <c r="C1626" t="s">
        <v>761</v>
      </c>
      <c r="D1626" t="s">
        <v>979</v>
      </c>
      <c r="E1626" s="1">
        <v>33588</v>
      </c>
      <c r="F1626" s="1">
        <v>44332</v>
      </c>
      <c r="G1626" t="s">
        <v>966</v>
      </c>
      <c r="H1626" s="2">
        <v>133365.82</v>
      </c>
      <c r="I1626">
        <v>0</v>
      </c>
      <c r="J1626">
        <v>2.1</v>
      </c>
      <c r="R1626">
        <f t="shared" ca="1" si="134"/>
        <v>33</v>
      </c>
    </row>
    <row r="1627" spans="1:18">
      <c r="A1627">
        <v>2626</v>
      </c>
      <c r="B1627" t="s">
        <v>161</v>
      </c>
      <c r="C1627" t="s">
        <v>776</v>
      </c>
      <c r="D1627" t="s">
        <v>979</v>
      </c>
      <c r="E1627" s="1">
        <v>27329</v>
      </c>
      <c r="F1627" s="1">
        <v>45521</v>
      </c>
      <c r="G1627" t="s">
        <v>969</v>
      </c>
      <c r="H1627" s="2">
        <v>289437.40999999997</v>
      </c>
      <c r="I1627">
        <v>0</v>
      </c>
      <c r="J1627">
        <v>8</v>
      </c>
      <c r="R1627">
        <f t="shared" ca="1" si="134"/>
        <v>50</v>
      </c>
    </row>
    <row r="1628" spans="1:18">
      <c r="A1628">
        <v>2627</v>
      </c>
      <c r="B1628" t="s">
        <v>78</v>
      </c>
      <c r="C1628" t="s">
        <v>677</v>
      </c>
      <c r="D1628" t="s">
        <v>979</v>
      </c>
      <c r="E1628" s="1">
        <v>27730</v>
      </c>
      <c r="F1628" s="1">
        <v>44264</v>
      </c>
      <c r="G1628" t="s">
        <v>969</v>
      </c>
      <c r="H1628" s="2">
        <v>295159.06</v>
      </c>
      <c r="I1628">
        <v>0</v>
      </c>
      <c r="J1628">
        <v>8</v>
      </c>
      <c r="R1628">
        <f t="shared" ca="1" si="134"/>
        <v>49</v>
      </c>
    </row>
    <row r="1629" spans="1:18">
      <c r="A1629">
        <v>2628</v>
      </c>
      <c r="B1629" t="s">
        <v>182</v>
      </c>
      <c r="C1629" t="s">
        <v>617</v>
      </c>
      <c r="D1629" t="s">
        <v>979</v>
      </c>
      <c r="E1629" s="1">
        <v>35147</v>
      </c>
      <c r="F1629" s="1">
        <v>45625</v>
      </c>
      <c r="G1629" t="s">
        <v>967</v>
      </c>
      <c r="H1629" s="2">
        <v>491156.37</v>
      </c>
      <c r="I1629">
        <v>0</v>
      </c>
      <c r="J1629">
        <v>5.5</v>
      </c>
      <c r="R1629">
        <f t="shared" ca="1" si="134"/>
        <v>29</v>
      </c>
    </row>
    <row r="1630" spans="1:18">
      <c r="A1630">
        <v>2629</v>
      </c>
      <c r="B1630" t="s">
        <v>14</v>
      </c>
      <c r="C1630" t="s">
        <v>537</v>
      </c>
      <c r="D1630" t="s">
        <v>980</v>
      </c>
      <c r="E1630" s="1">
        <v>22826</v>
      </c>
      <c r="F1630" s="1">
        <v>44100</v>
      </c>
      <c r="G1630" t="s">
        <v>965</v>
      </c>
      <c r="H1630" s="2">
        <v>24521.29</v>
      </c>
      <c r="I1630">
        <v>0</v>
      </c>
      <c r="J1630">
        <v>0.5</v>
      </c>
      <c r="R1630">
        <f t="shared" ca="1" si="134"/>
        <v>62</v>
      </c>
    </row>
    <row r="1631" spans="1:18">
      <c r="A1631">
        <v>2630</v>
      </c>
      <c r="B1631" t="s">
        <v>50</v>
      </c>
      <c r="C1631" t="s">
        <v>429</v>
      </c>
      <c r="D1631" t="s">
        <v>980</v>
      </c>
      <c r="E1631" s="1">
        <v>23869</v>
      </c>
      <c r="F1631" s="1">
        <v>44580</v>
      </c>
      <c r="G1631" t="s">
        <v>967</v>
      </c>
      <c r="H1631" s="2">
        <v>436426.48</v>
      </c>
      <c r="I1631">
        <v>36</v>
      </c>
      <c r="J1631">
        <v>5.5</v>
      </c>
      <c r="R1631">
        <f t="shared" ca="1" si="134"/>
        <v>60</v>
      </c>
    </row>
    <row r="1632" spans="1:18">
      <c r="A1632">
        <v>2631</v>
      </c>
      <c r="B1632" t="s">
        <v>205</v>
      </c>
      <c r="C1632" t="s">
        <v>534</v>
      </c>
      <c r="D1632" t="s">
        <v>980</v>
      </c>
      <c r="E1632" s="1">
        <v>28585</v>
      </c>
      <c r="F1632" s="1">
        <v>44555</v>
      </c>
      <c r="G1632" t="s">
        <v>966</v>
      </c>
      <c r="H1632" s="2">
        <v>108095.74</v>
      </c>
      <c r="I1632">
        <v>0</v>
      </c>
      <c r="J1632">
        <v>2.1</v>
      </c>
      <c r="R1632">
        <f t="shared" ca="1" si="134"/>
        <v>47</v>
      </c>
    </row>
    <row r="1633" spans="1:18">
      <c r="A1633">
        <v>2632</v>
      </c>
      <c r="B1633" t="s">
        <v>110</v>
      </c>
      <c r="C1633" t="s">
        <v>846</v>
      </c>
      <c r="D1633" t="s">
        <v>980</v>
      </c>
      <c r="E1633" s="1">
        <v>24947</v>
      </c>
      <c r="F1633" s="1">
        <v>44210</v>
      </c>
      <c r="G1633" t="s">
        <v>966</v>
      </c>
      <c r="H1633" s="2">
        <v>128561.02</v>
      </c>
      <c r="I1633">
        <v>0</v>
      </c>
      <c r="J1633">
        <v>2.1</v>
      </c>
      <c r="R1633">
        <f t="shared" ca="1" si="134"/>
        <v>57</v>
      </c>
    </row>
    <row r="1634" spans="1:18">
      <c r="A1634">
        <v>2633</v>
      </c>
      <c r="B1634" t="s">
        <v>212</v>
      </c>
      <c r="C1634" t="s">
        <v>456</v>
      </c>
      <c r="D1634" t="s">
        <v>979</v>
      </c>
      <c r="E1634" s="1">
        <v>30919</v>
      </c>
      <c r="F1634" s="1">
        <v>45521</v>
      </c>
      <c r="G1634" t="s">
        <v>968</v>
      </c>
      <c r="H1634" s="2">
        <v>308729.15000000002</v>
      </c>
      <c r="I1634">
        <v>0</v>
      </c>
      <c r="J1634">
        <v>35</v>
      </c>
      <c r="R1634">
        <f t="shared" ca="1" si="134"/>
        <v>40</v>
      </c>
    </row>
    <row r="1635" spans="1:18">
      <c r="A1635">
        <v>2634</v>
      </c>
      <c r="B1635" t="s">
        <v>94</v>
      </c>
      <c r="C1635" t="s">
        <v>510</v>
      </c>
      <c r="D1635" t="s">
        <v>980</v>
      </c>
      <c r="E1635" s="1">
        <v>25568</v>
      </c>
      <c r="F1635" s="1">
        <v>45575</v>
      </c>
      <c r="G1635" t="s">
        <v>966</v>
      </c>
      <c r="H1635" s="2">
        <v>402479.59</v>
      </c>
      <c r="I1635">
        <v>0</v>
      </c>
      <c r="J1635">
        <v>2.1</v>
      </c>
      <c r="R1635">
        <f t="shared" ca="1" si="134"/>
        <v>55</v>
      </c>
    </row>
    <row r="1636" spans="1:18">
      <c r="A1636">
        <v>2635</v>
      </c>
      <c r="B1636" t="s">
        <v>244</v>
      </c>
      <c r="C1636" t="s">
        <v>415</v>
      </c>
      <c r="D1636" t="s">
        <v>980</v>
      </c>
      <c r="E1636" s="1">
        <v>35433</v>
      </c>
      <c r="F1636" s="1">
        <v>44379</v>
      </c>
      <c r="G1636" t="s">
        <v>966</v>
      </c>
      <c r="H1636" s="2">
        <v>262737.71000000002</v>
      </c>
      <c r="I1636">
        <v>0</v>
      </c>
      <c r="J1636">
        <v>2.1</v>
      </c>
      <c r="R1636">
        <f t="shared" ca="1" si="134"/>
        <v>28</v>
      </c>
    </row>
    <row r="1637" spans="1:18">
      <c r="A1637">
        <v>2636</v>
      </c>
      <c r="B1637" t="s">
        <v>201</v>
      </c>
      <c r="C1637" t="s">
        <v>910</v>
      </c>
      <c r="D1637" t="s">
        <v>979</v>
      </c>
      <c r="E1637" s="1">
        <v>21490</v>
      </c>
      <c r="F1637" s="1">
        <v>45000</v>
      </c>
      <c r="G1637" t="s">
        <v>969</v>
      </c>
      <c r="H1637" s="2">
        <v>22897.919999999998</v>
      </c>
      <c r="I1637">
        <v>24</v>
      </c>
      <c r="J1637">
        <v>8</v>
      </c>
      <c r="R1637">
        <f t="shared" ca="1" si="134"/>
        <v>66</v>
      </c>
    </row>
    <row r="1638" spans="1:18">
      <c r="A1638">
        <v>2637</v>
      </c>
      <c r="B1638" t="s">
        <v>335</v>
      </c>
      <c r="C1638" t="s">
        <v>848</v>
      </c>
      <c r="D1638" t="s">
        <v>980</v>
      </c>
      <c r="E1638" s="1">
        <v>27507</v>
      </c>
      <c r="F1638" s="1">
        <v>44824</v>
      </c>
      <c r="G1638" t="s">
        <v>969</v>
      </c>
      <c r="H1638" s="2">
        <v>74331</v>
      </c>
      <c r="I1638">
        <v>24</v>
      </c>
      <c r="J1638">
        <v>8</v>
      </c>
      <c r="R1638">
        <f t="shared" ca="1" si="134"/>
        <v>50</v>
      </c>
    </row>
    <row r="1639" spans="1:18">
      <c r="A1639">
        <v>2638</v>
      </c>
      <c r="B1639" t="s">
        <v>97</v>
      </c>
      <c r="C1639" t="s">
        <v>721</v>
      </c>
      <c r="D1639" t="s">
        <v>980</v>
      </c>
      <c r="E1639" s="1">
        <v>38622</v>
      </c>
      <c r="F1639" s="1">
        <v>44223</v>
      </c>
      <c r="G1639" t="s">
        <v>966</v>
      </c>
      <c r="H1639" s="2">
        <v>381430.16</v>
      </c>
      <c r="I1639">
        <v>0</v>
      </c>
      <c r="J1639">
        <v>2.1</v>
      </c>
      <c r="R1639">
        <f t="shared" ca="1" si="134"/>
        <v>19</v>
      </c>
    </row>
    <row r="1640" spans="1:18">
      <c r="A1640">
        <v>2639</v>
      </c>
      <c r="B1640" t="s">
        <v>302</v>
      </c>
      <c r="C1640" t="s">
        <v>464</v>
      </c>
      <c r="D1640" t="s">
        <v>980</v>
      </c>
      <c r="E1640" s="1">
        <v>24806</v>
      </c>
      <c r="F1640" s="1">
        <v>45162</v>
      </c>
      <c r="G1640" t="s">
        <v>969</v>
      </c>
      <c r="H1640" s="2">
        <v>348113.32</v>
      </c>
      <c r="I1640">
        <v>36</v>
      </c>
      <c r="J1640">
        <v>8</v>
      </c>
      <c r="R1640">
        <f t="shared" ca="1" si="134"/>
        <v>57</v>
      </c>
    </row>
    <row r="1641" spans="1:18">
      <c r="A1641">
        <v>2640</v>
      </c>
      <c r="B1641" t="s">
        <v>30</v>
      </c>
      <c r="C1641" t="s">
        <v>604</v>
      </c>
      <c r="D1641" t="s">
        <v>979</v>
      </c>
      <c r="E1641" s="1">
        <v>37517</v>
      </c>
      <c r="F1641" s="1">
        <v>44910</v>
      </c>
      <c r="G1641" t="s">
        <v>965</v>
      </c>
      <c r="H1641" s="2">
        <v>75900.009999999995</v>
      </c>
      <c r="I1641">
        <v>0</v>
      </c>
      <c r="J1641">
        <v>0.5</v>
      </c>
      <c r="R1641">
        <f t="shared" ca="1" si="134"/>
        <v>22</v>
      </c>
    </row>
    <row r="1642" spans="1:18">
      <c r="A1642">
        <v>2641</v>
      </c>
      <c r="B1642" t="s">
        <v>240</v>
      </c>
      <c r="C1642" t="s">
        <v>631</v>
      </c>
      <c r="D1642" t="s">
        <v>980</v>
      </c>
      <c r="E1642" s="1">
        <v>24477</v>
      </c>
      <c r="F1642" s="1">
        <v>44052</v>
      </c>
      <c r="G1642" t="s">
        <v>966</v>
      </c>
      <c r="H1642" s="2">
        <v>231739.89</v>
      </c>
      <c r="I1642">
        <v>0</v>
      </c>
      <c r="J1642">
        <v>2.1</v>
      </c>
      <c r="R1642">
        <f t="shared" ca="1" si="134"/>
        <v>58</v>
      </c>
    </row>
    <row r="1643" spans="1:18">
      <c r="A1643">
        <v>2642</v>
      </c>
      <c r="B1643" t="s">
        <v>75</v>
      </c>
      <c r="C1643" t="s">
        <v>692</v>
      </c>
      <c r="D1643" t="s">
        <v>980</v>
      </c>
      <c r="E1643" s="1">
        <v>32287</v>
      </c>
      <c r="F1643" s="1">
        <v>45563</v>
      </c>
      <c r="G1643" t="s">
        <v>967</v>
      </c>
      <c r="H1643" s="2">
        <v>317083.46000000002</v>
      </c>
      <c r="I1643">
        <v>36</v>
      </c>
      <c r="J1643">
        <v>5.5</v>
      </c>
      <c r="R1643">
        <f t="shared" ca="1" si="134"/>
        <v>37</v>
      </c>
    </row>
    <row r="1644" spans="1:18">
      <c r="A1644">
        <v>2643</v>
      </c>
      <c r="B1644" t="s">
        <v>97</v>
      </c>
      <c r="C1644" t="s">
        <v>432</v>
      </c>
      <c r="D1644" t="s">
        <v>980</v>
      </c>
      <c r="E1644" s="1">
        <v>28341</v>
      </c>
      <c r="F1644" s="1">
        <v>44340</v>
      </c>
      <c r="G1644" t="s">
        <v>966</v>
      </c>
      <c r="H1644" s="2">
        <v>264394.40000000002</v>
      </c>
      <c r="I1644">
        <v>0</v>
      </c>
      <c r="J1644">
        <v>2.1</v>
      </c>
      <c r="R1644">
        <f t="shared" ca="1" si="134"/>
        <v>47</v>
      </c>
    </row>
    <row r="1645" spans="1:18">
      <c r="A1645">
        <v>2644</v>
      </c>
      <c r="B1645" t="s">
        <v>82</v>
      </c>
      <c r="C1645" t="s">
        <v>381</v>
      </c>
      <c r="D1645" t="s">
        <v>980</v>
      </c>
      <c r="E1645" s="1">
        <v>31037</v>
      </c>
      <c r="F1645" s="1">
        <v>43987</v>
      </c>
      <c r="G1645" t="s">
        <v>967</v>
      </c>
      <c r="H1645" s="2">
        <v>481757.96</v>
      </c>
      <c r="I1645">
        <v>12</v>
      </c>
      <c r="J1645">
        <v>5.5</v>
      </c>
      <c r="R1645">
        <f t="shared" ca="1" si="134"/>
        <v>40</v>
      </c>
    </row>
    <row r="1646" spans="1:18">
      <c r="A1646">
        <v>2645</v>
      </c>
      <c r="B1646" t="s">
        <v>271</v>
      </c>
      <c r="C1646" t="s">
        <v>574</v>
      </c>
      <c r="D1646" t="s">
        <v>979</v>
      </c>
      <c r="E1646" s="1">
        <v>29979</v>
      </c>
      <c r="F1646" s="1">
        <v>44341</v>
      </c>
      <c r="G1646" t="s">
        <v>965</v>
      </c>
      <c r="H1646" s="2">
        <v>53843.040000000001</v>
      </c>
      <c r="I1646">
        <v>0</v>
      </c>
      <c r="J1646">
        <v>0.5</v>
      </c>
      <c r="R1646">
        <f t="shared" ca="1" si="134"/>
        <v>43</v>
      </c>
    </row>
    <row r="1647" spans="1:18">
      <c r="A1647">
        <v>2646</v>
      </c>
      <c r="B1647" t="s">
        <v>240</v>
      </c>
      <c r="C1647" t="s">
        <v>483</v>
      </c>
      <c r="D1647" t="s">
        <v>980</v>
      </c>
      <c r="E1647" s="1">
        <v>37952</v>
      </c>
      <c r="F1647" s="1">
        <v>44631</v>
      </c>
      <c r="G1647" t="s">
        <v>966</v>
      </c>
      <c r="H1647" s="2">
        <v>76426.31</v>
      </c>
      <c r="I1647">
        <v>0</v>
      </c>
      <c r="J1647">
        <v>2.1</v>
      </c>
      <c r="R1647">
        <f t="shared" ca="1" si="134"/>
        <v>21</v>
      </c>
    </row>
    <row r="1648" spans="1:18">
      <c r="A1648">
        <v>2647</v>
      </c>
      <c r="B1648" t="s">
        <v>189</v>
      </c>
      <c r="C1648" t="s">
        <v>734</v>
      </c>
      <c r="D1648" t="s">
        <v>980</v>
      </c>
      <c r="E1648" s="1">
        <v>23951</v>
      </c>
      <c r="F1648" s="1">
        <v>44214</v>
      </c>
      <c r="G1648" t="s">
        <v>966</v>
      </c>
      <c r="H1648" s="2">
        <v>267788.13</v>
      </c>
      <c r="I1648">
        <v>0</v>
      </c>
      <c r="J1648">
        <v>2.1</v>
      </c>
      <c r="R1648">
        <f t="shared" ca="1" si="134"/>
        <v>59</v>
      </c>
    </row>
    <row r="1649" spans="1:18">
      <c r="A1649">
        <v>2648</v>
      </c>
      <c r="B1649" t="s">
        <v>273</v>
      </c>
      <c r="C1649" t="s">
        <v>676</v>
      </c>
      <c r="D1649" t="s">
        <v>979</v>
      </c>
      <c r="E1649" s="1">
        <v>33517</v>
      </c>
      <c r="F1649" s="1">
        <v>45140</v>
      </c>
      <c r="G1649" t="s">
        <v>968</v>
      </c>
      <c r="H1649" s="2">
        <v>181000.67</v>
      </c>
      <c r="I1649">
        <v>0</v>
      </c>
      <c r="J1649">
        <v>35</v>
      </c>
      <c r="R1649">
        <f t="shared" ca="1" si="134"/>
        <v>33</v>
      </c>
    </row>
    <row r="1650" spans="1:18">
      <c r="A1650">
        <v>2649</v>
      </c>
      <c r="B1650" t="s">
        <v>36</v>
      </c>
      <c r="C1650" t="s">
        <v>362</v>
      </c>
      <c r="D1650" t="s">
        <v>980</v>
      </c>
      <c r="E1650" s="1">
        <v>31272</v>
      </c>
      <c r="F1650" s="1">
        <v>45028</v>
      </c>
      <c r="G1650" t="s">
        <v>966</v>
      </c>
      <c r="H1650" s="2">
        <v>63910.53</v>
      </c>
      <c r="I1650">
        <v>0</v>
      </c>
      <c r="J1650">
        <v>2.1</v>
      </c>
      <c r="R1650">
        <f t="shared" ca="1" si="134"/>
        <v>39</v>
      </c>
    </row>
    <row r="1651" spans="1:18">
      <c r="A1651">
        <v>2650</v>
      </c>
      <c r="B1651" t="s">
        <v>304</v>
      </c>
      <c r="C1651" t="s">
        <v>618</v>
      </c>
      <c r="D1651" t="s">
        <v>979</v>
      </c>
      <c r="E1651" s="1">
        <v>31118</v>
      </c>
      <c r="F1651" s="1">
        <v>45188</v>
      </c>
      <c r="G1651" t="s">
        <v>966</v>
      </c>
      <c r="H1651" s="2">
        <v>423363.23</v>
      </c>
      <c r="I1651">
        <v>0</v>
      </c>
      <c r="J1651">
        <v>2.1</v>
      </c>
      <c r="R1651">
        <f t="shared" ca="1" si="134"/>
        <v>40</v>
      </c>
    </row>
    <row r="1652" spans="1:18">
      <c r="A1652">
        <v>2651</v>
      </c>
      <c r="B1652" t="s">
        <v>27</v>
      </c>
      <c r="C1652" t="s">
        <v>618</v>
      </c>
      <c r="D1652" t="s">
        <v>980</v>
      </c>
      <c r="E1652" s="1">
        <v>37389</v>
      </c>
      <c r="F1652" s="1">
        <v>44156</v>
      </c>
      <c r="G1652" t="s">
        <v>965</v>
      </c>
      <c r="H1652" s="2">
        <v>74842.84</v>
      </c>
      <c r="I1652">
        <v>0</v>
      </c>
      <c r="J1652">
        <v>0.5</v>
      </c>
      <c r="R1652">
        <f t="shared" ca="1" si="134"/>
        <v>23</v>
      </c>
    </row>
    <row r="1653" spans="1:18">
      <c r="A1653">
        <v>2652</v>
      </c>
      <c r="B1653" t="s">
        <v>136</v>
      </c>
      <c r="C1653" t="s">
        <v>358</v>
      </c>
      <c r="D1653" t="s">
        <v>979</v>
      </c>
      <c r="E1653" s="1">
        <v>33449</v>
      </c>
      <c r="F1653" s="1">
        <v>44891</v>
      </c>
      <c r="G1653" t="s">
        <v>966</v>
      </c>
      <c r="H1653" s="2">
        <v>313819.68</v>
      </c>
      <c r="I1653">
        <v>0</v>
      </c>
      <c r="J1653">
        <v>2.1</v>
      </c>
      <c r="R1653">
        <f t="shared" ca="1" si="134"/>
        <v>33</v>
      </c>
    </row>
    <row r="1654" spans="1:18">
      <c r="A1654">
        <v>2653</v>
      </c>
      <c r="B1654" t="s">
        <v>9</v>
      </c>
      <c r="C1654" t="s">
        <v>888</v>
      </c>
      <c r="D1654" t="s">
        <v>979</v>
      </c>
      <c r="E1654" s="1">
        <v>21256</v>
      </c>
      <c r="F1654" s="1">
        <v>45656</v>
      </c>
      <c r="G1654" t="s">
        <v>968</v>
      </c>
      <c r="H1654" s="2">
        <v>200140.69</v>
      </c>
      <c r="I1654">
        <v>0</v>
      </c>
      <c r="J1654">
        <v>35</v>
      </c>
      <c r="R1654">
        <f t="shared" ca="1" si="134"/>
        <v>67</v>
      </c>
    </row>
    <row r="1655" spans="1:18">
      <c r="A1655">
        <v>2654</v>
      </c>
      <c r="B1655" t="s">
        <v>34</v>
      </c>
      <c r="C1655" t="s">
        <v>714</v>
      </c>
      <c r="D1655" t="s">
        <v>979</v>
      </c>
      <c r="E1655" s="1">
        <v>37387</v>
      </c>
      <c r="F1655" s="1">
        <v>44451</v>
      </c>
      <c r="G1655" t="s">
        <v>968</v>
      </c>
      <c r="H1655" s="2">
        <v>229438.2</v>
      </c>
      <c r="I1655">
        <v>0</v>
      </c>
      <c r="J1655">
        <v>35</v>
      </c>
      <c r="R1655">
        <f t="shared" ca="1" si="134"/>
        <v>23</v>
      </c>
    </row>
    <row r="1656" spans="1:18">
      <c r="A1656">
        <v>2655</v>
      </c>
      <c r="B1656" t="s">
        <v>314</v>
      </c>
      <c r="C1656" t="s">
        <v>775</v>
      </c>
      <c r="D1656" t="s">
        <v>980</v>
      </c>
      <c r="E1656" s="1">
        <v>25459</v>
      </c>
      <c r="F1656" s="1">
        <v>44816</v>
      </c>
      <c r="G1656" t="s">
        <v>966</v>
      </c>
      <c r="H1656" s="2">
        <v>320142.3</v>
      </c>
      <c r="I1656">
        <v>0</v>
      </c>
      <c r="J1656">
        <v>2.1</v>
      </c>
      <c r="R1656">
        <f t="shared" ca="1" si="134"/>
        <v>55</v>
      </c>
    </row>
    <row r="1657" spans="1:18">
      <c r="A1657">
        <v>2656</v>
      </c>
      <c r="B1657" t="s">
        <v>157</v>
      </c>
      <c r="C1657" t="s">
        <v>694</v>
      </c>
      <c r="D1657" t="s">
        <v>980</v>
      </c>
      <c r="E1657" s="1">
        <v>28023</v>
      </c>
      <c r="F1657" s="1">
        <v>45715</v>
      </c>
      <c r="G1657" t="s">
        <v>969</v>
      </c>
      <c r="H1657" s="2">
        <v>467184.48</v>
      </c>
      <c r="I1657">
        <v>0</v>
      </c>
      <c r="J1657">
        <v>8</v>
      </c>
      <c r="R1657">
        <f t="shared" ca="1" si="134"/>
        <v>48</v>
      </c>
    </row>
    <row r="1658" spans="1:18">
      <c r="A1658">
        <v>2657</v>
      </c>
      <c r="B1658" t="s">
        <v>304</v>
      </c>
      <c r="C1658" t="s">
        <v>878</v>
      </c>
      <c r="D1658" t="s">
        <v>979</v>
      </c>
      <c r="E1658" s="1">
        <v>21229</v>
      </c>
      <c r="F1658" s="1">
        <v>45284</v>
      </c>
      <c r="G1658" t="s">
        <v>967</v>
      </c>
      <c r="H1658" s="2">
        <v>36244.03</v>
      </c>
      <c r="I1658">
        <v>24</v>
      </c>
      <c r="J1658">
        <v>5.5</v>
      </c>
      <c r="R1658">
        <f t="shared" ca="1" si="134"/>
        <v>67</v>
      </c>
    </row>
    <row r="1659" spans="1:18">
      <c r="A1659">
        <v>2658</v>
      </c>
      <c r="B1659" t="s">
        <v>211</v>
      </c>
      <c r="C1659" t="s">
        <v>873</v>
      </c>
      <c r="D1659" t="s">
        <v>980</v>
      </c>
      <c r="E1659" s="1">
        <v>32483</v>
      </c>
      <c r="F1659" s="1">
        <v>45339</v>
      </c>
      <c r="G1659" t="s">
        <v>967</v>
      </c>
      <c r="H1659" s="2">
        <v>163488.59</v>
      </c>
      <c r="I1659">
        <v>12</v>
      </c>
      <c r="J1659">
        <v>5.5</v>
      </c>
      <c r="R1659">
        <f t="shared" ca="1" si="134"/>
        <v>36</v>
      </c>
    </row>
    <row r="1660" spans="1:18">
      <c r="A1660">
        <v>2659</v>
      </c>
      <c r="B1660" t="s">
        <v>103</v>
      </c>
      <c r="C1660" t="s">
        <v>540</v>
      </c>
      <c r="D1660" t="s">
        <v>980</v>
      </c>
      <c r="E1660" s="1">
        <v>21565</v>
      </c>
      <c r="F1660" s="1">
        <v>44210</v>
      </c>
      <c r="G1660" t="s">
        <v>969</v>
      </c>
      <c r="H1660" s="2">
        <v>198037.62</v>
      </c>
      <c r="I1660">
        <v>36</v>
      </c>
      <c r="J1660">
        <v>8</v>
      </c>
      <c r="R1660">
        <f t="shared" ca="1" si="134"/>
        <v>66</v>
      </c>
    </row>
    <row r="1661" spans="1:18">
      <c r="A1661">
        <v>2660</v>
      </c>
      <c r="B1661" t="s">
        <v>21</v>
      </c>
      <c r="C1661" t="s">
        <v>625</v>
      </c>
      <c r="D1661" t="s">
        <v>979</v>
      </c>
      <c r="E1661" s="1">
        <v>24639</v>
      </c>
      <c r="F1661" s="1">
        <v>45312</v>
      </c>
      <c r="G1661" t="s">
        <v>967</v>
      </c>
      <c r="H1661" s="2">
        <v>332057.64</v>
      </c>
      <c r="I1661">
        <v>24</v>
      </c>
      <c r="J1661">
        <v>5.5</v>
      </c>
      <c r="R1661">
        <f t="shared" ca="1" si="134"/>
        <v>57</v>
      </c>
    </row>
    <row r="1662" spans="1:18">
      <c r="A1662">
        <v>2661</v>
      </c>
      <c r="B1662" t="s">
        <v>255</v>
      </c>
      <c r="C1662" t="s">
        <v>502</v>
      </c>
      <c r="D1662" t="s">
        <v>979</v>
      </c>
      <c r="E1662" s="1">
        <v>24205</v>
      </c>
      <c r="F1662" s="1">
        <v>45453</v>
      </c>
      <c r="G1662" t="s">
        <v>966</v>
      </c>
      <c r="H1662" s="2">
        <v>466689.53</v>
      </c>
      <c r="I1662">
        <v>0</v>
      </c>
      <c r="J1662">
        <v>2.1</v>
      </c>
      <c r="R1662">
        <f t="shared" ca="1" si="134"/>
        <v>59</v>
      </c>
    </row>
    <row r="1663" spans="1:18">
      <c r="A1663">
        <v>2662</v>
      </c>
      <c r="B1663" t="s">
        <v>288</v>
      </c>
      <c r="C1663" t="s">
        <v>451</v>
      </c>
      <c r="D1663" t="s">
        <v>980</v>
      </c>
      <c r="E1663" s="1">
        <v>28732</v>
      </c>
      <c r="F1663" s="1">
        <v>44086</v>
      </c>
      <c r="G1663" t="s">
        <v>965</v>
      </c>
      <c r="H1663" s="2">
        <v>13913.4</v>
      </c>
      <c r="I1663">
        <v>0</v>
      </c>
      <c r="J1663">
        <v>0.5</v>
      </c>
      <c r="R1663">
        <f t="shared" ca="1" si="134"/>
        <v>46</v>
      </c>
    </row>
    <row r="1664" spans="1:18">
      <c r="A1664">
        <v>2663</v>
      </c>
      <c r="B1664" t="s">
        <v>349</v>
      </c>
      <c r="C1664" t="s">
        <v>785</v>
      </c>
      <c r="D1664" t="s">
        <v>979</v>
      </c>
      <c r="E1664" s="1">
        <v>27411</v>
      </c>
      <c r="F1664" s="1">
        <v>45315</v>
      </c>
      <c r="G1664" t="s">
        <v>967</v>
      </c>
      <c r="H1664" s="2">
        <v>283595.32</v>
      </c>
      <c r="I1664">
        <v>12</v>
      </c>
      <c r="J1664">
        <v>5.5</v>
      </c>
      <c r="R1664">
        <f t="shared" ca="1" si="134"/>
        <v>50</v>
      </c>
    </row>
    <row r="1665" spans="1:18">
      <c r="A1665">
        <v>2664</v>
      </c>
      <c r="B1665" t="s">
        <v>344</v>
      </c>
      <c r="C1665" t="s">
        <v>792</v>
      </c>
      <c r="D1665" t="s">
        <v>980</v>
      </c>
      <c r="E1665" s="1">
        <v>34969</v>
      </c>
      <c r="F1665" s="1">
        <v>45085</v>
      </c>
      <c r="G1665" t="s">
        <v>966</v>
      </c>
      <c r="H1665" s="2">
        <v>387878.5</v>
      </c>
      <c r="I1665">
        <v>0</v>
      </c>
      <c r="J1665">
        <v>2.1</v>
      </c>
      <c r="R1665">
        <f t="shared" ca="1" si="134"/>
        <v>29</v>
      </c>
    </row>
    <row r="1666" spans="1:18">
      <c r="A1666">
        <v>2665</v>
      </c>
      <c r="B1666" t="s">
        <v>262</v>
      </c>
      <c r="C1666" t="s">
        <v>635</v>
      </c>
      <c r="D1666" t="s">
        <v>979</v>
      </c>
      <c r="E1666" s="1">
        <v>33147</v>
      </c>
      <c r="F1666" s="1">
        <v>44298</v>
      </c>
      <c r="G1666" t="s">
        <v>966</v>
      </c>
      <c r="H1666" s="2">
        <v>492472.78</v>
      </c>
      <c r="I1666">
        <v>0</v>
      </c>
      <c r="J1666">
        <v>2.1</v>
      </c>
      <c r="R1666">
        <f t="shared" ca="1" si="134"/>
        <v>34</v>
      </c>
    </row>
    <row r="1667" spans="1:18">
      <c r="A1667">
        <v>2666</v>
      </c>
      <c r="B1667" t="s">
        <v>73</v>
      </c>
      <c r="C1667" t="s">
        <v>596</v>
      </c>
      <c r="D1667" t="s">
        <v>980</v>
      </c>
      <c r="E1667" s="1">
        <v>25486</v>
      </c>
      <c r="F1667" s="1">
        <v>44961</v>
      </c>
      <c r="G1667" t="s">
        <v>966</v>
      </c>
      <c r="H1667" s="2">
        <v>457930.23</v>
      </c>
      <c r="I1667">
        <v>0</v>
      </c>
      <c r="J1667">
        <v>2.1</v>
      </c>
      <c r="R1667">
        <f t="shared" ca="1" si="134"/>
        <v>55</v>
      </c>
    </row>
    <row r="1668" spans="1:18">
      <c r="A1668">
        <v>2667</v>
      </c>
      <c r="B1668" t="s">
        <v>234</v>
      </c>
      <c r="C1668" t="s">
        <v>404</v>
      </c>
      <c r="D1668" t="s">
        <v>979</v>
      </c>
      <c r="E1668" s="1">
        <v>24889</v>
      </c>
      <c r="F1668" s="1">
        <v>45315</v>
      </c>
      <c r="G1668" t="s">
        <v>969</v>
      </c>
      <c r="H1668" s="2">
        <v>166007.69</v>
      </c>
      <c r="I1668">
        <v>12</v>
      </c>
      <c r="J1668">
        <v>8</v>
      </c>
      <c r="R1668">
        <f t="shared" ca="1" si="134"/>
        <v>57</v>
      </c>
    </row>
    <row r="1669" spans="1:18">
      <c r="A1669">
        <v>2668</v>
      </c>
      <c r="B1669" t="s">
        <v>142</v>
      </c>
      <c r="C1669" t="s">
        <v>493</v>
      </c>
      <c r="D1669" t="s">
        <v>980</v>
      </c>
      <c r="E1669" s="1">
        <v>29710</v>
      </c>
      <c r="F1669" s="1">
        <v>44106</v>
      </c>
      <c r="G1669" t="s">
        <v>966</v>
      </c>
      <c r="H1669" s="2">
        <v>321421.27</v>
      </c>
      <c r="I1669">
        <v>0</v>
      </c>
      <c r="J1669">
        <v>2.1</v>
      </c>
      <c r="R1669">
        <f t="shared" ca="1" si="134"/>
        <v>44</v>
      </c>
    </row>
    <row r="1670" spans="1:18">
      <c r="A1670">
        <v>2669</v>
      </c>
      <c r="B1670" t="s">
        <v>313</v>
      </c>
      <c r="C1670" t="s">
        <v>379</v>
      </c>
      <c r="D1670" t="s">
        <v>979</v>
      </c>
      <c r="E1670" s="1">
        <v>33383</v>
      </c>
      <c r="F1670" s="1">
        <v>45203</v>
      </c>
      <c r="G1670" t="s">
        <v>966</v>
      </c>
      <c r="H1670" s="2">
        <v>495743.76</v>
      </c>
      <c r="I1670">
        <v>0</v>
      </c>
      <c r="J1670">
        <v>2.1</v>
      </c>
      <c r="R1670">
        <f t="shared" ca="1" si="134"/>
        <v>34</v>
      </c>
    </row>
    <row r="1671" spans="1:18">
      <c r="A1671">
        <v>2670</v>
      </c>
      <c r="B1671" t="s">
        <v>215</v>
      </c>
      <c r="C1671" t="s">
        <v>678</v>
      </c>
      <c r="D1671" t="s">
        <v>979</v>
      </c>
      <c r="E1671" s="1">
        <v>24000</v>
      </c>
      <c r="F1671" s="1">
        <v>45671</v>
      </c>
      <c r="G1671" t="s">
        <v>968</v>
      </c>
      <c r="H1671" s="2">
        <v>202102.86</v>
      </c>
      <c r="I1671">
        <v>0</v>
      </c>
      <c r="J1671">
        <v>35</v>
      </c>
      <c r="R1671">
        <f t="shared" ca="1" si="134"/>
        <v>59</v>
      </c>
    </row>
    <row r="1672" spans="1:18">
      <c r="A1672">
        <v>2671</v>
      </c>
      <c r="B1672" t="s">
        <v>285</v>
      </c>
      <c r="C1672" t="s">
        <v>388</v>
      </c>
      <c r="D1672" t="s">
        <v>980</v>
      </c>
      <c r="E1672" s="1">
        <v>32073</v>
      </c>
      <c r="F1672" s="1">
        <v>44844</v>
      </c>
      <c r="G1672" t="s">
        <v>967</v>
      </c>
      <c r="H1672" s="2">
        <v>446781.24</v>
      </c>
      <c r="I1672">
        <v>24</v>
      </c>
      <c r="J1672">
        <v>5.5</v>
      </c>
      <c r="R1672">
        <f t="shared" ca="1" si="134"/>
        <v>37</v>
      </c>
    </row>
    <row r="1673" spans="1:18">
      <c r="A1673">
        <v>2672</v>
      </c>
      <c r="B1673" t="s">
        <v>120</v>
      </c>
      <c r="C1673" t="s">
        <v>813</v>
      </c>
      <c r="D1673" t="s">
        <v>980</v>
      </c>
      <c r="E1673" s="1">
        <v>21390</v>
      </c>
      <c r="F1673" s="1">
        <v>44267</v>
      </c>
      <c r="G1673" t="s">
        <v>969</v>
      </c>
      <c r="H1673" s="2">
        <v>70005.3</v>
      </c>
      <c r="I1673">
        <v>18</v>
      </c>
      <c r="J1673">
        <v>8</v>
      </c>
      <c r="R1673">
        <f t="shared" ca="1" si="134"/>
        <v>66</v>
      </c>
    </row>
    <row r="1674" spans="1:18">
      <c r="A1674">
        <v>2673</v>
      </c>
      <c r="B1674" t="s">
        <v>312</v>
      </c>
      <c r="C1674" t="s">
        <v>765</v>
      </c>
      <c r="D1674" t="s">
        <v>980</v>
      </c>
      <c r="E1674" s="1">
        <v>38733</v>
      </c>
      <c r="F1674" s="1">
        <v>45555</v>
      </c>
      <c r="G1674" t="s">
        <v>968</v>
      </c>
      <c r="H1674" s="2">
        <v>55401.13</v>
      </c>
      <c r="I1674">
        <v>0</v>
      </c>
      <c r="J1674">
        <v>35</v>
      </c>
      <c r="R1674">
        <f t="shared" ca="1" si="134"/>
        <v>19</v>
      </c>
    </row>
    <row r="1675" spans="1:18">
      <c r="A1675">
        <v>2674</v>
      </c>
      <c r="B1675" t="s">
        <v>279</v>
      </c>
      <c r="C1675" t="s">
        <v>542</v>
      </c>
      <c r="D1675" t="s">
        <v>979</v>
      </c>
      <c r="E1675" s="1">
        <v>23799</v>
      </c>
      <c r="F1675" s="1">
        <v>45524</v>
      </c>
      <c r="G1675" t="s">
        <v>967</v>
      </c>
      <c r="H1675" s="2">
        <v>297123.01</v>
      </c>
      <c r="I1675">
        <v>36</v>
      </c>
      <c r="J1675">
        <v>5.5</v>
      </c>
      <c r="R1675">
        <f t="shared" ca="1" si="134"/>
        <v>60</v>
      </c>
    </row>
    <row r="1676" spans="1:18">
      <c r="A1676">
        <v>2675</v>
      </c>
      <c r="B1676" t="s">
        <v>264</v>
      </c>
      <c r="C1676" t="s">
        <v>791</v>
      </c>
      <c r="D1676" t="s">
        <v>979</v>
      </c>
      <c r="E1676" s="1">
        <v>37021</v>
      </c>
      <c r="F1676" s="1">
        <v>45459</v>
      </c>
      <c r="G1676" t="s">
        <v>969</v>
      </c>
      <c r="H1676" s="2">
        <v>390743.62</v>
      </c>
      <c r="I1676">
        <v>12</v>
      </c>
      <c r="J1676">
        <v>8</v>
      </c>
      <c r="R1676">
        <f t="shared" ca="1" si="134"/>
        <v>24</v>
      </c>
    </row>
    <row r="1677" spans="1:18">
      <c r="A1677">
        <v>2676</v>
      </c>
      <c r="B1677" t="s">
        <v>306</v>
      </c>
      <c r="C1677" t="s">
        <v>739</v>
      </c>
      <c r="D1677" t="s">
        <v>979</v>
      </c>
      <c r="E1677" s="1">
        <v>35661</v>
      </c>
      <c r="F1677" s="1">
        <v>44845</v>
      </c>
      <c r="G1677" t="s">
        <v>969</v>
      </c>
      <c r="H1677" s="2">
        <v>251456.91</v>
      </c>
      <c r="I1677">
        <v>6</v>
      </c>
      <c r="J1677">
        <v>8</v>
      </c>
      <c r="R1677">
        <f t="shared" ref="R1677:R1740" ca="1" si="135">INT((TODAY()-E1677)/365.25)</f>
        <v>27</v>
      </c>
    </row>
    <row r="1678" spans="1:18">
      <c r="A1678">
        <v>2677</v>
      </c>
      <c r="B1678" t="s">
        <v>265</v>
      </c>
      <c r="C1678" t="s">
        <v>849</v>
      </c>
      <c r="D1678" t="s">
        <v>980</v>
      </c>
      <c r="E1678" s="1">
        <v>23375</v>
      </c>
      <c r="F1678" s="1">
        <v>45496</v>
      </c>
      <c r="G1678" t="s">
        <v>965</v>
      </c>
      <c r="H1678" s="2">
        <v>470128.1</v>
      </c>
      <c r="I1678">
        <v>0</v>
      </c>
      <c r="J1678">
        <v>0.5</v>
      </c>
      <c r="R1678">
        <f t="shared" ca="1" si="135"/>
        <v>61</v>
      </c>
    </row>
    <row r="1679" spans="1:18">
      <c r="A1679">
        <v>2678</v>
      </c>
      <c r="B1679" t="s">
        <v>95</v>
      </c>
      <c r="C1679" t="s">
        <v>777</v>
      </c>
      <c r="D1679" t="s">
        <v>980</v>
      </c>
      <c r="E1679" s="1">
        <v>23226</v>
      </c>
      <c r="F1679" s="1">
        <v>44949</v>
      </c>
      <c r="G1679" t="s">
        <v>965</v>
      </c>
      <c r="H1679" s="2">
        <v>269990.11</v>
      </c>
      <c r="I1679">
        <v>0</v>
      </c>
      <c r="J1679">
        <v>0.5</v>
      </c>
      <c r="R1679">
        <f t="shared" ca="1" si="135"/>
        <v>61</v>
      </c>
    </row>
    <row r="1680" spans="1:18">
      <c r="A1680">
        <v>2679</v>
      </c>
      <c r="B1680" t="s">
        <v>350</v>
      </c>
      <c r="C1680" t="s">
        <v>522</v>
      </c>
      <c r="D1680" t="s">
        <v>979</v>
      </c>
      <c r="E1680" s="1">
        <v>25308</v>
      </c>
      <c r="F1680" s="1">
        <v>44453</v>
      </c>
      <c r="G1680" t="s">
        <v>968</v>
      </c>
      <c r="H1680" s="2">
        <v>345318.2</v>
      </c>
      <c r="I1680">
        <v>0</v>
      </c>
      <c r="J1680">
        <v>35</v>
      </c>
      <c r="R1680">
        <f t="shared" ca="1" si="135"/>
        <v>56</v>
      </c>
    </row>
    <row r="1681" spans="1:18">
      <c r="A1681">
        <v>2680</v>
      </c>
      <c r="B1681" t="s">
        <v>61</v>
      </c>
      <c r="C1681" t="s">
        <v>566</v>
      </c>
      <c r="D1681" t="s">
        <v>980</v>
      </c>
      <c r="E1681" s="1">
        <v>33380</v>
      </c>
      <c r="F1681" s="1">
        <v>45330</v>
      </c>
      <c r="G1681" t="s">
        <v>967</v>
      </c>
      <c r="H1681" s="2">
        <v>115405.01</v>
      </c>
      <c r="I1681">
        <v>6</v>
      </c>
      <c r="J1681">
        <v>5.5</v>
      </c>
      <c r="R1681">
        <f t="shared" ca="1" si="135"/>
        <v>34</v>
      </c>
    </row>
    <row r="1682" spans="1:18">
      <c r="A1682">
        <v>2681</v>
      </c>
      <c r="B1682" t="s">
        <v>178</v>
      </c>
      <c r="C1682" t="s">
        <v>753</v>
      </c>
      <c r="D1682" t="s">
        <v>979</v>
      </c>
      <c r="E1682" s="1">
        <v>35904</v>
      </c>
      <c r="F1682" s="1">
        <v>45122</v>
      </c>
      <c r="G1682" t="s">
        <v>965</v>
      </c>
      <c r="H1682" s="2">
        <v>100128.34</v>
      </c>
      <c r="I1682">
        <v>0</v>
      </c>
      <c r="J1682">
        <v>0.5</v>
      </c>
      <c r="R1682">
        <f t="shared" ca="1" si="135"/>
        <v>27</v>
      </c>
    </row>
    <row r="1683" spans="1:18">
      <c r="A1683">
        <v>2682</v>
      </c>
      <c r="B1683" t="s">
        <v>209</v>
      </c>
      <c r="C1683" t="s">
        <v>647</v>
      </c>
      <c r="D1683" t="s">
        <v>980</v>
      </c>
      <c r="E1683" s="1">
        <v>35003</v>
      </c>
      <c r="F1683" s="1">
        <v>44715</v>
      </c>
      <c r="G1683" t="s">
        <v>967</v>
      </c>
      <c r="H1683" s="2">
        <v>101479.55</v>
      </c>
      <c r="I1683">
        <v>12</v>
      </c>
      <c r="J1683">
        <v>5.5</v>
      </c>
      <c r="R1683">
        <f t="shared" ca="1" si="135"/>
        <v>29</v>
      </c>
    </row>
    <row r="1684" spans="1:18">
      <c r="A1684">
        <v>2683</v>
      </c>
      <c r="B1684" t="s">
        <v>207</v>
      </c>
      <c r="C1684" t="s">
        <v>574</v>
      </c>
      <c r="D1684" t="s">
        <v>980</v>
      </c>
      <c r="E1684" s="1">
        <v>36949</v>
      </c>
      <c r="F1684" s="1">
        <v>45295</v>
      </c>
      <c r="G1684" t="s">
        <v>968</v>
      </c>
      <c r="H1684" s="2">
        <v>124615.42</v>
      </c>
      <c r="I1684">
        <v>0</v>
      </c>
      <c r="J1684">
        <v>35</v>
      </c>
      <c r="R1684">
        <f t="shared" ca="1" si="135"/>
        <v>24</v>
      </c>
    </row>
    <row r="1685" spans="1:18">
      <c r="A1685">
        <v>2684</v>
      </c>
      <c r="B1685" t="s">
        <v>260</v>
      </c>
      <c r="C1685" t="s">
        <v>424</v>
      </c>
      <c r="D1685" t="s">
        <v>979</v>
      </c>
      <c r="E1685" s="1">
        <v>23173</v>
      </c>
      <c r="F1685" s="1">
        <v>44139</v>
      </c>
      <c r="G1685" t="s">
        <v>968</v>
      </c>
      <c r="H1685" s="2">
        <v>462952.84</v>
      </c>
      <c r="I1685">
        <v>0</v>
      </c>
      <c r="J1685">
        <v>35</v>
      </c>
      <c r="R1685">
        <f t="shared" ca="1" si="135"/>
        <v>61</v>
      </c>
    </row>
    <row r="1686" spans="1:18">
      <c r="A1686">
        <v>2685</v>
      </c>
      <c r="B1686" t="s">
        <v>248</v>
      </c>
      <c r="C1686" t="s">
        <v>918</v>
      </c>
      <c r="D1686" t="s">
        <v>979</v>
      </c>
      <c r="E1686" s="1">
        <v>34549</v>
      </c>
      <c r="F1686" s="1">
        <v>44788</v>
      </c>
      <c r="G1686" t="s">
        <v>967</v>
      </c>
      <c r="H1686" s="2">
        <v>141846.29999999999</v>
      </c>
      <c r="I1686">
        <v>12</v>
      </c>
      <c r="J1686">
        <v>5.5</v>
      </c>
      <c r="R1686">
        <f t="shared" ca="1" si="135"/>
        <v>30</v>
      </c>
    </row>
    <row r="1687" spans="1:18">
      <c r="A1687">
        <v>2686</v>
      </c>
      <c r="B1687" t="s">
        <v>189</v>
      </c>
      <c r="C1687" t="s">
        <v>566</v>
      </c>
      <c r="D1687" t="s">
        <v>980</v>
      </c>
      <c r="E1687" s="1">
        <v>30392</v>
      </c>
      <c r="F1687" s="1">
        <v>44397</v>
      </c>
      <c r="G1687" t="s">
        <v>969</v>
      </c>
      <c r="H1687" s="2">
        <v>134559.34</v>
      </c>
      <c r="I1687">
        <v>6</v>
      </c>
      <c r="J1687">
        <v>8</v>
      </c>
      <c r="R1687">
        <f t="shared" ca="1" si="135"/>
        <v>42</v>
      </c>
    </row>
    <row r="1688" spans="1:18">
      <c r="A1688">
        <v>2687</v>
      </c>
      <c r="B1688" t="s">
        <v>306</v>
      </c>
      <c r="C1688" t="s">
        <v>446</v>
      </c>
      <c r="D1688" t="s">
        <v>979</v>
      </c>
      <c r="E1688" s="1">
        <v>38553</v>
      </c>
      <c r="F1688" s="1">
        <v>45647</v>
      </c>
      <c r="G1688" t="s">
        <v>966</v>
      </c>
      <c r="H1688" s="2">
        <v>278235.7</v>
      </c>
      <c r="I1688">
        <v>0</v>
      </c>
      <c r="J1688">
        <v>2.1</v>
      </c>
      <c r="R1688">
        <f t="shared" ca="1" si="135"/>
        <v>19</v>
      </c>
    </row>
    <row r="1689" spans="1:18">
      <c r="A1689">
        <v>2688</v>
      </c>
      <c r="B1689" t="s">
        <v>194</v>
      </c>
      <c r="C1689" t="s">
        <v>731</v>
      </c>
      <c r="D1689" t="s">
        <v>979</v>
      </c>
      <c r="E1689" s="1">
        <v>37414</v>
      </c>
      <c r="F1689" s="1">
        <v>44924</v>
      </c>
      <c r="G1689" t="s">
        <v>968</v>
      </c>
      <c r="H1689" s="2">
        <v>298951.42</v>
      </c>
      <c r="I1689">
        <v>0</v>
      </c>
      <c r="J1689">
        <v>35</v>
      </c>
      <c r="R1689">
        <f t="shared" ca="1" si="135"/>
        <v>22</v>
      </c>
    </row>
    <row r="1690" spans="1:18">
      <c r="A1690">
        <v>2689</v>
      </c>
      <c r="B1690" t="s">
        <v>145</v>
      </c>
      <c r="C1690" t="s">
        <v>865</v>
      </c>
      <c r="D1690" t="s">
        <v>980</v>
      </c>
      <c r="E1690" s="1">
        <v>34819</v>
      </c>
      <c r="F1690" s="1">
        <v>45098</v>
      </c>
      <c r="G1690" t="s">
        <v>969</v>
      </c>
      <c r="H1690" s="2">
        <v>295401.15999999997</v>
      </c>
      <c r="I1690">
        <v>18</v>
      </c>
      <c r="J1690">
        <v>8</v>
      </c>
      <c r="R1690">
        <f t="shared" ca="1" si="135"/>
        <v>30</v>
      </c>
    </row>
    <row r="1691" spans="1:18">
      <c r="A1691">
        <v>2690</v>
      </c>
      <c r="B1691" t="s">
        <v>335</v>
      </c>
      <c r="C1691" t="s">
        <v>361</v>
      </c>
      <c r="D1691" t="s">
        <v>979</v>
      </c>
      <c r="E1691" s="1">
        <v>30258</v>
      </c>
      <c r="F1691" s="1">
        <v>44328</v>
      </c>
      <c r="G1691" t="s">
        <v>966</v>
      </c>
      <c r="H1691" s="2">
        <v>483167.25</v>
      </c>
      <c r="I1691">
        <v>0</v>
      </c>
      <c r="J1691">
        <v>2.1</v>
      </c>
      <c r="R1691">
        <f t="shared" ca="1" si="135"/>
        <v>42</v>
      </c>
    </row>
    <row r="1692" spans="1:18">
      <c r="A1692">
        <v>2691</v>
      </c>
      <c r="B1692" t="s">
        <v>306</v>
      </c>
      <c r="C1692" t="s">
        <v>414</v>
      </c>
      <c r="D1692" t="s">
        <v>980</v>
      </c>
      <c r="E1692" s="1">
        <v>36318</v>
      </c>
      <c r="F1692" s="1">
        <v>44331</v>
      </c>
      <c r="G1692" t="s">
        <v>967</v>
      </c>
      <c r="H1692" s="2">
        <v>457085.33</v>
      </c>
      <c r="I1692">
        <v>18</v>
      </c>
      <c r="J1692">
        <v>5.5</v>
      </c>
      <c r="R1692">
        <f t="shared" ca="1" si="135"/>
        <v>25</v>
      </c>
    </row>
    <row r="1693" spans="1:18">
      <c r="A1693">
        <v>2692</v>
      </c>
      <c r="B1693" t="s">
        <v>124</v>
      </c>
      <c r="C1693" t="s">
        <v>218</v>
      </c>
      <c r="D1693" t="s">
        <v>979</v>
      </c>
      <c r="E1693" s="1">
        <v>30616</v>
      </c>
      <c r="F1693" s="1">
        <v>44326</v>
      </c>
      <c r="G1693" t="s">
        <v>965</v>
      </c>
      <c r="H1693" s="2">
        <v>217548.43</v>
      </c>
      <c r="I1693">
        <v>0</v>
      </c>
      <c r="J1693">
        <v>0.5</v>
      </c>
      <c r="R1693">
        <f t="shared" ca="1" si="135"/>
        <v>41</v>
      </c>
    </row>
    <row r="1694" spans="1:18">
      <c r="A1694">
        <v>2693</v>
      </c>
      <c r="B1694" t="s">
        <v>77</v>
      </c>
      <c r="C1694" t="s">
        <v>475</v>
      </c>
      <c r="D1694" t="s">
        <v>980</v>
      </c>
      <c r="E1694" s="1">
        <v>29735</v>
      </c>
      <c r="F1694" s="1">
        <v>45494</v>
      </c>
      <c r="G1694" t="s">
        <v>966</v>
      </c>
      <c r="H1694" s="2">
        <v>199262.89</v>
      </c>
      <c r="I1694">
        <v>0</v>
      </c>
      <c r="J1694">
        <v>2.1</v>
      </c>
      <c r="R1694">
        <f t="shared" ca="1" si="135"/>
        <v>44</v>
      </c>
    </row>
    <row r="1695" spans="1:18">
      <c r="A1695">
        <v>2694</v>
      </c>
      <c r="B1695" t="s">
        <v>251</v>
      </c>
      <c r="C1695" t="s">
        <v>609</v>
      </c>
      <c r="D1695" t="s">
        <v>979</v>
      </c>
      <c r="E1695" s="1">
        <v>35676</v>
      </c>
      <c r="F1695" s="1">
        <v>44943</v>
      </c>
      <c r="G1695" t="s">
        <v>966</v>
      </c>
      <c r="H1695" s="2">
        <v>443803.19</v>
      </c>
      <c r="I1695">
        <v>0</v>
      </c>
      <c r="J1695">
        <v>2.1</v>
      </c>
      <c r="R1695">
        <f t="shared" ca="1" si="135"/>
        <v>27</v>
      </c>
    </row>
    <row r="1696" spans="1:18">
      <c r="A1696">
        <v>2695</v>
      </c>
      <c r="B1696" t="s">
        <v>178</v>
      </c>
      <c r="C1696" t="s">
        <v>877</v>
      </c>
      <c r="D1696" t="s">
        <v>980</v>
      </c>
      <c r="E1696" s="1">
        <v>27766</v>
      </c>
      <c r="F1696" s="1">
        <v>44130</v>
      </c>
      <c r="G1696" t="s">
        <v>965</v>
      </c>
      <c r="H1696" s="2">
        <v>55196.71</v>
      </c>
      <c r="I1696">
        <v>0</v>
      </c>
      <c r="J1696">
        <v>0.5</v>
      </c>
      <c r="R1696">
        <f t="shared" ca="1" si="135"/>
        <v>49</v>
      </c>
    </row>
    <row r="1697" spans="1:18">
      <c r="A1697">
        <v>2696</v>
      </c>
      <c r="B1697" t="s">
        <v>221</v>
      </c>
      <c r="C1697" t="s">
        <v>712</v>
      </c>
      <c r="D1697" t="s">
        <v>980</v>
      </c>
      <c r="E1697" s="1">
        <v>36416</v>
      </c>
      <c r="F1697" s="1">
        <v>44099</v>
      </c>
      <c r="G1697" t="s">
        <v>966</v>
      </c>
      <c r="H1697" s="2">
        <v>84896.81</v>
      </c>
      <c r="I1697">
        <v>0</v>
      </c>
      <c r="J1697">
        <v>2.1</v>
      </c>
      <c r="R1697">
        <f t="shared" ca="1" si="135"/>
        <v>25</v>
      </c>
    </row>
    <row r="1698" spans="1:18">
      <c r="A1698">
        <v>2697</v>
      </c>
      <c r="B1698" t="s">
        <v>81</v>
      </c>
      <c r="C1698" t="s">
        <v>635</v>
      </c>
      <c r="D1698" t="s">
        <v>980</v>
      </c>
      <c r="E1698" s="1">
        <v>34389</v>
      </c>
      <c r="F1698" s="1">
        <v>44567</v>
      </c>
      <c r="G1698" t="s">
        <v>968</v>
      </c>
      <c r="H1698" s="2">
        <v>338127.21</v>
      </c>
      <c r="I1698">
        <v>0</v>
      </c>
      <c r="J1698">
        <v>35</v>
      </c>
      <c r="R1698">
        <f t="shared" ca="1" si="135"/>
        <v>31</v>
      </c>
    </row>
    <row r="1699" spans="1:18">
      <c r="A1699">
        <v>2698</v>
      </c>
      <c r="B1699" t="s">
        <v>215</v>
      </c>
      <c r="C1699" t="s">
        <v>461</v>
      </c>
      <c r="D1699" t="s">
        <v>980</v>
      </c>
      <c r="E1699" s="1">
        <v>34397</v>
      </c>
      <c r="F1699" s="1">
        <v>44217</v>
      </c>
      <c r="G1699" t="s">
        <v>966</v>
      </c>
      <c r="H1699" s="2">
        <v>57547.43</v>
      </c>
      <c r="I1699">
        <v>0</v>
      </c>
      <c r="J1699">
        <v>2.1</v>
      </c>
      <c r="R1699">
        <f t="shared" ca="1" si="135"/>
        <v>31</v>
      </c>
    </row>
    <row r="1700" spans="1:18">
      <c r="A1700">
        <v>2699</v>
      </c>
      <c r="B1700" t="s">
        <v>154</v>
      </c>
      <c r="C1700" t="s">
        <v>405</v>
      </c>
      <c r="D1700" t="s">
        <v>979</v>
      </c>
      <c r="E1700" s="1">
        <v>26103</v>
      </c>
      <c r="F1700" s="1">
        <v>45245</v>
      </c>
      <c r="G1700" t="s">
        <v>965</v>
      </c>
      <c r="H1700" s="2">
        <v>255944</v>
      </c>
      <c r="I1700">
        <v>0</v>
      </c>
      <c r="J1700">
        <v>0.5</v>
      </c>
      <c r="R1700">
        <f t="shared" ca="1" si="135"/>
        <v>53</v>
      </c>
    </row>
    <row r="1701" spans="1:18">
      <c r="A1701">
        <v>2700</v>
      </c>
      <c r="B1701" t="s">
        <v>215</v>
      </c>
      <c r="C1701" t="s">
        <v>448</v>
      </c>
      <c r="D1701" t="s">
        <v>979</v>
      </c>
      <c r="E1701" s="1">
        <v>21602</v>
      </c>
      <c r="F1701" s="1">
        <v>44895</v>
      </c>
      <c r="G1701" t="s">
        <v>968</v>
      </c>
      <c r="H1701" s="2">
        <v>315543.92</v>
      </c>
      <c r="I1701">
        <v>0</v>
      </c>
      <c r="J1701">
        <v>35</v>
      </c>
      <c r="R1701">
        <f t="shared" ca="1" si="135"/>
        <v>66</v>
      </c>
    </row>
    <row r="1702" spans="1:18">
      <c r="A1702">
        <v>2701</v>
      </c>
      <c r="B1702" t="s">
        <v>86</v>
      </c>
      <c r="C1702" t="s">
        <v>76</v>
      </c>
      <c r="D1702" t="s">
        <v>979</v>
      </c>
      <c r="E1702" s="1">
        <v>21978</v>
      </c>
      <c r="F1702" s="1">
        <v>45107</v>
      </c>
      <c r="G1702" t="s">
        <v>965</v>
      </c>
      <c r="H1702" s="2">
        <v>395134.37</v>
      </c>
      <c r="I1702">
        <v>0</v>
      </c>
      <c r="J1702">
        <v>0.5</v>
      </c>
      <c r="R1702">
        <f t="shared" ca="1" si="135"/>
        <v>65</v>
      </c>
    </row>
    <row r="1703" spans="1:18">
      <c r="A1703">
        <v>2702</v>
      </c>
      <c r="B1703" t="s">
        <v>138</v>
      </c>
      <c r="C1703" t="s">
        <v>919</v>
      </c>
      <c r="D1703" t="s">
        <v>979</v>
      </c>
      <c r="E1703" s="1">
        <v>28193</v>
      </c>
      <c r="F1703" s="1">
        <v>45769</v>
      </c>
      <c r="G1703" t="s">
        <v>969</v>
      </c>
      <c r="H1703" s="2">
        <v>301695.01</v>
      </c>
      <c r="I1703">
        <v>24</v>
      </c>
      <c r="J1703">
        <v>8</v>
      </c>
      <c r="R1703">
        <f t="shared" ca="1" si="135"/>
        <v>48</v>
      </c>
    </row>
    <row r="1704" spans="1:18">
      <c r="A1704">
        <v>2703</v>
      </c>
      <c r="B1704" t="s">
        <v>248</v>
      </c>
      <c r="C1704" t="s">
        <v>496</v>
      </c>
      <c r="D1704" t="s">
        <v>979</v>
      </c>
      <c r="E1704" s="1">
        <v>37001</v>
      </c>
      <c r="F1704" s="1">
        <v>45622</v>
      </c>
      <c r="G1704" t="s">
        <v>965</v>
      </c>
      <c r="H1704" s="2">
        <v>348187.76</v>
      </c>
      <c r="I1704">
        <v>0</v>
      </c>
      <c r="J1704">
        <v>0.5</v>
      </c>
      <c r="R1704">
        <f t="shared" ca="1" si="135"/>
        <v>24</v>
      </c>
    </row>
    <row r="1705" spans="1:18">
      <c r="A1705">
        <v>2704</v>
      </c>
      <c r="B1705" t="s">
        <v>93</v>
      </c>
      <c r="C1705" t="s">
        <v>736</v>
      </c>
      <c r="D1705" t="s">
        <v>979</v>
      </c>
      <c r="E1705" s="1">
        <v>24701</v>
      </c>
      <c r="F1705" s="1">
        <v>45633</v>
      </c>
      <c r="G1705" t="s">
        <v>965</v>
      </c>
      <c r="H1705" s="2">
        <v>181157.94</v>
      </c>
      <c r="I1705">
        <v>0</v>
      </c>
      <c r="J1705">
        <v>0.5</v>
      </c>
      <c r="R1705">
        <f t="shared" ca="1" si="135"/>
        <v>57</v>
      </c>
    </row>
    <row r="1706" spans="1:18">
      <c r="A1706">
        <v>2705</v>
      </c>
      <c r="B1706" t="s">
        <v>51</v>
      </c>
      <c r="C1706" t="s">
        <v>731</v>
      </c>
      <c r="D1706" t="s">
        <v>979</v>
      </c>
      <c r="E1706" s="1">
        <v>30549</v>
      </c>
      <c r="F1706" s="1">
        <v>44485</v>
      </c>
      <c r="G1706" t="s">
        <v>967</v>
      </c>
      <c r="H1706" s="2">
        <v>405208.44</v>
      </c>
      <c r="I1706">
        <v>6</v>
      </c>
      <c r="J1706">
        <v>5.5</v>
      </c>
      <c r="R1706">
        <f t="shared" ca="1" si="135"/>
        <v>41</v>
      </c>
    </row>
    <row r="1707" spans="1:18">
      <c r="A1707">
        <v>2706</v>
      </c>
      <c r="B1707" t="s">
        <v>72</v>
      </c>
      <c r="C1707" t="s">
        <v>384</v>
      </c>
      <c r="D1707" t="s">
        <v>979</v>
      </c>
      <c r="E1707" s="1">
        <v>26857</v>
      </c>
      <c r="F1707" s="1">
        <v>44531</v>
      </c>
      <c r="G1707" t="s">
        <v>968</v>
      </c>
      <c r="H1707" s="2">
        <v>448588.2</v>
      </c>
      <c r="I1707">
        <v>0</v>
      </c>
      <c r="J1707">
        <v>35</v>
      </c>
      <c r="R1707">
        <f t="shared" ca="1" si="135"/>
        <v>51</v>
      </c>
    </row>
    <row r="1708" spans="1:18">
      <c r="A1708">
        <v>2707</v>
      </c>
      <c r="B1708" t="s">
        <v>290</v>
      </c>
      <c r="C1708" t="s">
        <v>735</v>
      </c>
      <c r="D1708" t="s">
        <v>980</v>
      </c>
      <c r="E1708" s="1">
        <v>34904</v>
      </c>
      <c r="F1708" s="1">
        <v>44387</v>
      </c>
      <c r="G1708" t="s">
        <v>968</v>
      </c>
      <c r="H1708" s="2">
        <v>374357.5</v>
      </c>
      <c r="I1708">
        <v>0</v>
      </c>
      <c r="J1708">
        <v>35</v>
      </c>
      <c r="R1708">
        <f t="shared" ca="1" si="135"/>
        <v>29</v>
      </c>
    </row>
    <row r="1709" spans="1:18">
      <c r="A1709">
        <v>2708</v>
      </c>
      <c r="B1709" t="s">
        <v>74</v>
      </c>
      <c r="C1709" t="s">
        <v>529</v>
      </c>
      <c r="D1709" t="s">
        <v>980</v>
      </c>
      <c r="E1709" s="1">
        <v>39225</v>
      </c>
      <c r="F1709" s="1">
        <v>44947</v>
      </c>
      <c r="G1709" t="s">
        <v>968</v>
      </c>
      <c r="H1709" s="2">
        <v>119557.55</v>
      </c>
      <c r="I1709">
        <v>0</v>
      </c>
      <c r="J1709">
        <v>35</v>
      </c>
      <c r="R1709">
        <f t="shared" ca="1" si="135"/>
        <v>18</v>
      </c>
    </row>
    <row r="1710" spans="1:18">
      <c r="A1710">
        <v>2709</v>
      </c>
      <c r="B1710" t="s">
        <v>130</v>
      </c>
      <c r="C1710" t="s">
        <v>743</v>
      </c>
      <c r="D1710" t="s">
        <v>980</v>
      </c>
      <c r="E1710" s="1">
        <v>27110</v>
      </c>
      <c r="F1710" s="1">
        <v>45296</v>
      </c>
      <c r="G1710" t="s">
        <v>969</v>
      </c>
      <c r="H1710" s="2">
        <v>194563.45</v>
      </c>
      <c r="I1710">
        <v>6</v>
      </c>
      <c r="J1710">
        <v>8</v>
      </c>
      <c r="R1710">
        <f t="shared" ca="1" si="135"/>
        <v>51</v>
      </c>
    </row>
    <row r="1711" spans="1:18">
      <c r="A1711">
        <v>2710</v>
      </c>
      <c r="B1711" t="s">
        <v>210</v>
      </c>
      <c r="C1711" t="s">
        <v>877</v>
      </c>
      <c r="D1711" t="s">
        <v>980</v>
      </c>
      <c r="E1711" s="1">
        <v>26942</v>
      </c>
      <c r="F1711" s="1">
        <v>44572</v>
      </c>
      <c r="G1711" t="s">
        <v>965</v>
      </c>
      <c r="H1711" s="2">
        <v>234529.59</v>
      </c>
      <c r="I1711">
        <v>0</v>
      </c>
      <c r="J1711">
        <v>0.5</v>
      </c>
      <c r="R1711">
        <f t="shared" ca="1" si="135"/>
        <v>51</v>
      </c>
    </row>
    <row r="1712" spans="1:18">
      <c r="A1712">
        <v>2711</v>
      </c>
      <c r="B1712" t="s">
        <v>323</v>
      </c>
      <c r="C1712" t="s">
        <v>920</v>
      </c>
      <c r="D1712" t="s">
        <v>980</v>
      </c>
      <c r="E1712" s="1">
        <v>22947</v>
      </c>
      <c r="F1712" s="1">
        <v>44514</v>
      </c>
      <c r="G1712" t="s">
        <v>965</v>
      </c>
      <c r="H1712" s="2">
        <v>481086.71999999997</v>
      </c>
      <c r="I1712">
        <v>0</v>
      </c>
      <c r="J1712">
        <v>0.5</v>
      </c>
      <c r="R1712">
        <f t="shared" ca="1" si="135"/>
        <v>62</v>
      </c>
    </row>
    <row r="1713" spans="1:18">
      <c r="A1713">
        <v>2712</v>
      </c>
      <c r="B1713" t="s">
        <v>154</v>
      </c>
      <c r="C1713" t="s">
        <v>778</v>
      </c>
      <c r="D1713" t="s">
        <v>979</v>
      </c>
      <c r="E1713" s="1">
        <v>29397</v>
      </c>
      <c r="F1713" s="1">
        <v>45053</v>
      </c>
      <c r="G1713" t="s">
        <v>965</v>
      </c>
      <c r="H1713" s="2">
        <v>80648.37</v>
      </c>
      <c r="I1713">
        <v>0</v>
      </c>
      <c r="J1713">
        <v>0.5</v>
      </c>
      <c r="R1713">
        <f t="shared" ca="1" si="135"/>
        <v>44</v>
      </c>
    </row>
    <row r="1714" spans="1:18">
      <c r="A1714">
        <v>2713</v>
      </c>
      <c r="B1714" t="s">
        <v>299</v>
      </c>
      <c r="C1714" t="s">
        <v>476</v>
      </c>
      <c r="D1714" t="s">
        <v>980</v>
      </c>
      <c r="E1714" s="1">
        <v>32912</v>
      </c>
      <c r="F1714" s="1">
        <v>44169</v>
      </c>
      <c r="G1714" t="s">
        <v>965</v>
      </c>
      <c r="H1714" s="2">
        <v>335127.28000000003</v>
      </c>
      <c r="I1714">
        <v>0</v>
      </c>
      <c r="J1714">
        <v>0.5</v>
      </c>
      <c r="R1714">
        <f t="shared" ca="1" si="135"/>
        <v>35</v>
      </c>
    </row>
    <row r="1715" spans="1:18">
      <c r="A1715">
        <v>2714</v>
      </c>
      <c r="B1715" t="s">
        <v>53</v>
      </c>
      <c r="C1715" t="s">
        <v>407</v>
      </c>
      <c r="D1715" t="s">
        <v>980</v>
      </c>
      <c r="E1715" s="1">
        <v>35672</v>
      </c>
      <c r="F1715" s="1">
        <v>44608</v>
      </c>
      <c r="G1715" t="s">
        <v>967</v>
      </c>
      <c r="H1715" s="2">
        <v>475609.2</v>
      </c>
      <c r="I1715">
        <v>6</v>
      </c>
      <c r="J1715">
        <v>5.5</v>
      </c>
      <c r="R1715">
        <f t="shared" ca="1" si="135"/>
        <v>27</v>
      </c>
    </row>
    <row r="1716" spans="1:18">
      <c r="A1716">
        <v>2715</v>
      </c>
      <c r="B1716" t="s">
        <v>112</v>
      </c>
      <c r="C1716" t="s">
        <v>612</v>
      </c>
      <c r="D1716" t="s">
        <v>979</v>
      </c>
      <c r="E1716" s="1">
        <v>30052</v>
      </c>
      <c r="F1716" s="1">
        <v>45258</v>
      </c>
      <c r="G1716" t="s">
        <v>966</v>
      </c>
      <c r="H1716" s="2">
        <v>162996.06</v>
      </c>
      <c r="I1716">
        <v>0</v>
      </c>
      <c r="J1716">
        <v>2.1</v>
      </c>
      <c r="R1716">
        <f t="shared" ca="1" si="135"/>
        <v>43</v>
      </c>
    </row>
    <row r="1717" spans="1:18">
      <c r="A1717">
        <v>2716</v>
      </c>
      <c r="B1717" t="s">
        <v>43</v>
      </c>
      <c r="C1717" t="s">
        <v>565</v>
      </c>
      <c r="D1717" t="s">
        <v>980</v>
      </c>
      <c r="E1717" s="1">
        <v>21286</v>
      </c>
      <c r="F1717" s="1">
        <v>44682</v>
      </c>
      <c r="G1717" t="s">
        <v>965</v>
      </c>
      <c r="H1717" s="2">
        <v>180565.78</v>
      </c>
      <c r="I1717">
        <v>0</v>
      </c>
      <c r="J1717">
        <v>0.5</v>
      </c>
      <c r="R1717">
        <f t="shared" ca="1" si="135"/>
        <v>67</v>
      </c>
    </row>
    <row r="1718" spans="1:18">
      <c r="A1718">
        <v>2717</v>
      </c>
      <c r="B1718" t="s">
        <v>160</v>
      </c>
      <c r="C1718" t="s">
        <v>592</v>
      </c>
      <c r="D1718" t="s">
        <v>980</v>
      </c>
      <c r="E1718" s="1">
        <v>28660</v>
      </c>
      <c r="F1718" s="1">
        <v>44491</v>
      </c>
      <c r="G1718" t="s">
        <v>966</v>
      </c>
      <c r="H1718" s="2">
        <v>233970.29</v>
      </c>
      <c r="I1718">
        <v>0</v>
      </c>
      <c r="J1718">
        <v>2.1</v>
      </c>
      <c r="R1718">
        <f t="shared" ca="1" si="135"/>
        <v>46</v>
      </c>
    </row>
    <row r="1719" spans="1:18">
      <c r="A1719">
        <v>2718</v>
      </c>
      <c r="B1719" t="s">
        <v>13</v>
      </c>
      <c r="C1719" t="s">
        <v>572</v>
      </c>
      <c r="D1719" t="s">
        <v>980</v>
      </c>
      <c r="E1719" s="1">
        <v>28628</v>
      </c>
      <c r="F1719" s="1">
        <v>45244</v>
      </c>
      <c r="G1719" t="s">
        <v>966</v>
      </c>
      <c r="H1719" s="2">
        <v>284207.39</v>
      </c>
      <c r="I1719">
        <v>0</v>
      </c>
      <c r="J1719">
        <v>2.1</v>
      </c>
      <c r="R1719">
        <f t="shared" ca="1" si="135"/>
        <v>47</v>
      </c>
    </row>
    <row r="1720" spans="1:18">
      <c r="A1720">
        <v>2719</v>
      </c>
      <c r="B1720" t="s">
        <v>340</v>
      </c>
      <c r="C1720" t="s">
        <v>617</v>
      </c>
      <c r="D1720" t="s">
        <v>980</v>
      </c>
      <c r="E1720" s="1">
        <v>35269</v>
      </c>
      <c r="F1720" s="1">
        <v>44918</v>
      </c>
      <c r="G1720" t="s">
        <v>967</v>
      </c>
      <c r="H1720" s="2">
        <v>60203.69</v>
      </c>
      <c r="I1720">
        <v>0</v>
      </c>
      <c r="J1720">
        <v>5.5</v>
      </c>
      <c r="R1720">
        <f t="shared" ca="1" si="135"/>
        <v>28</v>
      </c>
    </row>
    <row r="1721" spans="1:18">
      <c r="A1721">
        <v>2720</v>
      </c>
      <c r="B1721" t="s">
        <v>74</v>
      </c>
      <c r="C1721" t="s">
        <v>707</v>
      </c>
      <c r="D1721" t="s">
        <v>979</v>
      </c>
      <c r="E1721" s="1">
        <v>32004</v>
      </c>
      <c r="F1721" s="1">
        <v>44850</v>
      </c>
      <c r="G1721" t="s">
        <v>967</v>
      </c>
      <c r="H1721" s="2">
        <v>440279.52</v>
      </c>
      <c r="I1721">
        <v>36</v>
      </c>
      <c r="J1721">
        <v>5.5</v>
      </c>
      <c r="R1721">
        <f t="shared" ca="1" si="135"/>
        <v>37</v>
      </c>
    </row>
    <row r="1722" spans="1:18">
      <c r="A1722">
        <v>2721</v>
      </c>
      <c r="B1722" t="s">
        <v>77</v>
      </c>
      <c r="C1722" t="s">
        <v>921</v>
      </c>
      <c r="D1722" t="s">
        <v>979</v>
      </c>
      <c r="E1722" s="1">
        <v>36265</v>
      </c>
      <c r="F1722" s="1">
        <v>44651</v>
      </c>
      <c r="G1722" t="s">
        <v>969</v>
      </c>
      <c r="H1722" s="2">
        <v>67397.64</v>
      </c>
      <c r="I1722">
        <v>18</v>
      </c>
      <c r="J1722">
        <v>8</v>
      </c>
      <c r="R1722">
        <f t="shared" ca="1" si="135"/>
        <v>26</v>
      </c>
    </row>
    <row r="1723" spans="1:18">
      <c r="A1723">
        <v>2722</v>
      </c>
      <c r="B1723" t="s">
        <v>208</v>
      </c>
      <c r="C1723" t="s">
        <v>495</v>
      </c>
      <c r="D1723" t="s">
        <v>980</v>
      </c>
      <c r="E1723" s="1">
        <v>28939</v>
      </c>
      <c r="F1723" s="1">
        <v>44316</v>
      </c>
      <c r="G1723" t="s">
        <v>965</v>
      </c>
      <c r="H1723" s="2">
        <v>356735.78</v>
      </c>
      <c r="I1723">
        <v>0</v>
      </c>
      <c r="J1723">
        <v>0.5</v>
      </c>
      <c r="R1723">
        <f t="shared" ca="1" si="135"/>
        <v>46</v>
      </c>
    </row>
    <row r="1724" spans="1:18">
      <c r="A1724">
        <v>2723</v>
      </c>
      <c r="B1724" t="s">
        <v>218</v>
      </c>
      <c r="C1724" t="s">
        <v>787</v>
      </c>
      <c r="D1724" t="s">
        <v>980</v>
      </c>
      <c r="E1724" s="1">
        <v>38173</v>
      </c>
      <c r="F1724" s="1">
        <v>45611</v>
      </c>
      <c r="G1724" t="s">
        <v>969</v>
      </c>
      <c r="H1724" s="2">
        <v>374897.7</v>
      </c>
      <c r="I1724">
        <v>18</v>
      </c>
      <c r="J1724">
        <v>8</v>
      </c>
      <c r="R1724">
        <f t="shared" ca="1" si="135"/>
        <v>20</v>
      </c>
    </row>
    <row r="1725" spans="1:18">
      <c r="A1725">
        <v>2724</v>
      </c>
      <c r="B1725" t="s">
        <v>58</v>
      </c>
      <c r="C1725" t="s">
        <v>498</v>
      </c>
      <c r="D1725" t="s">
        <v>979</v>
      </c>
      <c r="E1725" s="1">
        <v>38191</v>
      </c>
      <c r="F1725" s="1">
        <v>44923</v>
      </c>
      <c r="G1725" t="s">
        <v>966</v>
      </c>
      <c r="H1725" s="2">
        <v>48488.85</v>
      </c>
      <c r="I1725">
        <v>0</v>
      </c>
      <c r="J1725">
        <v>2.1</v>
      </c>
      <c r="R1725">
        <f t="shared" ca="1" si="135"/>
        <v>20</v>
      </c>
    </row>
    <row r="1726" spans="1:18">
      <c r="A1726">
        <v>2725</v>
      </c>
      <c r="B1726" t="s">
        <v>184</v>
      </c>
      <c r="C1726" t="s">
        <v>738</v>
      </c>
      <c r="D1726" t="s">
        <v>980</v>
      </c>
      <c r="E1726" s="1">
        <v>36785</v>
      </c>
      <c r="F1726" s="1">
        <v>45379</v>
      </c>
      <c r="G1726" t="s">
        <v>966</v>
      </c>
      <c r="H1726" s="2">
        <v>289166.17</v>
      </c>
      <c r="I1726">
        <v>0</v>
      </c>
      <c r="J1726">
        <v>2.1</v>
      </c>
      <c r="R1726">
        <f t="shared" ca="1" si="135"/>
        <v>24</v>
      </c>
    </row>
    <row r="1727" spans="1:18">
      <c r="A1727">
        <v>2726</v>
      </c>
      <c r="B1727" t="s">
        <v>164</v>
      </c>
      <c r="C1727" t="s">
        <v>359</v>
      </c>
      <c r="D1727" t="s">
        <v>980</v>
      </c>
      <c r="E1727" s="1">
        <v>25059</v>
      </c>
      <c r="F1727" s="1">
        <v>44582</v>
      </c>
      <c r="G1727" t="s">
        <v>966</v>
      </c>
      <c r="H1727" s="2">
        <v>146749</v>
      </c>
      <c r="I1727">
        <v>0</v>
      </c>
      <c r="J1727">
        <v>2.1</v>
      </c>
      <c r="R1727">
        <f t="shared" ca="1" si="135"/>
        <v>56</v>
      </c>
    </row>
    <row r="1728" spans="1:18">
      <c r="A1728">
        <v>2727</v>
      </c>
      <c r="B1728" t="s">
        <v>195</v>
      </c>
      <c r="C1728" t="s">
        <v>602</v>
      </c>
      <c r="D1728" t="s">
        <v>979</v>
      </c>
      <c r="E1728" s="1">
        <v>23075</v>
      </c>
      <c r="F1728" s="1">
        <v>44556</v>
      </c>
      <c r="G1728" t="s">
        <v>967</v>
      </c>
      <c r="H1728" s="2">
        <v>181927.46</v>
      </c>
      <c r="I1728">
        <v>12</v>
      </c>
      <c r="J1728">
        <v>5.5</v>
      </c>
      <c r="R1728">
        <f t="shared" ca="1" si="135"/>
        <v>62</v>
      </c>
    </row>
    <row r="1729" spans="1:18">
      <c r="A1729">
        <v>2728</v>
      </c>
      <c r="B1729" t="s">
        <v>197</v>
      </c>
      <c r="C1729" t="s">
        <v>783</v>
      </c>
      <c r="D1729" t="s">
        <v>979</v>
      </c>
      <c r="E1729" s="1">
        <v>29586</v>
      </c>
      <c r="F1729" s="1">
        <v>44023</v>
      </c>
      <c r="G1729" t="s">
        <v>965</v>
      </c>
      <c r="H1729" s="2">
        <v>92042.77</v>
      </c>
      <c r="I1729">
        <v>0</v>
      </c>
      <c r="J1729">
        <v>0.5</v>
      </c>
      <c r="R1729">
        <f t="shared" ca="1" si="135"/>
        <v>44</v>
      </c>
    </row>
    <row r="1730" spans="1:18">
      <c r="A1730">
        <v>2729</v>
      </c>
      <c r="B1730" t="s">
        <v>321</v>
      </c>
      <c r="C1730" t="s">
        <v>922</v>
      </c>
      <c r="D1730" t="s">
        <v>980</v>
      </c>
      <c r="E1730" s="1">
        <v>21278</v>
      </c>
      <c r="F1730" s="1">
        <v>45570</v>
      </c>
      <c r="G1730" t="s">
        <v>967</v>
      </c>
      <c r="H1730" s="2">
        <v>401349.11</v>
      </c>
      <c r="I1730">
        <v>18</v>
      </c>
      <c r="J1730">
        <v>5.5</v>
      </c>
      <c r="R1730">
        <f t="shared" ca="1" si="135"/>
        <v>67</v>
      </c>
    </row>
    <row r="1731" spans="1:18">
      <c r="A1731">
        <v>2730</v>
      </c>
      <c r="B1731" t="s">
        <v>18</v>
      </c>
      <c r="C1731" t="s">
        <v>391</v>
      </c>
      <c r="D1731" t="s">
        <v>979</v>
      </c>
      <c r="E1731" s="1">
        <v>37520</v>
      </c>
      <c r="F1731" s="1">
        <v>44900</v>
      </c>
      <c r="G1731" t="s">
        <v>969</v>
      </c>
      <c r="H1731" s="2">
        <v>268619.51</v>
      </c>
      <c r="I1731">
        <v>36</v>
      </c>
      <c r="J1731">
        <v>8</v>
      </c>
      <c r="R1731">
        <f t="shared" ca="1" si="135"/>
        <v>22</v>
      </c>
    </row>
    <row r="1732" spans="1:18">
      <c r="A1732">
        <v>2731</v>
      </c>
      <c r="B1732" t="s">
        <v>194</v>
      </c>
      <c r="C1732" t="s">
        <v>691</v>
      </c>
      <c r="D1732" t="s">
        <v>979</v>
      </c>
      <c r="E1732" s="1">
        <v>20931</v>
      </c>
      <c r="F1732" s="1">
        <v>45248</v>
      </c>
      <c r="G1732" t="s">
        <v>969</v>
      </c>
      <c r="H1732" s="2">
        <v>181104.27</v>
      </c>
      <c r="I1732">
        <v>36</v>
      </c>
      <c r="J1732">
        <v>8</v>
      </c>
      <c r="R1732">
        <f t="shared" ca="1" si="135"/>
        <v>68</v>
      </c>
    </row>
    <row r="1733" spans="1:18">
      <c r="A1733">
        <v>2732</v>
      </c>
      <c r="B1733" t="s">
        <v>105</v>
      </c>
      <c r="C1733" t="s">
        <v>653</v>
      </c>
      <c r="D1733" t="s">
        <v>979</v>
      </c>
      <c r="E1733" s="1">
        <v>33595</v>
      </c>
      <c r="F1733" s="1">
        <v>44994</v>
      </c>
      <c r="G1733" t="s">
        <v>968</v>
      </c>
      <c r="H1733" s="2">
        <v>82273.84</v>
      </c>
      <c r="I1733">
        <v>0</v>
      </c>
      <c r="J1733">
        <v>35</v>
      </c>
      <c r="R1733">
        <f t="shared" ca="1" si="135"/>
        <v>33</v>
      </c>
    </row>
    <row r="1734" spans="1:18">
      <c r="A1734">
        <v>2733</v>
      </c>
      <c r="B1734" t="s">
        <v>84</v>
      </c>
      <c r="C1734" t="s">
        <v>602</v>
      </c>
      <c r="D1734" t="s">
        <v>980</v>
      </c>
      <c r="E1734" s="1">
        <v>28438</v>
      </c>
      <c r="F1734" s="1">
        <v>44470</v>
      </c>
      <c r="G1734" t="s">
        <v>968</v>
      </c>
      <c r="H1734" s="2">
        <v>13296.6</v>
      </c>
      <c r="I1734">
        <v>0</v>
      </c>
      <c r="J1734">
        <v>35</v>
      </c>
      <c r="R1734">
        <f t="shared" ca="1" si="135"/>
        <v>47</v>
      </c>
    </row>
    <row r="1735" spans="1:18">
      <c r="A1735">
        <v>2734</v>
      </c>
      <c r="B1735" t="s">
        <v>295</v>
      </c>
      <c r="C1735" t="s">
        <v>778</v>
      </c>
      <c r="D1735" t="s">
        <v>979</v>
      </c>
      <c r="E1735" s="1">
        <v>27904</v>
      </c>
      <c r="F1735" s="1">
        <v>45018</v>
      </c>
      <c r="G1735" t="s">
        <v>966</v>
      </c>
      <c r="H1735" s="2">
        <v>315120.28999999998</v>
      </c>
      <c r="I1735">
        <v>0</v>
      </c>
      <c r="J1735">
        <v>2.1</v>
      </c>
      <c r="R1735">
        <f t="shared" ca="1" si="135"/>
        <v>49</v>
      </c>
    </row>
    <row r="1736" spans="1:18">
      <c r="A1736">
        <v>2735</v>
      </c>
      <c r="B1736" t="s">
        <v>298</v>
      </c>
      <c r="C1736" t="s">
        <v>786</v>
      </c>
      <c r="D1736" t="s">
        <v>979</v>
      </c>
      <c r="E1736" s="1">
        <v>26278</v>
      </c>
      <c r="F1736" s="1">
        <v>45378</v>
      </c>
      <c r="G1736" t="s">
        <v>965</v>
      </c>
      <c r="H1736" s="2">
        <v>282296.56</v>
      </c>
      <c r="I1736">
        <v>0</v>
      </c>
      <c r="J1736">
        <v>0.5</v>
      </c>
      <c r="R1736">
        <f t="shared" ca="1" si="135"/>
        <v>53</v>
      </c>
    </row>
    <row r="1737" spans="1:18">
      <c r="A1737">
        <v>2736</v>
      </c>
      <c r="B1737" t="s">
        <v>209</v>
      </c>
      <c r="C1737" t="s">
        <v>797</v>
      </c>
      <c r="D1737" t="s">
        <v>979</v>
      </c>
      <c r="E1737" s="1">
        <v>21353</v>
      </c>
      <c r="F1737" s="1">
        <v>44400</v>
      </c>
      <c r="G1737" t="s">
        <v>967</v>
      </c>
      <c r="H1737" s="2">
        <v>467561.49</v>
      </c>
      <c r="I1737">
        <v>18</v>
      </c>
      <c r="J1737">
        <v>5.5</v>
      </c>
      <c r="R1737">
        <f t="shared" ca="1" si="135"/>
        <v>66</v>
      </c>
    </row>
    <row r="1738" spans="1:18">
      <c r="A1738">
        <v>2737</v>
      </c>
      <c r="B1738" t="s">
        <v>280</v>
      </c>
      <c r="C1738" t="s">
        <v>439</v>
      </c>
      <c r="D1738" t="s">
        <v>979</v>
      </c>
      <c r="E1738" s="1">
        <v>38364</v>
      </c>
      <c r="F1738" s="1">
        <v>44960</v>
      </c>
      <c r="G1738" t="s">
        <v>968</v>
      </c>
      <c r="H1738" s="2">
        <v>230017.47</v>
      </c>
      <c r="I1738">
        <v>0</v>
      </c>
      <c r="J1738">
        <v>35</v>
      </c>
      <c r="R1738">
        <f t="shared" ca="1" si="135"/>
        <v>20</v>
      </c>
    </row>
    <row r="1739" spans="1:18">
      <c r="A1739">
        <v>2738</v>
      </c>
      <c r="B1739" t="s">
        <v>286</v>
      </c>
      <c r="C1739" t="s">
        <v>396</v>
      </c>
      <c r="D1739" t="s">
        <v>979</v>
      </c>
      <c r="E1739" s="1">
        <v>21790</v>
      </c>
      <c r="F1739" s="1">
        <v>45742</v>
      </c>
      <c r="G1739" t="s">
        <v>969</v>
      </c>
      <c r="H1739" s="2">
        <v>144733.66</v>
      </c>
      <c r="I1739">
        <v>6</v>
      </c>
      <c r="J1739">
        <v>8</v>
      </c>
      <c r="R1739">
        <f t="shared" ca="1" si="135"/>
        <v>65</v>
      </c>
    </row>
    <row r="1740" spans="1:18">
      <c r="A1740">
        <v>2739</v>
      </c>
      <c r="B1740" t="s">
        <v>286</v>
      </c>
      <c r="C1740" t="s">
        <v>602</v>
      </c>
      <c r="D1740" t="s">
        <v>980</v>
      </c>
      <c r="E1740" s="1">
        <v>28720</v>
      </c>
      <c r="F1740" s="1">
        <v>44446</v>
      </c>
      <c r="G1740" t="s">
        <v>969</v>
      </c>
      <c r="H1740" s="2">
        <v>209058.86</v>
      </c>
      <c r="I1740">
        <v>12</v>
      </c>
      <c r="J1740">
        <v>8</v>
      </c>
      <c r="R1740">
        <f t="shared" ca="1" si="135"/>
        <v>46</v>
      </c>
    </row>
    <row r="1741" spans="1:18">
      <c r="A1741">
        <v>2740</v>
      </c>
      <c r="B1741" t="s">
        <v>294</v>
      </c>
      <c r="C1741" t="s">
        <v>464</v>
      </c>
      <c r="D1741" t="s">
        <v>979</v>
      </c>
      <c r="E1741" s="1">
        <v>33486</v>
      </c>
      <c r="F1741" s="1">
        <v>45595</v>
      </c>
      <c r="G1741" t="s">
        <v>965</v>
      </c>
      <c r="H1741" s="2">
        <v>95512.87</v>
      </c>
      <c r="I1741">
        <v>0</v>
      </c>
      <c r="J1741">
        <v>0.5</v>
      </c>
      <c r="R1741">
        <f t="shared" ref="R1741:R1804" ca="1" si="136">INT((TODAY()-E1741)/365.25)</f>
        <v>33</v>
      </c>
    </row>
    <row r="1742" spans="1:18">
      <c r="A1742">
        <v>2741</v>
      </c>
      <c r="B1742" t="s">
        <v>260</v>
      </c>
      <c r="C1742" t="s">
        <v>866</v>
      </c>
      <c r="D1742" t="s">
        <v>980</v>
      </c>
      <c r="E1742" s="1">
        <v>36875</v>
      </c>
      <c r="F1742" s="1">
        <v>44405</v>
      </c>
      <c r="G1742" t="s">
        <v>966</v>
      </c>
      <c r="H1742" s="2">
        <v>205059.43</v>
      </c>
      <c r="I1742">
        <v>0</v>
      </c>
      <c r="J1742">
        <v>2.1</v>
      </c>
      <c r="R1742">
        <f t="shared" ca="1" si="136"/>
        <v>24</v>
      </c>
    </row>
    <row r="1743" spans="1:18">
      <c r="A1743">
        <v>2742</v>
      </c>
      <c r="B1743" t="s">
        <v>32</v>
      </c>
      <c r="C1743" t="s">
        <v>749</v>
      </c>
      <c r="D1743" t="s">
        <v>979</v>
      </c>
      <c r="E1743" s="1">
        <v>24541</v>
      </c>
      <c r="F1743" s="1">
        <v>45408</v>
      </c>
      <c r="G1743" t="s">
        <v>967</v>
      </c>
      <c r="H1743" s="2">
        <v>186465.6</v>
      </c>
      <c r="I1743">
        <v>0</v>
      </c>
      <c r="J1743">
        <v>5.5</v>
      </c>
      <c r="R1743">
        <f t="shared" ca="1" si="136"/>
        <v>58</v>
      </c>
    </row>
    <row r="1744" spans="1:18">
      <c r="A1744">
        <v>2743</v>
      </c>
      <c r="B1744" t="s">
        <v>87</v>
      </c>
      <c r="C1744" t="s">
        <v>661</v>
      </c>
      <c r="D1744" t="s">
        <v>979</v>
      </c>
      <c r="E1744" s="1">
        <v>31458</v>
      </c>
      <c r="F1744" s="1">
        <v>44362</v>
      </c>
      <c r="G1744" t="s">
        <v>967</v>
      </c>
      <c r="H1744" s="2">
        <v>491088.31</v>
      </c>
      <c r="I1744">
        <v>0</v>
      </c>
      <c r="J1744">
        <v>5.5</v>
      </c>
      <c r="R1744">
        <f t="shared" ca="1" si="136"/>
        <v>39</v>
      </c>
    </row>
    <row r="1745" spans="1:18">
      <c r="A1745">
        <v>2744</v>
      </c>
      <c r="B1745" t="s">
        <v>207</v>
      </c>
      <c r="C1745" t="s">
        <v>905</v>
      </c>
      <c r="D1745" t="s">
        <v>980</v>
      </c>
      <c r="E1745" s="1">
        <v>23234</v>
      </c>
      <c r="F1745" s="1">
        <v>44183</v>
      </c>
      <c r="G1745" t="s">
        <v>965</v>
      </c>
      <c r="H1745" s="2">
        <v>462973.7</v>
      </c>
      <c r="I1745">
        <v>0</v>
      </c>
      <c r="J1745">
        <v>0.5</v>
      </c>
      <c r="R1745">
        <f t="shared" ca="1" si="136"/>
        <v>61</v>
      </c>
    </row>
    <row r="1746" spans="1:18">
      <c r="A1746">
        <v>2745</v>
      </c>
      <c r="B1746" t="s">
        <v>285</v>
      </c>
      <c r="C1746" t="s">
        <v>850</v>
      </c>
      <c r="D1746" t="s">
        <v>979</v>
      </c>
      <c r="E1746" s="1">
        <v>20100</v>
      </c>
      <c r="F1746" s="1">
        <v>45358</v>
      </c>
      <c r="G1746" t="s">
        <v>965</v>
      </c>
      <c r="H1746" s="2">
        <v>417192.77</v>
      </c>
      <c r="I1746">
        <v>0</v>
      </c>
      <c r="J1746">
        <v>0.5</v>
      </c>
      <c r="R1746">
        <f t="shared" ca="1" si="136"/>
        <v>70</v>
      </c>
    </row>
    <row r="1747" spans="1:18">
      <c r="A1747">
        <v>2746</v>
      </c>
      <c r="B1747" t="s">
        <v>93</v>
      </c>
      <c r="C1747" t="s">
        <v>855</v>
      </c>
      <c r="D1747" t="s">
        <v>979</v>
      </c>
      <c r="E1747" s="1">
        <v>23010</v>
      </c>
      <c r="F1747" s="1">
        <v>44507</v>
      </c>
      <c r="G1747" t="s">
        <v>967</v>
      </c>
      <c r="H1747" s="2">
        <v>67447.19</v>
      </c>
      <c r="I1747">
        <v>6</v>
      </c>
      <c r="J1747">
        <v>5.5</v>
      </c>
      <c r="R1747">
        <f t="shared" ca="1" si="136"/>
        <v>62</v>
      </c>
    </row>
    <row r="1748" spans="1:18">
      <c r="A1748">
        <v>2747</v>
      </c>
      <c r="B1748" t="s">
        <v>106</v>
      </c>
      <c r="C1748" t="s">
        <v>714</v>
      </c>
      <c r="D1748" t="s">
        <v>980</v>
      </c>
      <c r="E1748" s="1">
        <v>24331</v>
      </c>
      <c r="F1748" s="1">
        <v>44912</v>
      </c>
      <c r="G1748" t="s">
        <v>965</v>
      </c>
      <c r="H1748" s="2">
        <v>83468.56</v>
      </c>
      <c r="I1748">
        <v>0</v>
      </c>
      <c r="J1748">
        <v>0.5</v>
      </c>
      <c r="R1748">
        <f t="shared" ca="1" si="136"/>
        <v>58</v>
      </c>
    </row>
    <row r="1749" spans="1:18">
      <c r="A1749">
        <v>2748</v>
      </c>
      <c r="B1749" t="s">
        <v>260</v>
      </c>
      <c r="C1749" t="s">
        <v>797</v>
      </c>
      <c r="D1749" t="s">
        <v>980</v>
      </c>
      <c r="E1749" s="1">
        <v>34884</v>
      </c>
      <c r="F1749" s="1">
        <v>44980</v>
      </c>
      <c r="G1749" t="s">
        <v>969</v>
      </c>
      <c r="H1749" s="2">
        <v>10854.01</v>
      </c>
      <c r="I1749">
        <v>36</v>
      </c>
      <c r="J1749">
        <v>8</v>
      </c>
      <c r="R1749">
        <f t="shared" ca="1" si="136"/>
        <v>29</v>
      </c>
    </row>
    <row r="1750" spans="1:18">
      <c r="A1750">
        <v>2749</v>
      </c>
      <c r="B1750" t="s">
        <v>143</v>
      </c>
      <c r="C1750" t="s">
        <v>923</v>
      </c>
      <c r="D1750" t="s">
        <v>979</v>
      </c>
      <c r="E1750" s="1">
        <v>28546</v>
      </c>
      <c r="F1750" s="1">
        <v>45138</v>
      </c>
      <c r="G1750" t="s">
        <v>969</v>
      </c>
      <c r="H1750" s="2">
        <v>273433.95</v>
      </c>
      <c r="I1750">
        <v>36</v>
      </c>
      <c r="J1750">
        <v>8</v>
      </c>
      <c r="R1750">
        <f t="shared" ca="1" si="136"/>
        <v>47</v>
      </c>
    </row>
    <row r="1751" spans="1:18">
      <c r="A1751">
        <v>2750</v>
      </c>
      <c r="B1751" t="s">
        <v>110</v>
      </c>
      <c r="C1751" t="s">
        <v>722</v>
      </c>
      <c r="D1751" t="s">
        <v>979</v>
      </c>
      <c r="E1751" s="1">
        <v>26258</v>
      </c>
      <c r="F1751" s="1">
        <v>44752</v>
      </c>
      <c r="G1751" t="s">
        <v>969</v>
      </c>
      <c r="H1751" s="2">
        <v>208812.06</v>
      </c>
      <c r="I1751">
        <v>0</v>
      </c>
      <c r="J1751">
        <v>8</v>
      </c>
      <c r="R1751">
        <f t="shared" ca="1" si="136"/>
        <v>53</v>
      </c>
    </row>
    <row r="1752" spans="1:18">
      <c r="A1752">
        <v>2751</v>
      </c>
      <c r="B1752" t="s">
        <v>265</v>
      </c>
      <c r="C1752" t="s">
        <v>597</v>
      </c>
      <c r="D1752" t="s">
        <v>979</v>
      </c>
      <c r="E1752" s="1">
        <v>22511</v>
      </c>
      <c r="F1752" s="1">
        <v>44267</v>
      </c>
      <c r="G1752" t="s">
        <v>966</v>
      </c>
      <c r="H1752" s="2">
        <v>439728.52</v>
      </c>
      <c r="I1752">
        <v>0</v>
      </c>
      <c r="J1752">
        <v>2.1</v>
      </c>
      <c r="R1752">
        <f t="shared" ca="1" si="136"/>
        <v>63</v>
      </c>
    </row>
    <row r="1753" spans="1:18">
      <c r="A1753">
        <v>2752</v>
      </c>
      <c r="B1753" t="s">
        <v>36</v>
      </c>
      <c r="C1753" t="s">
        <v>387</v>
      </c>
      <c r="D1753" t="s">
        <v>979</v>
      </c>
      <c r="E1753" s="1">
        <v>21379</v>
      </c>
      <c r="F1753" s="1">
        <v>44350</v>
      </c>
      <c r="G1753" t="s">
        <v>966</v>
      </c>
      <c r="H1753" s="2">
        <v>33997.910000000003</v>
      </c>
      <c r="I1753">
        <v>0</v>
      </c>
      <c r="J1753">
        <v>2.1</v>
      </c>
      <c r="R1753">
        <f t="shared" ca="1" si="136"/>
        <v>66</v>
      </c>
    </row>
    <row r="1754" spans="1:18">
      <c r="A1754">
        <v>2753</v>
      </c>
      <c r="B1754" t="s">
        <v>93</v>
      </c>
      <c r="C1754" t="s">
        <v>740</v>
      </c>
      <c r="D1754" t="s">
        <v>979</v>
      </c>
      <c r="E1754" s="1">
        <v>26763</v>
      </c>
      <c r="F1754" s="1">
        <v>44171</v>
      </c>
      <c r="G1754" t="s">
        <v>966</v>
      </c>
      <c r="H1754" s="2">
        <v>20386.939999999999</v>
      </c>
      <c r="I1754">
        <v>0</v>
      </c>
      <c r="J1754">
        <v>2.1</v>
      </c>
      <c r="R1754">
        <f t="shared" ca="1" si="136"/>
        <v>52</v>
      </c>
    </row>
    <row r="1755" spans="1:18">
      <c r="A1755">
        <v>2754</v>
      </c>
      <c r="B1755" t="s">
        <v>269</v>
      </c>
      <c r="C1755" t="s">
        <v>427</v>
      </c>
      <c r="D1755" t="s">
        <v>979</v>
      </c>
      <c r="E1755" s="1">
        <v>32611</v>
      </c>
      <c r="F1755" s="1">
        <v>45609</v>
      </c>
      <c r="G1755" t="s">
        <v>969</v>
      </c>
      <c r="H1755" s="2">
        <v>463625.03</v>
      </c>
      <c r="I1755">
        <v>6</v>
      </c>
      <c r="J1755">
        <v>8</v>
      </c>
      <c r="R1755">
        <f t="shared" ca="1" si="136"/>
        <v>36</v>
      </c>
    </row>
    <row r="1756" spans="1:18">
      <c r="A1756">
        <v>2755</v>
      </c>
      <c r="B1756" t="s">
        <v>338</v>
      </c>
      <c r="C1756" t="s">
        <v>643</v>
      </c>
      <c r="D1756" t="s">
        <v>980</v>
      </c>
      <c r="E1756" s="1">
        <v>29847</v>
      </c>
      <c r="F1756" s="1">
        <v>45266</v>
      </c>
      <c r="G1756" t="s">
        <v>966</v>
      </c>
      <c r="H1756" s="2">
        <v>274265.96999999997</v>
      </c>
      <c r="I1756">
        <v>0</v>
      </c>
      <c r="J1756">
        <v>2.1</v>
      </c>
      <c r="R1756">
        <f t="shared" ca="1" si="136"/>
        <v>43</v>
      </c>
    </row>
    <row r="1757" spans="1:18">
      <c r="A1757">
        <v>2756</v>
      </c>
      <c r="B1757" t="s">
        <v>82</v>
      </c>
      <c r="C1757" t="s">
        <v>617</v>
      </c>
      <c r="D1757" t="s">
        <v>979</v>
      </c>
      <c r="E1757" s="1">
        <v>23004</v>
      </c>
      <c r="F1757" s="1">
        <v>45444</v>
      </c>
      <c r="G1757" t="s">
        <v>968</v>
      </c>
      <c r="H1757" s="2">
        <v>33943.980000000003</v>
      </c>
      <c r="I1757">
        <v>0</v>
      </c>
      <c r="J1757">
        <v>35</v>
      </c>
      <c r="R1757">
        <f t="shared" ca="1" si="136"/>
        <v>62</v>
      </c>
    </row>
    <row r="1758" spans="1:18">
      <c r="A1758">
        <v>2757</v>
      </c>
      <c r="B1758" t="s">
        <v>125</v>
      </c>
      <c r="C1758" t="s">
        <v>735</v>
      </c>
      <c r="D1758" t="s">
        <v>979</v>
      </c>
      <c r="E1758" s="1">
        <v>28488</v>
      </c>
      <c r="F1758" s="1">
        <v>44831</v>
      </c>
      <c r="G1758" t="s">
        <v>966</v>
      </c>
      <c r="H1758" s="2">
        <v>319364.13</v>
      </c>
      <c r="I1758">
        <v>0</v>
      </c>
      <c r="J1758">
        <v>2.1</v>
      </c>
      <c r="R1758">
        <f t="shared" ca="1" si="136"/>
        <v>47</v>
      </c>
    </row>
    <row r="1759" spans="1:18">
      <c r="A1759">
        <v>2758</v>
      </c>
      <c r="B1759" t="s">
        <v>168</v>
      </c>
      <c r="C1759" t="s">
        <v>531</v>
      </c>
      <c r="D1759" t="s">
        <v>979</v>
      </c>
      <c r="E1759" s="1">
        <v>24254</v>
      </c>
      <c r="F1759" s="1">
        <v>44903</v>
      </c>
      <c r="G1759" t="s">
        <v>965</v>
      </c>
      <c r="H1759" s="2">
        <v>304991.27</v>
      </c>
      <c r="I1759">
        <v>0</v>
      </c>
      <c r="J1759">
        <v>0.5</v>
      </c>
      <c r="R1759">
        <f t="shared" ca="1" si="136"/>
        <v>59</v>
      </c>
    </row>
    <row r="1760" spans="1:18">
      <c r="A1760">
        <v>2759</v>
      </c>
      <c r="B1760" t="s">
        <v>32</v>
      </c>
      <c r="C1760" t="s">
        <v>854</v>
      </c>
      <c r="D1760" t="s">
        <v>980</v>
      </c>
      <c r="E1760" s="1">
        <v>35352</v>
      </c>
      <c r="F1760" s="1">
        <v>45116</v>
      </c>
      <c r="G1760" t="s">
        <v>969</v>
      </c>
      <c r="H1760" s="2">
        <v>460732.32</v>
      </c>
      <c r="I1760">
        <v>6</v>
      </c>
      <c r="J1760">
        <v>8</v>
      </c>
      <c r="R1760">
        <f t="shared" ca="1" si="136"/>
        <v>28</v>
      </c>
    </row>
    <row r="1761" spans="1:18">
      <c r="A1761">
        <v>2760</v>
      </c>
      <c r="B1761" t="s">
        <v>132</v>
      </c>
      <c r="C1761" t="s">
        <v>191</v>
      </c>
      <c r="D1761" t="s">
        <v>979</v>
      </c>
      <c r="E1761" s="1">
        <v>29664</v>
      </c>
      <c r="F1761" s="1">
        <v>45043</v>
      </c>
      <c r="G1761" t="s">
        <v>966</v>
      </c>
      <c r="H1761" s="2">
        <v>127259.92</v>
      </c>
      <c r="I1761">
        <v>0</v>
      </c>
      <c r="J1761">
        <v>2.1</v>
      </c>
      <c r="R1761">
        <f t="shared" ca="1" si="136"/>
        <v>44</v>
      </c>
    </row>
    <row r="1762" spans="1:18">
      <c r="A1762">
        <v>2761</v>
      </c>
      <c r="B1762" t="s">
        <v>261</v>
      </c>
      <c r="C1762" t="s">
        <v>388</v>
      </c>
      <c r="D1762" t="s">
        <v>979</v>
      </c>
      <c r="E1762" s="1">
        <v>23607</v>
      </c>
      <c r="F1762" s="1">
        <v>44299</v>
      </c>
      <c r="G1762" t="s">
        <v>969</v>
      </c>
      <c r="H1762" s="2">
        <v>305466.25</v>
      </c>
      <c r="I1762">
        <v>12</v>
      </c>
      <c r="J1762">
        <v>8</v>
      </c>
      <c r="R1762">
        <f t="shared" ca="1" si="136"/>
        <v>60</v>
      </c>
    </row>
    <row r="1763" spans="1:18">
      <c r="A1763">
        <v>2762</v>
      </c>
      <c r="B1763" t="s">
        <v>254</v>
      </c>
      <c r="C1763" t="s">
        <v>812</v>
      </c>
      <c r="D1763" t="s">
        <v>979</v>
      </c>
      <c r="E1763" s="1">
        <v>33094</v>
      </c>
      <c r="F1763" s="1">
        <v>45112</v>
      </c>
      <c r="G1763" t="s">
        <v>967</v>
      </c>
      <c r="H1763" s="2">
        <v>254703.88</v>
      </c>
      <c r="I1763">
        <v>6</v>
      </c>
      <c r="J1763">
        <v>5.5</v>
      </c>
      <c r="R1763">
        <f t="shared" ca="1" si="136"/>
        <v>34</v>
      </c>
    </row>
    <row r="1764" spans="1:18">
      <c r="A1764">
        <v>2763</v>
      </c>
      <c r="B1764" t="s">
        <v>142</v>
      </c>
      <c r="C1764" t="s">
        <v>552</v>
      </c>
      <c r="D1764" t="s">
        <v>979</v>
      </c>
      <c r="E1764" s="1">
        <v>23812</v>
      </c>
      <c r="F1764" s="1">
        <v>45127</v>
      </c>
      <c r="G1764" t="s">
        <v>965</v>
      </c>
      <c r="H1764" s="2">
        <v>98545</v>
      </c>
      <c r="I1764">
        <v>0</v>
      </c>
      <c r="J1764">
        <v>0.5</v>
      </c>
      <c r="R1764">
        <f t="shared" ca="1" si="136"/>
        <v>60</v>
      </c>
    </row>
    <row r="1765" spans="1:18">
      <c r="A1765">
        <v>2764</v>
      </c>
      <c r="B1765" t="s">
        <v>344</v>
      </c>
      <c r="C1765" t="s">
        <v>76</v>
      </c>
      <c r="D1765" t="s">
        <v>979</v>
      </c>
      <c r="E1765" s="1">
        <v>38657</v>
      </c>
      <c r="F1765" s="1">
        <v>45761</v>
      </c>
      <c r="G1765" t="s">
        <v>967</v>
      </c>
      <c r="H1765" s="2">
        <v>463848.23</v>
      </c>
      <c r="I1765">
        <v>18</v>
      </c>
      <c r="J1765">
        <v>5.5</v>
      </c>
      <c r="R1765">
        <f t="shared" ca="1" si="136"/>
        <v>19</v>
      </c>
    </row>
    <row r="1766" spans="1:18">
      <c r="A1766">
        <v>2765</v>
      </c>
      <c r="B1766" t="s">
        <v>97</v>
      </c>
      <c r="C1766" t="s">
        <v>799</v>
      </c>
      <c r="D1766" t="s">
        <v>980</v>
      </c>
      <c r="E1766" s="1">
        <v>25138</v>
      </c>
      <c r="F1766" s="1">
        <v>45774</v>
      </c>
      <c r="G1766" t="s">
        <v>965</v>
      </c>
      <c r="H1766" s="2">
        <v>26720.13</v>
      </c>
      <c r="I1766">
        <v>0</v>
      </c>
      <c r="J1766">
        <v>0.5</v>
      </c>
      <c r="R1766">
        <f t="shared" ca="1" si="136"/>
        <v>56</v>
      </c>
    </row>
    <row r="1767" spans="1:18">
      <c r="A1767">
        <v>2766</v>
      </c>
      <c r="B1767" t="s">
        <v>334</v>
      </c>
      <c r="C1767" t="s">
        <v>486</v>
      </c>
      <c r="D1767" t="s">
        <v>980</v>
      </c>
      <c r="E1767" s="1">
        <v>36642</v>
      </c>
      <c r="F1767" s="1">
        <v>45768</v>
      </c>
      <c r="G1767" t="s">
        <v>965</v>
      </c>
      <c r="H1767" s="2">
        <v>455304.56</v>
      </c>
      <c r="I1767">
        <v>0</v>
      </c>
      <c r="J1767">
        <v>0.5</v>
      </c>
      <c r="R1767">
        <f t="shared" ca="1" si="136"/>
        <v>25</v>
      </c>
    </row>
    <row r="1768" spans="1:18">
      <c r="A1768">
        <v>2767</v>
      </c>
      <c r="B1768" t="s">
        <v>134</v>
      </c>
      <c r="C1768" t="s">
        <v>600</v>
      </c>
      <c r="D1768" t="s">
        <v>980</v>
      </c>
      <c r="E1768" s="1">
        <v>22148</v>
      </c>
      <c r="F1768" s="1">
        <v>45655</v>
      </c>
      <c r="G1768" t="s">
        <v>966</v>
      </c>
      <c r="H1768" s="2">
        <v>363734.3</v>
      </c>
      <c r="I1768">
        <v>0</v>
      </c>
      <c r="J1768">
        <v>2.1</v>
      </c>
      <c r="R1768">
        <f t="shared" ca="1" si="136"/>
        <v>64</v>
      </c>
    </row>
    <row r="1769" spans="1:18">
      <c r="A1769">
        <v>2768</v>
      </c>
      <c r="B1769" t="s">
        <v>58</v>
      </c>
      <c r="C1769" t="s">
        <v>769</v>
      </c>
      <c r="D1769" t="s">
        <v>979</v>
      </c>
      <c r="E1769" s="1">
        <v>31454</v>
      </c>
      <c r="F1769" s="1">
        <v>44569</v>
      </c>
      <c r="G1769" t="s">
        <v>969</v>
      </c>
      <c r="H1769" s="2">
        <v>77162.53</v>
      </c>
      <c r="I1769">
        <v>18</v>
      </c>
      <c r="J1769">
        <v>8</v>
      </c>
      <c r="R1769">
        <f t="shared" ca="1" si="136"/>
        <v>39</v>
      </c>
    </row>
    <row r="1770" spans="1:18">
      <c r="A1770">
        <v>2769</v>
      </c>
      <c r="B1770" t="s">
        <v>219</v>
      </c>
      <c r="C1770" t="s">
        <v>854</v>
      </c>
      <c r="D1770" t="s">
        <v>980</v>
      </c>
      <c r="E1770" s="1">
        <v>24143</v>
      </c>
      <c r="F1770" s="1">
        <v>44485</v>
      </c>
      <c r="G1770" t="s">
        <v>966</v>
      </c>
      <c r="H1770" s="2">
        <v>236243.84</v>
      </c>
      <c r="I1770">
        <v>0</v>
      </c>
      <c r="J1770">
        <v>2.1</v>
      </c>
      <c r="R1770">
        <f t="shared" ca="1" si="136"/>
        <v>59</v>
      </c>
    </row>
    <row r="1771" spans="1:18">
      <c r="A1771">
        <v>2770</v>
      </c>
      <c r="B1771" t="s">
        <v>243</v>
      </c>
      <c r="C1771" t="s">
        <v>813</v>
      </c>
      <c r="D1771" t="s">
        <v>980</v>
      </c>
      <c r="E1771" s="1">
        <v>33898</v>
      </c>
      <c r="F1771" s="1">
        <v>45729</v>
      </c>
      <c r="G1771" t="s">
        <v>968</v>
      </c>
      <c r="H1771" s="2">
        <v>67666.23</v>
      </c>
      <c r="I1771">
        <v>0</v>
      </c>
      <c r="J1771">
        <v>35</v>
      </c>
      <c r="R1771">
        <f t="shared" ca="1" si="136"/>
        <v>32</v>
      </c>
    </row>
    <row r="1772" spans="1:18">
      <c r="A1772">
        <v>2771</v>
      </c>
      <c r="B1772" t="s">
        <v>134</v>
      </c>
      <c r="C1772" t="s">
        <v>418</v>
      </c>
      <c r="D1772" t="s">
        <v>979</v>
      </c>
      <c r="E1772" s="1">
        <v>37912</v>
      </c>
      <c r="F1772" s="1">
        <v>45623</v>
      </c>
      <c r="G1772" t="s">
        <v>966</v>
      </c>
      <c r="H1772" s="2">
        <v>276214.53999999998</v>
      </c>
      <c r="I1772">
        <v>0</v>
      </c>
      <c r="J1772">
        <v>2.1</v>
      </c>
      <c r="R1772">
        <f t="shared" ca="1" si="136"/>
        <v>21</v>
      </c>
    </row>
    <row r="1773" spans="1:18">
      <c r="A1773">
        <v>2772</v>
      </c>
      <c r="B1773" t="s">
        <v>131</v>
      </c>
      <c r="C1773" t="s">
        <v>558</v>
      </c>
      <c r="D1773" t="s">
        <v>980</v>
      </c>
      <c r="E1773" s="1">
        <v>27094</v>
      </c>
      <c r="F1773" s="1">
        <v>44779</v>
      </c>
      <c r="G1773" t="s">
        <v>968</v>
      </c>
      <c r="H1773" s="2">
        <v>380307.32</v>
      </c>
      <c r="I1773">
        <v>0</v>
      </c>
      <c r="J1773">
        <v>35</v>
      </c>
      <c r="R1773">
        <f t="shared" ca="1" si="136"/>
        <v>51</v>
      </c>
    </row>
    <row r="1774" spans="1:18">
      <c r="A1774">
        <v>2773</v>
      </c>
      <c r="B1774" t="s">
        <v>232</v>
      </c>
      <c r="C1774" t="s">
        <v>437</v>
      </c>
      <c r="D1774" t="s">
        <v>979</v>
      </c>
      <c r="E1774" s="1">
        <v>31244</v>
      </c>
      <c r="F1774" s="1">
        <v>45691</v>
      </c>
      <c r="G1774" t="s">
        <v>969</v>
      </c>
      <c r="H1774" s="2">
        <v>325765.33</v>
      </c>
      <c r="I1774">
        <v>24</v>
      </c>
      <c r="J1774">
        <v>8</v>
      </c>
      <c r="R1774">
        <f t="shared" ca="1" si="136"/>
        <v>39</v>
      </c>
    </row>
    <row r="1775" spans="1:18">
      <c r="A1775">
        <v>2774</v>
      </c>
      <c r="B1775" t="s">
        <v>204</v>
      </c>
      <c r="C1775" t="s">
        <v>799</v>
      </c>
      <c r="D1775" t="s">
        <v>980</v>
      </c>
      <c r="E1775" s="1">
        <v>30141</v>
      </c>
      <c r="F1775" s="1">
        <v>45101</v>
      </c>
      <c r="G1775" t="s">
        <v>967</v>
      </c>
      <c r="H1775" s="2">
        <v>125552.6</v>
      </c>
      <c r="I1775">
        <v>24</v>
      </c>
      <c r="J1775">
        <v>5.5</v>
      </c>
      <c r="R1775">
        <f t="shared" ca="1" si="136"/>
        <v>42</v>
      </c>
    </row>
    <row r="1776" spans="1:18">
      <c r="A1776">
        <v>2775</v>
      </c>
      <c r="B1776" t="s">
        <v>299</v>
      </c>
      <c r="C1776" t="s">
        <v>892</v>
      </c>
      <c r="D1776" t="s">
        <v>979</v>
      </c>
      <c r="E1776" s="1">
        <v>21571</v>
      </c>
      <c r="F1776" s="1">
        <v>45459</v>
      </c>
      <c r="G1776" t="s">
        <v>965</v>
      </c>
      <c r="H1776" s="2">
        <v>105609.08</v>
      </c>
      <c r="I1776">
        <v>0</v>
      </c>
      <c r="J1776">
        <v>0.5</v>
      </c>
      <c r="R1776">
        <f t="shared" ca="1" si="136"/>
        <v>66</v>
      </c>
    </row>
    <row r="1777" spans="1:18">
      <c r="A1777">
        <v>2776</v>
      </c>
      <c r="B1777" t="s">
        <v>51</v>
      </c>
      <c r="C1777" t="s">
        <v>579</v>
      </c>
      <c r="D1777" t="s">
        <v>980</v>
      </c>
      <c r="E1777" s="1">
        <v>35277</v>
      </c>
      <c r="F1777" s="1">
        <v>44850</v>
      </c>
      <c r="G1777" t="s">
        <v>968</v>
      </c>
      <c r="H1777" s="2">
        <v>155979.32</v>
      </c>
      <c r="I1777">
        <v>0</v>
      </c>
      <c r="J1777">
        <v>35</v>
      </c>
      <c r="R1777">
        <f t="shared" ca="1" si="136"/>
        <v>28</v>
      </c>
    </row>
    <row r="1778" spans="1:18">
      <c r="A1778">
        <v>2777</v>
      </c>
      <c r="B1778" t="s">
        <v>155</v>
      </c>
      <c r="C1778" t="s">
        <v>595</v>
      </c>
      <c r="D1778" t="s">
        <v>979</v>
      </c>
      <c r="E1778" s="1">
        <v>27434</v>
      </c>
      <c r="F1778" s="1">
        <v>44650</v>
      </c>
      <c r="G1778" t="s">
        <v>966</v>
      </c>
      <c r="H1778" s="2">
        <v>489929.98</v>
      </c>
      <c r="I1778">
        <v>0</v>
      </c>
      <c r="J1778">
        <v>2.1</v>
      </c>
      <c r="R1778">
        <f t="shared" ca="1" si="136"/>
        <v>50</v>
      </c>
    </row>
    <row r="1779" spans="1:18">
      <c r="A1779">
        <v>2778</v>
      </c>
      <c r="B1779" t="s">
        <v>222</v>
      </c>
      <c r="C1779" t="s">
        <v>398</v>
      </c>
      <c r="D1779" t="s">
        <v>980</v>
      </c>
      <c r="E1779" s="1">
        <v>22627</v>
      </c>
      <c r="F1779" s="1">
        <v>44349</v>
      </c>
      <c r="G1779" t="s">
        <v>968</v>
      </c>
      <c r="H1779" s="2">
        <v>235679.95</v>
      </c>
      <c r="I1779">
        <v>0</v>
      </c>
      <c r="J1779">
        <v>35</v>
      </c>
      <c r="R1779">
        <f t="shared" ca="1" si="136"/>
        <v>63</v>
      </c>
    </row>
    <row r="1780" spans="1:18">
      <c r="A1780">
        <v>2779</v>
      </c>
      <c r="B1780" t="s">
        <v>55</v>
      </c>
      <c r="C1780" t="s">
        <v>583</v>
      </c>
      <c r="D1780" t="s">
        <v>979</v>
      </c>
      <c r="E1780" s="1">
        <v>34921</v>
      </c>
      <c r="F1780" s="1">
        <v>44211</v>
      </c>
      <c r="G1780" t="s">
        <v>969</v>
      </c>
      <c r="H1780" s="2">
        <v>239828.26</v>
      </c>
      <c r="I1780">
        <v>18</v>
      </c>
      <c r="J1780">
        <v>8</v>
      </c>
      <c r="R1780">
        <f t="shared" ca="1" si="136"/>
        <v>29</v>
      </c>
    </row>
    <row r="1781" spans="1:18">
      <c r="A1781">
        <v>2780</v>
      </c>
      <c r="B1781" t="s">
        <v>200</v>
      </c>
      <c r="C1781" t="s">
        <v>724</v>
      </c>
      <c r="D1781" t="s">
        <v>979</v>
      </c>
      <c r="E1781" s="1">
        <v>33708</v>
      </c>
      <c r="F1781" s="1">
        <v>44004</v>
      </c>
      <c r="G1781" t="s">
        <v>966</v>
      </c>
      <c r="H1781" s="2">
        <v>135765.07999999999</v>
      </c>
      <c r="I1781">
        <v>0</v>
      </c>
      <c r="J1781">
        <v>2.1</v>
      </c>
      <c r="R1781">
        <f t="shared" ca="1" si="136"/>
        <v>33</v>
      </c>
    </row>
    <row r="1782" spans="1:18">
      <c r="A1782">
        <v>2781</v>
      </c>
      <c r="B1782" t="s">
        <v>168</v>
      </c>
      <c r="C1782" t="s">
        <v>705</v>
      </c>
      <c r="D1782" t="s">
        <v>980</v>
      </c>
      <c r="E1782" s="1">
        <v>19958</v>
      </c>
      <c r="F1782" s="1">
        <v>45758</v>
      </c>
      <c r="G1782" t="s">
        <v>969</v>
      </c>
      <c r="H1782" s="2">
        <v>233677.08</v>
      </c>
      <c r="I1782">
        <v>12</v>
      </c>
      <c r="J1782">
        <v>8</v>
      </c>
      <c r="R1782">
        <f t="shared" ca="1" si="136"/>
        <v>70</v>
      </c>
    </row>
    <row r="1783" spans="1:18">
      <c r="A1783">
        <v>2782</v>
      </c>
      <c r="B1783" t="s">
        <v>211</v>
      </c>
      <c r="C1783" t="s">
        <v>711</v>
      </c>
      <c r="D1783" t="s">
        <v>979</v>
      </c>
      <c r="E1783" s="1">
        <v>22712</v>
      </c>
      <c r="F1783" s="1">
        <v>44427</v>
      </c>
      <c r="G1783" t="s">
        <v>966</v>
      </c>
      <c r="H1783" s="2">
        <v>425554.28</v>
      </c>
      <c r="I1783">
        <v>0</v>
      </c>
      <c r="J1783">
        <v>2.1</v>
      </c>
      <c r="R1783">
        <f t="shared" ca="1" si="136"/>
        <v>63</v>
      </c>
    </row>
    <row r="1784" spans="1:18">
      <c r="A1784">
        <v>2783</v>
      </c>
      <c r="B1784" t="s">
        <v>18</v>
      </c>
      <c r="C1784" t="s">
        <v>400</v>
      </c>
      <c r="D1784" t="s">
        <v>979</v>
      </c>
      <c r="E1784" s="1">
        <v>29685</v>
      </c>
      <c r="F1784" s="1">
        <v>45433</v>
      </c>
      <c r="G1784" t="s">
        <v>968</v>
      </c>
      <c r="H1784" s="2">
        <v>313047.77</v>
      </c>
      <c r="I1784">
        <v>0</v>
      </c>
      <c r="J1784">
        <v>35</v>
      </c>
      <c r="R1784">
        <f t="shared" ca="1" si="136"/>
        <v>44</v>
      </c>
    </row>
    <row r="1785" spans="1:18">
      <c r="A1785">
        <v>2784</v>
      </c>
      <c r="B1785" t="s">
        <v>268</v>
      </c>
      <c r="C1785" t="s">
        <v>600</v>
      </c>
      <c r="D1785" t="s">
        <v>980</v>
      </c>
      <c r="E1785" s="1">
        <v>27930</v>
      </c>
      <c r="F1785" s="1">
        <v>44429</v>
      </c>
      <c r="G1785" t="s">
        <v>969</v>
      </c>
      <c r="H1785" s="2">
        <v>387776.98</v>
      </c>
      <c r="I1785">
        <v>18</v>
      </c>
      <c r="J1785">
        <v>8</v>
      </c>
      <c r="R1785">
        <f t="shared" ca="1" si="136"/>
        <v>48</v>
      </c>
    </row>
    <row r="1786" spans="1:18">
      <c r="A1786">
        <v>2785</v>
      </c>
      <c r="B1786" t="s">
        <v>19</v>
      </c>
      <c r="C1786" t="s">
        <v>501</v>
      </c>
      <c r="D1786" t="s">
        <v>980</v>
      </c>
      <c r="E1786" s="1">
        <v>27361</v>
      </c>
      <c r="F1786" s="1">
        <v>44760</v>
      </c>
      <c r="G1786" t="s">
        <v>966</v>
      </c>
      <c r="H1786" s="2">
        <v>289009.33</v>
      </c>
      <c r="I1786">
        <v>0</v>
      </c>
      <c r="J1786">
        <v>2.1</v>
      </c>
      <c r="R1786">
        <f t="shared" ca="1" si="136"/>
        <v>50</v>
      </c>
    </row>
    <row r="1787" spans="1:18">
      <c r="A1787">
        <v>2786</v>
      </c>
      <c r="B1787" t="s">
        <v>328</v>
      </c>
      <c r="C1787" t="s">
        <v>897</v>
      </c>
      <c r="D1787" t="s">
        <v>980</v>
      </c>
      <c r="E1787" s="1">
        <v>34293</v>
      </c>
      <c r="F1787" s="1">
        <v>45645</v>
      </c>
      <c r="G1787" t="s">
        <v>968</v>
      </c>
      <c r="H1787" s="2">
        <v>165061.63</v>
      </c>
      <c r="I1787">
        <v>0</v>
      </c>
      <c r="J1787">
        <v>35</v>
      </c>
      <c r="R1787">
        <f t="shared" ca="1" si="136"/>
        <v>31</v>
      </c>
    </row>
    <row r="1788" spans="1:18">
      <c r="A1788">
        <v>2787</v>
      </c>
      <c r="B1788" t="s">
        <v>185</v>
      </c>
      <c r="C1788" t="s">
        <v>608</v>
      </c>
      <c r="D1788" t="s">
        <v>979</v>
      </c>
      <c r="E1788" s="1">
        <v>25880</v>
      </c>
      <c r="F1788" s="1">
        <v>44776</v>
      </c>
      <c r="G1788" t="s">
        <v>965</v>
      </c>
      <c r="H1788" s="2">
        <v>155334.43</v>
      </c>
      <c r="I1788">
        <v>0</v>
      </c>
      <c r="J1788">
        <v>0.5</v>
      </c>
      <c r="R1788">
        <f t="shared" ca="1" si="136"/>
        <v>54</v>
      </c>
    </row>
    <row r="1789" spans="1:18">
      <c r="A1789">
        <v>2788</v>
      </c>
      <c r="B1789" t="s">
        <v>186</v>
      </c>
      <c r="C1789" t="s">
        <v>885</v>
      </c>
      <c r="D1789" t="s">
        <v>979</v>
      </c>
      <c r="E1789" s="1">
        <v>36910</v>
      </c>
      <c r="F1789" s="1">
        <v>44069</v>
      </c>
      <c r="G1789" t="s">
        <v>965</v>
      </c>
      <c r="H1789" s="2">
        <v>124931.42</v>
      </c>
      <c r="I1789">
        <v>0</v>
      </c>
      <c r="J1789">
        <v>0.5</v>
      </c>
      <c r="R1789">
        <f t="shared" ca="1" si="136"/>
        <v>24</v>
      </c>
    </row>
    <row r="1790" spans="1:18">
      <c r="A1790">
        <v>2789</v>
      </c>
      <c r="B1790" t="s">
        <v>235</v>
      </c>
      <c r="C1790" t="s">
        <v>404</v>
      </c>
      <c r="D1790" t="s">
        <v>980</v>
      </c>
      <c r="E1790" s="1">
        <v>30785</v>
      </c>
      <c r="F1790" s="1">
        <v>45420</v>
      </c>
      <c r="G1790" t="s">
        <v>968</v>
      </c>
      <c r="H1790" s="2">
        <v>334500.98</v>
      </c>
      <c r="I1790">
        <v>0</v>
      </c>
      <c r="J1790">
        <v>35</v>
      </c>
      <c r="R1790">
        <f t="shared" ca="1" si="136"/>
        <v>41</v>
      </c>
    </row>
    <row r="1791" spans="1:18">
      <c r="A1791">
        <v>2790</v>
      </c>
      <c r="B1791" t="s">
        <v>140</v>
      </c>
      <c r="C1791" t="s">
        <v>191</v>
      </c>
      <c r="D1791" t="s">
        <v>979</v>
      </c>
      <c r="E1791" s="1">
        <v>28119</v>
      </c>
      <c r="F1791" s="1">
        <v>44514</v>
      </c>
      <c r="G1791" t="s">
        <v>968</v>
      </c>
      <c r="H1791" s="2">
        <v>81286.210000000006</v>
      </c>
      <c r="I1791">
        <v>0</v>
      </c>
      <c r="J1791">
        <v>35</v>
      </c>
      <c r="R1791">
        <f t="shared" ca="1" si="136"/>
        <v>48</v>
      </c>
    </row>
    <row r="1792" spans="1:18">
      <c r="A1792">
        <v>2791</v>
      </c>
      <c r="B1792" t="s">
        <v>146</v>
      </c>
      <c r="C1792" t="s">
        <v>918</v>
      </c>
      <c r="D1792" t="s">
        <v>980</v>
      </c>
      <c r="E1792" s="1">
        <v>28328</v>
      </c>
      <c r="F1792" s="1">
        <v>44275</v>
      </c>
      <c r="G1792" t="s">
        <v>966</v>
      </c>
      <c r="H1792" s="2">
        <v>34208.32</v>
      </c>
      <c r="I1792">
        <v>0</v>
      </c>
      <c r="J1792">
        <v>2.1</v>
      </c>
      <c r="R1792">
        <f t="shared" ca="1" si="136"/>
        <v>47</v>
      </c>
    </row>
    <row r="1793" spans="1:18">
      <c r="A1793">
        <v>2792</v>
      </c>
      <c r="B1793" t="s">
        <v>103</v>
      </c>
      <c r="C1793" t="s">
        <v>606</v>
      </c>
      <c r="D1793" t="s">
        <v>980</v>
      </c>
      <c r="E1793" s="1">
        <v>35316</v>
      </c>
      <c r="F1793" s="1">
        <v>44360</v>
      </c>
      <c r="G1793" t="s">
        <v>969</v>
      </c>
      <c r="H1793" s="2">
        <v>21993.5</v>
      </c>
      <c r="I1793">
        <v>36</v>
      </c>
      <c r="J1793">
        <v>8</v>
      </c>
      <c r="R1793">
        <f t="shared" ca="1" si="136"/>
        <v>28</v>
      </c>
    </row>
    <row r="1794" spans="1:18">
      <c r="A1794">
        <v>2793</v>
      </c>
      <c r="B1794" t="s">
        <v>348</v>
      </c>
      <c r="C1794" t="s">
        <v>865</v>
      </c>
      <c r="D1794" t="s">
        <v>980</v>
      </c>
      <c r="E1794" s="1">
        <v>36375</v>
      </c>
      <c r="F1794" s="1">
        <v>44447</v>
      </c>
      <c r="G1794" t="s">
        <v>965</v>
      </c>
      <c r="H1794" s="2">
        <v>391271.24</v>
      </c>
      <c r="I1794">
        <v>0</v>
      </c>
      <c r="J1794">
        <v>0.5</v>
      </c>
      <c r="R1794">
        <f t="shared" ca="1" si="136"/>
        <v>25</v>
      </c>
    </row>
    <row r="1795" spans="1:18">
      <c r="A1795">
        <v>2794</v>
      </c>
      <c r="B1795" t="s">
        <v>197</v>
      </c>
      <c r="C1795" t="s">
        <v>699</v>
      </c>
      <c r="D1795" t="s">
        <v>980</v>
      </c>
      <c r="E1795" s="1">
        <v>25975</v>
      </c>
      <c r="F1795" s="1">
        <v>45462</v>
      </c>
      <c r="G1795" t="s">
        <v>967</v>
      </c>
      <c r="H1795" s="2">
        <v>206368.38</v>
      </c>
      <c r="I1795">
        <v>12</v>
      </c>
      <c r="J1795">
        <v>5.5</v>
      </c>
      <c r="R1795">
        <f t="shared" ca="1" si="136"/>
        <v>54</v>
      </c>
    </row>
    <row r="1796" spans="1:18">
      <c r="A1796">
        <v>2795</v>
      </c>
      <c r="B1796" t="s">
        <v>278</v>
      </c>
      <c r="C1796" t="s">
        <v>759</v>
      </c>
      <c r="D1796" t="s">
        <v>979</v>
      </c>
      <c r="E1796" s="1">
        <v>33745</v>
      </c>
      <c r="F1796" s="1">
        <v>45555</v>
      </c>
      <c r="G1796" t="s">
        <v>966</v>
      </c>
      <c r="H1796" s="2">
        <v>280693.59999999998</v>
      </c>
      <c r="I1796">
        <v>0</v>
      </c>
      <c r="J1796">
        <v>2.1</v>
      </c>
      <c r="R1796">
        <f t="shared" ca="1" si="136"/>
        <v>33</v>
      </c>
    </row>
    <row r="1797" spans="1:18">
      <c r="A1797">
        <v>2796</v>
      </c>
      <c r="B1797" t="s">
        <v>93</v>
      </c>
      <c r="C1797" t="s">
        <v>655</v>
      </c>
      <c r="D1797" t="s">
        <v>979</v>
      </c>
      <c r="E1797" s="1">
        <v>39080</v>
      </c>
      <c r="F1797" s="1">
        <v>45590</v>
      </c>
      <c r="G1797" t="s">
        <v>969</v>
      </c>
      <c r="H1797" s="2">
        <v>385345.07</v>
      </c>
      <c r="I1797">
        <v>36</v>
      </c>
      <c r="J1797">
        <v>8</v>
      </c>
      <c r="R1797">
        <f t="shared" ca="1" si="136"/>
        <v>18</v>
      </c>
    </row>
    <row r="1798" spans="1:18">
      <c r="A1798">
        <v>2797</v>
      </c>
      <c r="B1798" t="s">
        <v>213</v>
      </c>
      <c r="C1798" t="s">
        <v>725</v>
      </c>
      <c r="D1798" t="s">
        <v>980</v>
      </c>
      <c r="E1798" s="1">
        <v>19911</v>
      </c>
      <c r="F1798" s="1">
        <v>45253</v>
      </c>
      <c r="G1798" t="s">
        <v>968</v>
      </c>
      <c r="H1798" s="2">
        <v>118501.85</v>
      </c>
      <c r="I1798">
        <v>0</v>
      </c>
      <c r="J1798">
        <v>35</v>
      </c>
      <c r="R1798">
        <f t="shared" ca="1" si="136"/>
        <v>70</v>
      </c>
    </row>
    <row r="1799" spans="1:18">
      <c r="A1799">
        <v>2798</v>
      </c>
      <c r="B1799" t="s">
        <v>275</v>
      </c>
      <c r="C1799" t="s">
        <v>700</v>
      </c>
      <c r="D1799" t="s">
        <v>980</v>
      </c>
      <c r="E1799" s="1">
        <v>27498</v>
      </c>
      <c r="F1799" s="1">
        <v>44812</v>
      </c>
      <c r="G1799" t="s">
        <v>966</v>
      </c>
      <c r="H1799" s="2">
        <v>345982.52</v>
      </c>
      <c r="I1799">
        <v>0</v>
      </c>
      <c r="J1799">
        <v>2.1</v>
      </c>
      <c r="R1799">
        <f t="shared" ca="1" si="136"/>
        <v>50</v>
      </c>
    </row>
    <row r="1800" spans="1:18">
      <c r="A1800">
        <v>2799</v>
      </c>
      <c r="B1800" t="s">
        <v>265</v>
      </c>
      <c r="C1800" t="s">
        <v>541</v>
      </c>
      <c r="D1800" t="s">
        <v>979</v>
      </c>
      <c r="E1800" s="1">
        <v>35717</v>
      </c>
      <c r="F1800" s="1">
        <v>45122</v>
      </c>
      <c r="G1800" t="s">
        <v>967</v>
      </c>
      <c r="H1800" s="2">
        <v>275716.64</v>
      </c>
      <c r="I1800">
        <v>18</v>
      </c>
      <c r="J1800">
        <v>5.5</v>
      </c>
      <c r="R1800">
        <f t="shared" ca="1" si="136"/>
        <v>27</v>
      </c>
    </row>
    <row r="1801" spans="1:18">
      <c r="A1801">
        <v>2800</v>
      </c>
      <c r="B1801" t="s">
        <v>77</v>
      </c>
      <c r="C1801" t="s">
        <v>522</v>
      </c>
      <c r="D1801" t="s">
        <v>979</v>
      </c>
      <c r="E1801" s="1">
        <v>32292</v>
      </c>
      <c r="F1801" s="1">
        <v>44953</v>
      </c>
      <c r="G1801" t="s">
        <v>967</v>
      </c>
      <c r="H1801" s="2">
        <v>384748.09</v>
      </c>
      <c r="I1801">
        <v>18</v>
      </c>
      <c r="J1801">
        <v>5.5</v>
      </c>
      <c r="R1801">
        <f t="shared" ca="1" si="136"/>
        <v>37</v>
      </c>
    </row>
    <row r="1802" spans="1:18">
      <c r="A1802">
        <v>2801</v>
      </c>
      <c r="B1802" t="s">
        <v>118</v>
      </c>
      <c r="C1802" t="s">
        <v>864</v>
      </c>
      <c r="D1802" t="s">
        <v>979</v>
      </c>
      <c r="E1802" s="1">
        <v>22301</v>
      </c>
      <c r="F1802" s="1">
        <v>45638</v>
      </c>
      <c r="G1802" t="s">
        <v>968</v>
      </c>
      <c r="H1802" s="2">
        <v>111009.16</v>
      </c>
      <c r="I1802">
        <v>0</v>
      </c>
      <c r="J1802">
        <v>35</v>
      </c>
      <c r="R1802">
        <f t="shared" ca="1" si="136"/>
        <v>64</v>
      </c>
    </row>
    <row r="1803" spans="1:18">
      <c r="A1803">
        <v>2802</v>
      </c>
      <c r="B1803" t="s">
        <v>137</v>
      </c>
      <c r="C1803" t="s">
        <v>559</v>
      </c>
      <c r="D1803" t="s">
        <v>980</v>
      </c>
      <c r="E1803" s="1">
        <v>34515</v>
      </c>
      <c r="F1803" s="1">
        <v>44557</v>
      </c>
      <c r="G1803" t="s">
        <v>969</v>
      </c>
      <c r="H1803" s="2">
        <v>443111.83</v>
      </c>
      <c r="I1803">
        <v>0</v>
      </c>
      <c r="J1803">
        <v>8</v>
      </c>
      <c r="R1803">
        <f t="shared" ca="1" si="136"/>
        <v>30</v>
      </c>
    </row>
    <row r="1804" spans="1:18">
      <c r="A1804">
        <v>2803</v>
      </c>
      <c r="B1804" t="s">
        <v>167</v>
      </c>
      <c r="C1804" t="s">
        <v>490</v>
      </c>
      <c r="D1804" t="s">
        <v>980</v>
      </c>
      <c r="E1804" s="1">
        <v>30472</v>
      </c>
      <c r="F1804" s="1">
        <v>44454</v>
      </c>
      <c r="G1804" t="s">
        <v>967</v>
      </c>
      <c r="H1804" s="2">
        <v>89469.34</v>
      </c>
      <c r="I1804">
        <v>36</v>
      </c>
      <c r="J1804">
        <v>5.5</v>
      </c>
      <c r="R1804">
        <f t="shared" ca="1" si="136"/>
        <v>41</v>
      </c>
    </row>
    <row r="1805" spans="1:18">
      <c r="A1805">
        <v>2804</v>
      </c>
      <c r="B1805" t="s">
        <v>30</v>
      </c>
      <c r="C1805" t="s">
        <v>924</v>
      </c>
      <c r="D1805" t="s">
        <v>980</v>
      </c>
      <c r="E1805" s="1">
        <v>36495</v>
      </c>
      <c r="F1805" s="1">
        <v>44326</v>
      </c>
      <c r="G1805" t="s">
        <v>968</v>
      </c>
      <c r="H1805" s="2">
        <v>421779.54</v>
      </c>
      <c r="I1805">
        <v>0</v>
      </c>
      <c r="J1805">
        <v>35</v>
      </c>
      <c r="R1805">
        <f t="shared" ref="R1805:R1868" ca="1" si="137">INT((TODAY()-E1805)/365.25)</f>
        <v>25</v>
      </c>
    </row>
    <row r="1806" spans="1:18">
      <c r="A1806">
        <v>2805</v>
      </c>
      <c r="B1806" t="s">
        <v>188</v>
      </c>
      <c r="C1806" t="s">
        <v>683</v>
      </c>
      <c r="D1806" t="s">
        <v>980</v>
      </c>
      <c r="E1806" s="1">
        <v>28589</v>
      </c>
      <c r="F1806" s="1">
        <v>43986</v>
      </c>
      <c r="G1806" t="s">
        <v>969</v>
      </c>
      <c r="H1806" s="2">
        <v>144993.65</v>
      </c>
      <c r="I1806">
        <v>18</v>
      </c>
      <c r="J1806">
        <v>8</v>
      </c>
      <c r="R1806">
        <f t="shared" ca="1" si="137"/>
        <v>47</v>
      </c>
    </row>
    <row r="1807" spans="1:18">
      <c r="A1807">
        <v>2806</v>
      </c>
      <c r="B1807" t="s">
        <v>211</v>
      </c>
      <c r="C1807" t="s">
        <v>573</v>
      </c>
      <c r="D1807" t="s">
        <v>979</v>
      </c>
      <c r="E1807" s="1">
        <v>34644</v>
      </c>
      <c r="F1807" s="1">
        <v>44734</v>
      </c>
      <c r="G1807" t="s">
        <v>967</v>
      </c>
      <c r="H1807" s="2">
        <v>306642.98</v>
      </c>
      <c r="I1807">
        <v>18</v>
      </c>
      <c r="J1807">
        <v>5.5</v>
      </c>
      <c r="R1807">
        <f t="shared" ca="1" si="137"/>
        <v>30</v>
      </c>
    </row>
    <row r="1808" spans="1:18">
      <c r="A1808">
        <v>2807</v>
      </c>
      <c r="B1808" t="s">
        <v>76</v>
      </c>
      <c r="C1808" t="s">
        <v>823</v>
      </c>
      <c r="D1808" t="s">
        <v>979</v>
      </c>
      <c r="E1808" s="1">
        <v>34022</v>
      </c>
      <c r="F1808" s="1">
        <v>44637</v>
      </c>
      <c r="G1808" t="s">
        <v>969</v>
      </c>
      <c r="H1808" s="2">
        <v>87467.62</v>
      </c>
      <c r="I1808">
        <v>0</v>
      </c>
      <c r="J1808">
        <v>8</v>
      </c>
      <c r="R1808">
        <f t="shared" ca="1" si="137"/>
        <v>32</v>
      </c>
    </row>
    <row r="1809" spans="1:18">
      <c r="A1809">
        <v>2808</v>
      </c>
      <c r="B1809" t="s">
        <v>234</v>
      </c>
      <c r="C1809" t="s">
        <v>849</v>
      </c>
      <c r="D1809" t="s">
        <v>979</v>
      </c>
      <c r="E1809" s="1">
        <v>35696</v>
      </c>
      <c r="F1809" s="1">
        <v>44351</v>
      </c>
      <c r="G1809" t="s">
        <v>967</v>
      </c>
      <c r="H1809" s="2">
        <v>464656.96</v>
      </c>
      <c r="I1809">
        <v>24</v>
      </c>
      <c r="J1809">
        <v>5.5</v>
      </c>
      <c r="R1809">
        <f t="shared" ca="1" si="137"/>
        <v>27</v>
      </c>
    </row>
    <row r="1810" spans="1:18">
      <c r="A1810">
        <v>2809</v>
      </c>
      <c r="B1810" t="s">
        <v>163</v>
      </c>
      <c r="C1810" t="s">
        <v>811</v>
      </c>
      <c r="D1810" t="s">
        <v>979</v>
      </c>
      <c r="E1810" s="1">
        <v>31695</v>
      </c>
      <c r="F1810" s="1">
        <v>45108</v>
      </c>
      <c r="G1810" t="s">
        <v>966</v>
      </c>
      <c r="H1810" s="2">
        <v>149526.35</v>
      </c>
      <c r="I1810">
        <v>0</v>
      </c>
      <c r="J1810">
        <v>2.1</v>
      </c>
      <c r="R1810">
        <f t="shared" ca="1" si="137"/>
        <v>38</v>
      </c>
    </row>
    <row r="1811" spans="1:18">
      <c r="A1811">
        <v>2810</v>
      </c>
      <c r="B1811" t="s">
        <v>73</v>
      </c>
      <c r="C1811" t="s">
        <v>437</v>
      </c>
      <c r="D1811" t="s">
        <v>979</v>
      </c>
      <c r="E1811" s="1">
        <v>23934</v>
      </c>
      <c r="F1811" s="1">
        <v>44647</v>
      </c>
      <c r="G1811" t="s">
        <v>965</v>
      </c>
      <c r="H1811" s="2">
        <v>484172.52</v>
      </c>
      <c r="I1811">
        <v>0</v>
      </c>
      <c r="J1811">
        <v>0.5</v>
      </c>
      <c r="R1811">
        <f t="shared" ca="1" si="137"/>
        <v>59</v>
      </c>
    </row>
    <row r="1812" spans="1:18">
      <c r="A1812">
        <v>2811</v>
      </c>
      <c r="B1812" t="s">
        <v>103</v>
      </c>
      <c r="C1812" t="s">
        <v>772</v>
      </c>
      <c r="D1812" t="s">
        <v>980</v>
      </c>
      <c r="E1812" s="1">
        <v>20264</v>
      </c>
      <c r="F1812" s="1">
        <v>45785</v>
      </c>
      <c r="G1812" t="s">
        <v>968</v>
      </c>
      <c r="H1812" s="2">
        <v>461036.68</v>
      </c>
      <c r="I1812">
        <v>0</v>
      </c>
      <c r="J1812">
        <v>35</v>
      </c>
      <c r="R1812">
        <f t="shared" ca="1" si="137"/>
        <v>69</v>
      </c>
    </row>
    <row r="1813" spans="1:18">
      <c r="A1813">
        <v>2812</v>
      </c>
      <c r="B1813" t="s">
        <v>85</v>
      </c>
      <c r="C1813" t="s">
        <v>736</v>
      </c>
      <c r="D1813" t="s">
        <v>980</v>
      </c>
      <c r="E1813" s="1">
        <v>36881</v>
      </c>
      <c r="F1813" s="1">
        <v>45059</v>
      </c>
      <c r="G1813" t="s">
        <v>968</v>
      </c>
      <c r="H1813" s="2">
        <v>358116.39</v>
      </c>
      <c r="I1813">
        <v>0</v>
      </c>
      <c r="J1813">
        <v>35</v>
      </c>
      <c r="R1813">
        <f t="shared" ca="1" si="137"/>
        <v>24</v>
      </c>
    </row>
    <row r="1814" spans="1:18">
      <c r="A1814">
        <v>2813</v>
      </c>
      <c r="B1814" t="s">
        <v>94</v>
      </c>
      <c r="C1814" t="s">
        <v>442</v>
      </c>
      <c r="D1814" t="s">
        <v>980</v>
      </c>
      <c r="E1814" s="1">
        <v>29303</v>
      </c>
      <c r="F1814" s="1">
        <v>45274</v>
      </c>
      <c r="G1814" t="s">
        <v>969</v>
      </c>
      <c r="H1814" s="2">
        <v>216219.34</v>
      </c>
      <c r="I1814">
        <v>24</v>
      </c>
      <c r="J1814">
        <v>8</v>
      </c>
      <c r="R1814">
        <f t="shared" ca="1" si="137"/>
        <v>45</v>
      </c>
    </row>
    <row r="1815" spans="1:18">
      <c r="A1815">
        <v>2814</v>
      </c>
      <c r="B1815" t="s">
        <v>29</v>
      </c>
      <c r="C1815" t="s">
        <v>620</v>
      </c>
      <c r="D1815" t="s">
        <v>979</v>
      </c>
      <c r="E1815" s="1">
        <v>32887</v>
      </c>
      <c r="F1815" s="1">
        <v>45012</v>
      </c>
      <c r="G1815" t="s">
        <v>969</v>
      </c>
      <c r="H1815" s="2">
        <v>304291.8</v>
      </c>
      <c r="I1815">
        <v>24</v>
      </c>
      <c r="J1815">
        <v>8</v>
      </c>
      <c r="R1815">
        <f t="shared" ca="1" si="137"/>
        <v>35</v>
      </c>
    </row>
    <row r="1816" spans="1:18">
      <c r="A1816">
        <v>2815</v>
      </c>
      <c r="B1816" t="s">
        <v>328</v>
      </c>
      <c r="C1816" t="s">
        <v>367</v>
      </c>
      <c r="D1816" t="s">
        <v>980</v>
      </c>
      <c r="E1816" s="1">
        <v>35221</v>
      </c>
      <c r="F1816" s="1">
        <v>44244</v>
      </c>
      <c r="G1816" t="s">
        <v>966</v>
      </c>
      <c r="H1816" s="2">
        <v>245635.94</v>
      </c>
      <c r="I1816">
        <v>0</v>
      </c>
      <c r="J1816">
        <v>2.1</v>
      </c>
      <c r="R1816">
        <f t="shared" ca="1" si="137"/>
        <v>28</v>
      </c>
    </row>
    <row r="1817" spans="1:18">
      <c r="A1817">
        <v>2816</v>
      </c>
      <c r="B1817" t="s">
        <v>31</v>
      </c>
      <c r="C1817" t="s">
        <v>688</v>
      </c>
      <c r="D1817" t="s">
        <v>979</v>
      </c>
      <c r="E1817" s="1">
        <v>28596</v>
      </c>
      <c r="F1817" s="1">
        <v>44909</v>
      </c>
      <c r="G1817" t="s">
        <v>966</v>
      </c>
      <c r="H1817" s="2">
        <v>424373.58</v>
      </c>
      <c r="I1817">
        <v>0</v>
      </c>
      <c r="J1817">
        <v>2.1</v>
      </c>
      <c r="R1817">
        <f t="shared" ca="1" si="137"/>
        <v>47</v>
      </c>
    </row>
    <row r="1818" spans="1:18">
      <c r="A1818">
        <v>2817</v>
      </c>
      <c r="B1818" t="s">
        <v>100</v>
      </c>
      <c r="C1818" t="s">
        <v>407</v>
      </c>
      <c r="D1818" t="s">
        <v>980</v>
      </c>
      <c r="E1818" s="1">
        <v>24132</v>
      </c>
      <c r="F1818" s="1">
        <v>44076</v>
      </c>
      <c r="G1818" t="s">
        <v>969</v>
      </c>
      <c r="H1818" s="2">
        <v>302223.94</v>
      </c>
      <c r="I1818">
        <v>12</v>
      </c>
      <c r="J1818">
        <v>8</v>
      </c>
      <c r="R1818">
        <f t="shared" ca="1" si="137"/>
        <v>59</v>
      </c>
    </row>
    <row r="1819" spans="1:18">
      <c r="A1819">
        <v>2818</v>
      </c>
      <c r="B1819" t="s">
        <v>243</v>
      </c>
      <c r="C1819" t="s">
        <v>747</v>
      </c>
      <c r="D1819" t="s">
        <v>980</v>
      </c>
      <c r="E1819" s="1">
        <v>21270</v>
      </c>
      <c r="F1819" s="1">
        <v>44610</v>
      </c>
      <c r="G1819" t="s">
        <v>968</v>
      </c>
      <c r="H1819" s="2">
        <v>302815.61</v>
      </c>
      <c r="I1819">
        <v>0</v>
      </c>
      <c r="J1819">
        <v>35</v>
      </c>
      <c r="R1819">
        <f t="shared" ca="1" si="137"/>
        <v>67</v>
      </c>
    </row>
    <row r="1820" spans="1:18">
      <c r="A1820">
        <v>2819</v>
      </c>
      <c r="B1820" t="s">
        <v>45</v>
      </c>
      <c r="C1820" t="s">
        <v>538</v>
      </c>
      <c r="D1820" t="s">
        <v>979</v>
      </c>
      <c r="E1820" s="1">
        <v>38763</v>
      </c>
      <c r="F1820" s="1">
        <v>44614</v>
      </c>
      <c r="G1820" t="s">
        <v>967</v>
      </c>
      <c r="H1820" s="2">
        <v>438912.21</v>
      </c>
      <c r="I1820">
        <v>36</v>
      </c>
      <c r="J1820">
        <v>5.5</v>
      </c>
      <c r="R1820">
        <f t="shared" ca="1" si="137"/>
        <v>19</v>
      </c>
    </row>
    <row r="1821" spans="1:18">
      <c r="A1821">
        <v>2820</v>
      </c>
      <c r="B1821" t="s">
        <v>351</v>
      </c>
      <c r="C1821" t="s">
        <v>359</v>
      </c>
      <c r="D1821" t="s">
        <v>979</v>
      </c>
      <c r="E1821" s="1">
        <v>25406</v>
      </c>
      <c r="F1821" s="1">
        <v>45109</v>
      </c>
      <c r="G1821" t="s">
        <v>965</v>
      </c>
      <c r="H1821" s="2">
        <v>6414.14</v>
      </c>
      <c r="I1821">
        <v>0</v>
      </c>
      <c r="J1821">
        <v>0.5</v>
      </c>
      <c r="R1821">
        <f t="shared" ca="1" si="137"/>
        <v>55</v>
      </c>
    </row>
    <row r="1822" spans="1:18">
      <c r="A1822">
        <v>2821</v>
      </c>
      <c r="B1822" t="s">
        <v>62</v>
      </c>
      <c r="C1822" t="s">
        <v>473</v>
      </c>
      <c r="D1822" t="s">
        <v>980</v>
      </c>
      <c r="E1822" s="1">
        <v>24845</v>
      </c>
      <c r="F1822" s="1">
        <v>44873</v>
      </c>
      <c r="G1822" t="s">
        <v>967</v>
      </c>
      <c r="H1822" s="2">
        <v>114281.68</v>
      </c>
      <c r="I1822">
        <v>0</v>
      </c>
      <c r="J1822">
        <v>5.5</v>
      </c>
      <c r="R1822">
        <f t="shared" ca="1" si="137"/>
        <v>57</v>
      </c>
    </row>
    <row r="1823" spans="1:18">
      <c r="A1823">
        <v>2822</v>
      </c>
      <c r="B1823" t="s">
        <v>170</v>
      </c>
      <c r="C1823" t="s">
        <v>917</v>
      </c>
      <c r="D1823" t="s">
        <v>980</v>
      </c>
      <c r="E1823" s="1">
        <v>19950</v>
      </c>
      <c r="F1823" s="1">
        <v>44096</v>
      </c>
      <c r="G1823" t="s">
        <v>966</v>
      </c>
      <c r="H1823" s="2">
        <v>73631.570000000007</v>
      </c>
      <c r="I1823">
        <v>0</v>
      </c>
      <c r="J1823">
        <v>2.1</v>
      </c>
      <c r="R1823">
        <f t="shared" ca="1" si="137"/>
        <v>70</v>
      </c>
    </row>
    <row r="1824" spans="1:18">
      <c r="A1824">
        <v>2823</v>
      </c>
      <c r="B1824" t="s">
        <v>128</v>
      </c>
      <c r="C1824" t="s">
        <v>533</v>
      </c>
      <c r="D1824" t="s">
        <v>979</v>
      </c>
      <c r="E1824" s="1">
        <v>34568</v>
      </c>
      <c r="F1824" s="1">
        <v>44853</v>
      </c>
      <c r="G1824" t="s">
        <v>967</v>
      </c>
      <c r="H1824" s="2">
        <v>334094.21000000002</v>
      </c>
      <c r="I1824">
        <v>0</v>
      </c>
      <c r="J1824">
        <v>5.5</v>
      </c>
      <c r="R1824">
        <f t="shared" ca="1" si="137"/>
        <v>30</v>
      </c>
    </row>
    <row r="1825" spans="1:18">
      <c r="A1825">
        <v>2824</v>
      </c>
      <c r="B1825" t="s">
        <v>109</v>
      </c>
      <c r="C1825" t="s">
        <v>540</v>
      </c>
      <c r="D1825" t="s">
        <v>980</v>
      </c>
      <c r="E1825" s="1">
        <v>20007</v>
      </c>
      <c r="F1825" s="1">
        <v>45447</v>
      </c>
      <c r="G1825" t="s">
        <v>965</v>
      </c>
      <c r="H1825" s="2">
        <v>31210.73</v>
      </c>
      <c r="I1825">
        <v>0</v>
      </c>
      <c r="J1825">
        <v>0.5</v>
      </c>
      <c r="R1825">
        <f t="shared" ca="1" si="137"/>
        <v>70</v>
      </c>
    </row>
    <row r="1826" spans="1:18">
      <c r="A1826">
        <v>2825</v>
      </c>
      <c r="B1826" t="s">
        <v>200</v>
      </c>
      <c r="C1826" t="s">
        <v>422</v>
      </c>
      <c r="D1826" t="s">
        <v>979</v>
      </c>
      <c r="E1826" s="1">
        <v>31891</v>
      </c>
      <c r="F1826" s="1">
        <v>45309</v>
      </c>
      <c r="G1826" t="s">
        <v>965</v>
      </c>
      <c r="H1826" s="2">
        <v>337503.35</v>
      </c>
      <c r="I1826">
        <v>0</v>
      </c>
      <c r="J1826">
        <v>0.5</v>
      </c>
      <c r="R1826">
        <f t="shared" ca="1" si="137"/>
        <v>38</v>
      </c>
    </row>
    <row r="1827" spans="1:18">
      <c r="A1827">
        <v>2826</v>
      </c>
      <c r="B1827" t="s">
        <v>24</v>
      </c>
      <c r="C1827" t="s">
        <v>786</v>
      </c>
      <c r="D1827" t="s">
        <v>980</v>
      </c>
      <c r="E1827" s="1">
        <v>36289</v>
      </c>
      <c r="F1827" s="1">
        <v>44396</v>
      </c>
      <c r="G1827" t="s">
        <v>968</v>
      </c>
      <c r="H1827" s="2">
        <v>175225.62</v>
      </c>
      <c r="I1827">
        <v>0</v>
      </c>
      <c r="J1827">
        <v>35</v>
      </c>
      <c r="R1827">
        <f t="shared" ca="1" si="137"/>
        <v>26</v>
      </c>
    </row>
    <row r="1828" spans="1:18">
      <c r="A1828">
        <v>2827</v>
      </c>
      <c r="B1828" t="s">
        <v>85</v>
      </c>
      <c r="C1828" t="s">
        <v>429</v>
      </c>
      <c r="D1828" t="s">
        <v>980</v>
      </c>
      <c r="E1828" s="1">
        <v>31382</v>
      </c>
      <c r="F1828" s="1">
        <v>45192</v>
      </c>
      <c r="G1828" t="s">
        <v>965</v>
      </c>
      <c r="H1828" s="2">
        <v>429774.87</v>
      </c>
      <c r="I1828">
        <v>0</v>
      </c>
      <c r="J1828">
        <v>0.5</v>
      </c>
      <c r="R1828">
        <f t="shared" ca="1" si="137"/>
        <v>39</v>
      </c>
    </row>
    <row r="1829" spans="1:18">
      <c r="A1829">
        <v>2828</v>
      </c>
      <c r="B1829" t="s">
        <v>276</v>
      </c>
      <c r="C1829" t="s">
        <v>445</v>
      </c>
      <c r="D1829" t="s">
        <v>980</v>
      </c>
      <c r="E1829" s="1">
        <v>37161</v>
      </c>
      <c r="F1829" s="1">
        <v>44481</v>
      </c>
      <c r="G1829" t="s">
        <v>965</v>
      </c>
      <c r="H1829" s="2">
        <v>143149.72</v>
      </c>
      <c r="I1829">
        <v>0</v>
      </c>
      <c r="J1829">
        <v>0.5</v>
      </c>
      <c r="R1829">
        <f t="shared" ca="1" si="137"/>
        <v>23</v>
      </c>
    </row>
    <row r="1830" spans="1:18">
      <c r="A1830">
        <v>2829</v>
      </c>
      <c r="B1830" t="s">
        <v>289</v>
      </c>
      <c r="C1830" t="s">
        <v>453</v>
      </c>
      <c r="D1830" t="s">
        <v>979</v>
      </c>
      <c r="E1830" s="1">
        <v>29273</v>
      </c>
      <c r="F1830" s="1">
        <v>44009</v>
      </c>
      <c r="G1830" t="s">
        <v>969</v>
      </c>
      <c r="H1830" s="2">
        <v>92526.51</v>
      </c>
      <c r="I1830">
        <v>36</v>
      </c>
      <c r="J1830">
        <v>8</v>
      </c>
      <c r="R1830">
        <f t="shared" ca="1" si="137"/>
        <v>45</v>
      </c>
    </row>
    <row r="1831" spans="1:18">
      <c r="A1831">
        <v>2830</v>
      </c>
      <c r="B1831" t="s">
        <v>100</v>
      </c>
      <c r="C1831" t="s">
        <v>403</v>
      </c>
      <c r="D1831" t="s">
        <v>979</v>
      </c>
      <c r="E1831" s="1">
        <v>31823</v>
      </c>
      <c r="F1831" s="1">
        <v>44261</v>
      </c>
      <c r="G1831" t="s">
        <v>966</v>
      </c>
      <c r="H1831" s="2">
        <v>232258.81</v>
      </c>
      <c r="I1831">
        <v>0</v>
      </c>
      <c r="J1831">
        <v>2.1</v>
      </c>
      <c r="R1831">
        <f t="shared" ca="1" si="137"/>
        <v>38</v>
      </c>
    </row>
    <row r="1832" spans="1:18">
      <c r="A1832">
        <v>2831</v>
      </c>
      <c r="B1832" t="s">
        <v>350</v>
      </c>
      <c r="C1832" t="s">
        <v>813</v>
      </c>
      <c r="D1832" t="s">
        <v>980</v>
      </c>
      <c r="E1832" s="1">
        <v>25781</v>
      </c>
      <c r="F1832" s="1">
        <v>45668</v>
      </c>
      <c r="G1832" t="s">
        <v>967</v>
      </c>
      <c r="H1832" s="2">
        <v>477261.09</v>
      </c>
      <c r="I1832">
        <v>6</v>
      </c>
      <c r="J1832">
        <v>5.5</v>
      </c>
      <c r="R1832">
        <f t="shared" ca="1" si="137"/>
        <v>54</v>
      </c>
    </row>
    <row r="1833" spans="1:18">
      <c r="A1833">
        <v>2832</v>
      </c>
      <c r="B1833" t="s">
        <v>166</v>
      </c>
      <c r="C1833" t="s">
        <v>470</v>
      </c>
      <c r="D1833" t="s">
        <v>979</v>
      </c>
      <c r="E1833" s="1">
        <v>26815</v>
      </c>
      <c r="F1833" s="1">
        <v>45179</v>
      </c>
      <c r="G1833" t="s">
        <v>969</v>
      </c>
      <c r="H1833" s="2">
        <v>128944.3</v>
      </c>
      <c r="I1833">
        <v>18</v>
      </c>
      <c r="J1833">
        <v>8</v>
      </c>
      <c r="R1833">
        <f t="shared" ca="1" si="137"/>
        <v>52</v>
      </c>
    </row>
    <row r="1834" spans="1:18">
      <c r="A1834">
        <v>2833</v>
      </c>
      <c r="B1834" t="s">
        <v>204</v>
      </c>
      <c r="C1834" t="s">
        <v>714</v>
      </c>
      <c r="D1834" t="s">
        <v>980</v>
      </c>
      <c r="E1834" s="1">
        <v>30268</v>
      </c>
      <c r="F1834" s="1">
        <v>44826</v>
      </c>
      <c r="G1834" t="s">
        <v>969</v>
      </c>
      <c r="H1834" s="2">
        <v>49193.74</v>
      </c>
      <c r="I1834">
        <v>24</v>
      </c>
      <c r="J1834">
        <v>8</v>
      </c>
      <c r="R1834">
        <f t="shared" ca="1" si="137"/>
        <v>42</v>
      </c>
    </row>
    <row r="1835" spans="1:18">
      <c r="A1835">
        <v>2834</v>
      </c>
      <c r="B1835" t="s">
        <v>224</v>
      </c>
      <c r="C1835" t="s">
        <v>746</v>
      </c>
      <c r="D1835" t="s">
        <v>979</v>
      </c>
      <c r="E1835" s="1">
        <v>22368</v>
      </c>
      <c r="F1835" s="1">
        <v>44457</v>
      </c>
      <c r="G1835" t="s">
        <v>969</v>
      </c>
      <c r="H1835" s="2">
        <v>252034.25</v>
      </c>
      <c r="I1835">
        <v>18</v>
      </c>
      <c r="J1835">
        <v>8</v>
      </c>
      <c r="R1835">
        <f t="shared" ca="1" si="137"/>
        <v>64</v>
      </c>
    </row>
    <row r="1836" spans="1:18">
      <c r="A1836">
        <v>2835</v>
      </c>
      <c r="B1836" t="s">
        <v>189</v>
      </c>
      <c r="C1836" t="s">
        <v>627</v>
      </c>
      <c r="D1836" t="s">
        <v>980</v>
      </c>
      <c r="E1836" s="1">
        <v>32883</v>
      </c>
      <c r="F1836" s="1">
        <v>44551</v>
      </c>
      <c r="G1836" t="s">
        <v>966</v>
      </c>
      <c r="H1836" s="2">
        <v>282266.84000000003</v>
      </c>
      <c r="I1836">
        <v>0</v>
      </c>
      <c r="J1836">
        <v>2.1</v>
      </c>
      <c r="R1836">
        <f t="shared" ca="1" si="137"/>
        <v>35</v>
      </c>
    </row>
    <row r="1837" spans="1:18">
      <c r="A1837">
        <v>2836</v>
      </c>
      <c r="B1837" t="s">
        <v>297</v>
      </c>
      <c r="C1837" t="s">
        <v>925</v>
      </c>
      <c r="D1837" t="s">
        <v>980</v>
      </c>
      <c r="E1837" s="1">
        <v>37829</v>
      </c>
      <c r="F1837" s="1">
        <v>44733</v>
      </c>
      <c r="G1837" t="s">
        <v>968</v>
      </c>
      <c r="H1837" s="2">
        <v>463823.97</v>
      </c>
      <c r="I1837">
        <v>0</v>
      </c>
      <c r="J1837">
        <v>35</v>
      </c>
      <c r="R1837">
        <f t="shared" ca="1" si="137"/>
        <v>21</v>
      </c>
    </row>
    <row r="1838" spans="1:18">
      <c r="A1838">
        <v>2837</v>
      </c>
      <c r="B1838" t="s">
        <v>185</v>
      </c>
      <c r="C1838" t="s">
        <v>658</v>
      </c>
      <c r="D1838" t="s">
        <v>980</v>
      </c>
      <c r="E1838" s="1">
        <v>30362</v>
      </c>
      <c r="F1838" s="1">
        <v>45596</v>
      </c>
      <c r="G1838" t="s">
        <v>966</v>
      </c>
      <c r="H1838" s="2">
        <v>455147.46</v>
      </c>
      <c r="I1838">
        <v>0</v>
      </c>
      <c r="J1838">
        <v>2.1</v>
      </c>
      <c r="R1838">
        <f t="shared" ca="1" si="137"/>
        <v>42</v>
      </c>
    </row>
    <row r="1839" spans="1:18">
      <c r="A1839">
        <v>2838</v>
      </c>
      <c r="B1839" t="s">
        <v>200</v>
      </c>
      <c r="C1839" t="s">
        <v>866</v>
      </c>
      <c r="D1839" t="s">
        <v>979</v>
      </c>
      <c r="E1839" s="1">
        <v>34285</v>
      </c>
      <c r="F1839" s="1">
        <v>44441</v>
      </c>
      <c r="G1839" t="s">
        <v>968</v>
      </c>
      <c r="H1839" s="2">
        <v>260745.05</v>
      </c>
      <c r="I1839">
        <v>0</v>
      </c>
      <c r="J1839">
        <v>35</v>
      </c>
      <c r="R1839">
        <f t="shared" ca="1" si="137"/>
        <v>31</v>
      </c>
    </row>
    <row r="1840" spans="1:18">
      <c r="A1840">
        <v>2839</v>
      </c>
      <c r="B1840" t="s">
        <v>305</v>
      </c>
      <c r="C1840" t="s">
        <v>812</v>
      </c>
      <c r="D1840" t="s">
        <v>979</v>
      </c>
      <c r="E1840" s="1">
        <v>31573</v>
      </c>
      <c r="F1840" s="1">
        <v>45067</v>
      </c>
      <c r="G1840" t="s">
        <v>968</v>
      </c>
      <c r="H1840" s="2">
        <v>479791.58</v>
      </c>
      <c r="I1840">
        <v>0</v>
      </c>
      <c r="J1840">
        <v>35</v>
      </c>
      <c r="R1840">
        <f t="shared" ca="1" si="137"/>
        <v>38</v>
      </c>
    </row>
    <row r="1841" spans="1:18">
      <c r="A1841">
        <v>2840</v>
      </c>
      <c r="B1841" t="s">
        <v>207</v>
      </c>
      <c r="C1841" t="s">
        <v>397</v>
      </c>
      <c r="D1841" t="s">
        <v>980</v>
      </c>
      <c r="E1841" s="1">
        <v>25999</v>
      </c>
      <c r="F1841" s="1">
        <v>44515</v>
      </c>
      <c r="G1841" t="s">
        <v>969</v>
      </c>
      <c r="H1841" s="2">
        <v>164548.10999999999</v>
      </c>
      <c r="I1841">
        <v>6</v>
      </c>
      <c r="J1841">
        <v>8</v>
      </c>
      <c r="R1841">
        <f t="shared" ca="1" si="137"/>
        <v>54</v>
      </c>
    </row>
    <row r="1842" spans="1:18">
      <c r="A1842">
        <v>2841</v>
      </c>
      <c r="B1842" t="s">
        <v>325</v>
      </c>
      <c r="C1842" t="s">
        <v>673</v>
      </c>
      <c r="D1842" t="s">
        <v>979</v>
      </c>
      <c r="E1842" s="1">
        <v>27828</v>
      </c>
      <c r="F1842" s="1">
        <v>44840</v>
      </c>
      <c r="G1842" t="s">
        <v>966</v>
      </c>
      <c r="H1842" s="2">
        <v>247432.28</v>
      </c>
      <c r="I1842">
        <v>0</v>
      </c>
      <c r="J1842">
        <v>2.1</v>
      </c>
      <c r="R1842">
        <f t="shared" ca="1" si="137"/>
        <v>49</v>
      </c>
    </row>
    <row r="1843" spans="1:18">
      <c r="A1843">
        <v>2842</v>
      </c>
      <c r="B1843" t="s">
        <v>211</v>
      </c>
      <c r="C1843" t="s">
        <v>409</v>
      </c>
      <c r="D1843" t="s">
        <v>979</v>
      </c>
      <c r="E1843" s="1">
        <v>24009</v>
      </c>
      <c r="F1843" s="1">
        <v>45477</v>
      </c>
      <c r="G1843" t="s">
        <v>966</v>
      </c>
      <c r="H1843" s="2">
        <v>84867.66</v>
      </c>
      <c r="I1843">
        <v>0</v>
      </c>
      <c r="J1843">
        <v>2.1</v>
      </c>
      <c r="R1843">
        <f t="shared" ca="1" si="137"/>
        <v>59</v>
      </c>
    </row>
    <row r="1844" spans="1:18">
      <c r="A1844">
        <v>2843</v>
      </c>
      <c r="B1844" t="s">
        <v>333</v>
      </c>
      <c r="C1844" t="s">
        <v>429</v>
      </c>
      <c r="D1844" t="s">
        <v>980</v>
      </c>
      <c r="E1844" s="1">
        <v>31756</v>
      </c>
      <c r="F1844" s="1">
        <v>44654</v>
      </c>
      <c r="G1844" t="s">
        <v>969</v>
      </c>
      <c r="H1844" s="2">
        <v>338393.97</v>
      </c>
      <c r="I1844">
        <v>0</v>
      </c>
      <c r="J1844">
        <v>8</v>
      </c>
      <c r="R1844">
        <f t="shared" ca="1" si="137"/>
        <v>38</v>
      </c>
    </row>
    <row r="1845" spans="1:18">
      <c r="A1845">
        <v>2844</v>
      </c>
      <c r="B1845" t="s">
        <v>258</v>
      </c>
      <c r="C1845" t="s">
        <v>857</v>
      </c>
      <c r="D1845" t="s">
        <v>979</v>
      </c>
      <c r="E1845" s="1">
        <v>29217</v>
      </c>
      <c r="F1845" s="1">
        <v>44978</v>
      </c>
      <c r="G1845" t="s">
        <v>969</v>
      </c>
      <c r="H1845" s="2">
        <v>418829.69</v>
      </c>
      <c r="I1845">
        <v>24</v>
      </c>
      <c r="J1845">
        <v>8</v>
      </c>
      <c r="R1845">
        <f t="shared" ca="1" si="137"/>
        <v>45</v>
      </c>
    </row>
    <row r="1846" spans="1:18">
      <c r="A1846">
        <v>2845</v>
      </c>
      <c r="B1846" t="s">
        <v>69</v>
      </c>
      <c r="C1846" t="s">
        <v>716</v>
      </c>
      <c r="D1846" t="s">
        <v>979</v>
      </c>
      <c r="E1846" s="1">
        <v>36190</v>
      </c>
      <c r="F1846" s="1">
        <v>45720</v>
      </c>
      <c r="G1846" t="s">
        <v>967</v>
      </c>
      <c r="H1846" s="2">
        <v>422329.23</v>
      </c>
      <c r="I1846">
        <v>36</v>
      </c>
      <c r="J1846">
        <v>5.5</v>
      </c>
      <c r="R1846">
        <f t="shared" ca="1" si="137"/>
        <v>26</v>
      </c>
    </row>
    <row r="1847" spans="1:18">
      <c r="A1847">
        <v>2846</v>
      </c>
      <c r="B1847" t="s">
        <v>163</v>
      </c>
      <c r="C1847" t="s">
        <v>637</v>
      </c>
      <c r="D1847" t="s">
        <v>980</v>
      </c>
      <c r="E1847" s="1">
        <v>37229</v>
      </c>
      <c r="F1847" s="1">
        <v>45070</v>
      </c>
      <c r="G1847" t="s">
        <v>969</v>
      </c>
      <c r="H1847" s="2">
        <v>95542.56</v>
      </c>
      <c r="I1847">
        <v>24</v>
      </c>
      <c r="J1847">
        <v>8</v>
      </c>
      <c r="R1847">
        <f t="shared" ca="1" si="137"/>
        <v>23</v>
      </c>
    </row>
    <row r="1848" spans="1:18">
      <c r="A1848">
        <v>2847</v>
      </c>
      <c r="B1848" t="s">
        <v>144</v>
      </c>
      <c r="C1848" t="s">
        <v>910</v>
      </c>
      <c r="D1848" t="s">
        <v>980</v>
      </c>
      <c r="E1848" s="1">
        <v>21407</v>
      </c>
      <c r="F1848" s="1">
        <v>44240</v>
      </c>
      <c r="G1848" t="s">
        <v>965</v>
      </c>
      <c r="H1848" s="2">
        <v>209917.94</v>
      </c>
      <c r="I1848">
        <v>0</v>
      </c>
      <c r="J1848">
        <v>0.5</v>
      </c>
      <c r="R1848">
        <f t="shared" ca="1" si="137"/>
        <v>66</v>
      </c>
    </row>
    <row r="1849" spans="1:18">
      <c r="A1849">
        <v>2848</v>
      </c>
      <c r="B1849" t="s">
        <v>115</v>
      </c>
      <c r="C1849" t="s">
        <v>523</v>
      </c>
      <c r="D1849" t="s">
        <v>980</v>
      </c>
      <c r="E1849" s="1">
        <v>36270</v>
      </c>
      <c r="F1849" s="1">
        <v>44457</v>
      </c>
      <c r="G1849" t="s">
        <v>969</v>
      </c>
      <c r="H1849" s="2">
        <v>162865.78</v>
      </c>
      <c r="I1849">
        <v>24</v>
      </c>
      <c r="J1849">
        <v>8</v>
      </c>
      <c r="R1849">
        <f t="shared" ca="1" si="137"/>
        <v>26</v>
      </c>
    </row>
    <row r="1850" spans="1:18">
      <c r="A1850">
        <v>2849</v>
      </c>
      <c r="B1850" t="s">
        <v>142</v>
      </c>
      <c r="C1850" t="s">
        <v>692</v>
      </c>
      <c r="D1850" t="s">
        <v>979</v>
      </c>
      <c r="E1850" s="1">
        <v>21595</v>
      </c>
      <c r="F1850" s="1">
        <v>44333</v>
      </c>
      <c r="G1850" t="s">
        <v>966</v>
      </c>
      <c r="H1850" s="2">
        <v>51569.68</v>
      </c>
      <c r="I1850">
        <v>0</v>
      </c>
      <c r="J1850">
        <v>2.1</v>
      </c>
      <c r="R1850">
        <f t="shared" ca="1" si="137"/>
        <v>66</v>
      </c>
    </row>
    <row r="1851" spans="1:18">
      <c r="A1851">
        <v>2850</v>
      </c>
      <c r="B1851" t="s">
        <v>89</v>
      </c>
      <c r="C1851" t="s">
        <v>882</v>
      </c>
      <c r="D1851" t="s">
        <v>980</v>
      </c>
      <c r="E1851" s="1">
        <v>29747</v>
      </c>
      <c r="F1851" s="1">
        <v>45156</v>
      </c>
      <c r="G1851" t="s">
        <v>967</v>
      </c>
      <c r="H1851" s="2">
        <v>13431.39</v>
      </c>
      <c r="I1851">
        <v>24</v>
      </c>
      <c r="J1851">
        <v>5.5</v>
      </c>
      <c r="R1851">
        <f t="shared" ca="1" si="137"/>
        <v>43</v>
      </c>
    </row>
    <row r="1852" spans="1:18">
      <c r="A1852">
        <v>2851</v>
      </c>
      <c r="B1852" t="s">
        <v>328</v>
      </c>
      <c r="C1852" t="s">
        <v>366</v>
      </c>
      <c r="D1852" t="s">
        <v>980</v>
      </c>
      <c r="E1852" s="1">
        <v>24280</v>
      </c>
      <c r="F1852" s="1">
        <v>44072</v>
      </c>
      <c r="G1852" t="s">
        <v>965</v>
      </c>
      <c r="H1852" s="2">
        <v>37921.629999999997</v>
      </c>
      <c r="I1852">
        <v>0</v>
      </c>
      <c r="J1852">
        <v>0.5</v>
      </c>
      <c r="R1852">
        <f t="shared" ca="1" si="137"/>
        <v>58</v>
      </c>
    </row>
    <row r="1853" spans="1:18">
      <c r="A1853">
        <v>2852</v>
      </c>
      <c r="B1853" t="s">
        <v>179</v>
      </c>
      <c r="C1853" t="s">
        <v>800</v>
      </c>
      <c r="D1853" t="s">
        <v>979</v>
      </c>
      <c r="E1853" s="1">
        <v>26436</v>
      </c>
      <c r="F1853" s="1">
        <v>45302</v>
      </c>
      <c r="G1853" t="s">
        <v>969</v>
      </c>
      <c r="H1853" s="2">
        <v>10846.93</v>
      </c>
      <c r="I1853">
        <v>36</v>
      </c>
      <c r="J1853">
        <v>8</v>
      </c>
      <c r="R1853">
        <f t="shared" ca="1" si="137"/>
        <v>53</v>
      </c>
    </row>
    <row r="1854" spans="1:18">
      <c r="A1854">
        <v>2853</v>
      </c>
      <c r="B1854" t="s">
        <v>264</v>
      </c>
      <c r="C1854" t="s">
        <v>766</v>
      </c>
      <c r="D1854" t="s">
        <v>980</v>
      </c>
      <c r="E1854" s="1">
        <v>20184</v>
      </c>
      <c r="F1854" s="1">
        <v>45547</v>
      </c>
      <c r="G1854" t="s">
        <v>967</v>
      </c>
      <c r="H1854" s="2">
        <v>194236.72</v>
      </c>
      <c r="I1854">
        <v>36</v>
      </c>
      <c r="J1854">
        <v>5.5</v>
      </c>
      <c r="R1854">
        <f t="shared" ca="1" si="137"/>
        <v>70</v>
      </c>
    </row>
    <row r="1855" spans="1:18">
      <c r="A1855">
        <v>2854</v>
      </c>
      <c r="B1855" t="s">
        <v>344</v>
      </c>
      <c r="C1855" t="s">
        <v>594</v>
      </c>
      <c r="D1855" t="s">
        <v>980</v>
      </c>
      <c r="E1855" s="1">
        <v>29361</v>
      </c>
      <c r="F1855" s="1">
        <v>45329</v>
      </c>
      <c r="G1855" t="s">
        <v>966</v>
      </c>
      <c r="H1855" s="2">
        <v>366783.27</v>
      </c>
      <c r="I1855">
        <v>0</v>
      </c>
      <c r="J1855">
        <v>2.1</v>
      </c>
      <c r="R1855">
        <f t="shared" ca="1" si="137"/>
        <v>45</v>
      </c>
    </row>
    <row r="1856" spans="1:18">
      <c r="A1856">
        <v>2855</v>
      </c>
      <c r="B1856" t="s">
        <v>65</v>
      </c>
      <c r="C1856" t="s">
        <v>926</v>
      </c>
      <c r="D1856" t="s">
        <v>980</v>
      </c>
      <c r="E1856" s="1">
        <v>32000</v>
      </c>
      <c r="F1856" s="1">
        <v>45331</v>
      </c>
      <c r="G1856" t="s">
        <v>967</v>
      </c>
      <c r="H1856" s="2">
        <v>194917.3</v>
      </c>
      <c r="I1856">
        <v>18</v>
      </c>
      <c r="J1856">
        <v>5.5</v>
      </c>
      <c r="R1856">
        <f t="shared" ca="1" si="137"/>
        <v>37</v>
      </c>
    </row>
    <row r="1857" spans="1:18">
      <c r="A1857">
        <v>2856</v>
      </c>
      <c r="B1857" t="s">
        <v>78</v>
      </c>
      <c r="C1857" t="s">
        <v>730</v>
      </c>
      <c r="D1857" t="s">
        <v>980</v>
      </c>
      <c r="E1857" s="1">
        <v>29517</v>
      </c>
      <c r="F1857" s="1">
        <v>44047</v>
      </c>
      <c r="G1857" t="s">
        <v>967</v>
      </c>
      <c r="H1857" s="2">
        <v>177535.6</v>
      </c>
      <c r="I1857">
        <v>36</v>
      </c>
      <c r="J1857">
        <v>5.5</v>
      </c>
      <c r="R1857">
        <f t="shared" ca="1" si="137"/>
        <v>44</v>
      </c>
    </row>
    <row r="1858" spans="1:18">
      <c r="A1858">
        <v>2857</v>
      </c>
      <c r="B1858" t="s">
        <v>229</v>
      </c>
      <c r="C1858" t="s">
        <v>373</v>
      </c>
      <c r="D1858" t="s">
        <v>979</v>
      </c>
      <c r="E1858" s="1">
        <v>27153</v>
      </c>
      <c r="F1858" s="1">
        <v>45237</v>
      </c>
      <c r="G1858" t="s">
        <v>966</v>
      </c>
      <c r="H1858" s="2">
        <v>301661.2</v>
      </c>
      <c r="I1858">
        <v>0</v>
      </c>
      <c r="J1858">
        <v>2.1</v>
      </c>
      <c r="R1858">
        <f t="shared" ca="1" si="137"/>
        <v>51</v>
      </c>
    </row>
    <row r="1859" spans="1:18">
      <c r="A1859">
        <v>2858</v>
      </c>
      <c r="B1859" t="s">
        <v>267</v>
      </c>
      <c r="C1859" t="s">
        <v>622</v>
      </c>
      <c r="D1859" t="s">
        <v>980</v>
      </c>
      <c r="E1859" s="1">
        <v>37267</v>
      </c>
      <c r="F1859" s="1">
        <v>44377</v>
      </c>
      <c r="G1859" t="s">
        <v>967</v>
      </c>
      <c r="H1859" s="2">
        <v>326516.2</v>
      </c>
      <c r="I1859">
        <v>6</v>
      </c>
      <c r="J1859">
        <v>5.5</v>
      </c>
      <c r="R1859">
        <f t="shared" ca="1" si="137"/>
        <v>23</v>
      </c>
    </row>
    <row r="1860" spans="1:18">
      <c r="A1860">
        <v>2859</v>
      </c>
      <c r="B1860" t="s">
        <v>259</v>
      </c>
      <c r="C1860" t="s">
        <v>573</v>
      </c>
      <c r="D1860" t="s">
        <v>980</v>
      </c>
      <c r="E1860" s="1">
        <v>24959</v>
      </c>
      <c r="F1860" s="1">
        <v>44782</v>
      </c>
      <c r="G1860" t="s">
        <v>968</v>
      </c>
      <c r="H1860" s="2">
        <v>176849.93</v>
      </c>
      <c r="I1860">
        <v>0</v>
      </c>
      <c r="J1860">
        <v>35</v>
      </c>
      <c r="R1860">
        <f t="shared" ca="1" si="137"/>
        <v>57</v>
      </c>
    </row>
    <row r="1861" spans="1:18">
      <c r="A1861">
        <v>2860</v>
      </c>
      <c r="B1861" t="s">
        <v>294</v>
      </c>
      <c r="C1861" t="s">
        <v>529</v>
      </c>
      <c r="D1861" t="s">
        <v>979</v>
      </c>
      <c r="E1861" s="1">
        <v>32727</v>
      </c>
      <c r="F1861" s="1">
        <v>44536</v>
      </c>
      <c r="G1861" t="s">
        <v>969</v>
      </c>
      <c r="H1861" s="2">
        <v>208705.82</v>
      </c>
      <c r="I1861">
        <v>12</v>
      </c>
      <c r="J1861">
        <v>8</v>
      </c>
      <c r="R1861">
        <f t="shared" ca="1" si="137"/>
        <v>35</v>
      </c>
    </row>
    <row r="1862" spans="1:18">
      <c r="A1862">
        <v>2861</v>
      </c>
      <c r="B1862" t="s">
        <v>86</v>
      </c>
      <c r="C1862" t="s">
        <v>772</v>
      </c>
      <c r="D1862" t="s">
        <v>979</v>
      </c>
      <c r="E1862" s="1">
        <v>21327</v>
      </c>
      <c r="F1862" s="1">
        <v>44254</v>
      </c>
      <c r="G1862" t="s">
        <v>967</v>
      </c>
      <c r="H1862" s="2">
        <v>171091.19</v>
      </c>
      <c r="I1862">
        <v>0</v>
      </c>
      <c r="J1862">
        <v>5.5</v>
      </c>
      <c r="R1862">
        <f t="shared" ca="1" si="137"/>
        <v>67</v>
      </c>
    </row>
    <row r="1863" spans="1:18">
      <c r="A1863">
        <v>2862</v>
      </c>
      <c r="B1863" t="s">
        <v>90</v>
      </c>
      <c r="C1863" t="s">
        <v>405</v>
      </c>
      <c r="D1863" t="s">
        <v>980</v>
      </c>
      <c r="E1863" s="1">
        <v>27164</v>
      </c>
      <c r="F1863" s="1">
        <v>44131</v>
      </c>
      <c r="G1863" t="s">
        <v>969</v>
      </c>
      <c r="H1863" s="2">
        <v>121667.93</v>
      </c>
      <c r="I1863">
        <v>0</v>
      </c>
      <c r="J1863">
        <v>8</v>
      </c>
      <c r="R1863">
        <f t="shared" ca="1" si="137"/>
        <v>51</v>
      </c>
    </row>
    <row r="1864" spans="1:18">
      <c r="A1864">
        <v>2863</v>
      </c>
      <c r="B1864" t="s">
        <v>131</v>
      </c>
      <c r="C1864" t="s">
        <v>700</v>
      </c>
      <c r="D1864" t="s">
        <v>979</v>
      </c>
      <c r="E1864" s="1">
        <v>21138</v>
      </c>
      <c r="F1864" s="1">
        <v>45594</v>
      </c>
      <c r="G1864" t="s">
        <v>966</v>
      </c>
      <c r="H1864" s="2">
        <v>306974.83</v>
      </c>
      <c r="I1864">
        <v>0</v>
      </c>
      <c r="J1864">
        <v>2.1</v>
      </c>
      <c r="R1864">
        <f t="shared" ca="1" si="137"/>
        <v>67</v>
      </c>
    </row>
    <row r="1865" spans="1:18">
      <c r="A1865">
        <v>2864</v>
      </c>
      <c r="B1865" t="s">
        <v>269</v>
      </c>
      <c r="C1865" t="s">
        <v>500</v>
      </c>
      <c r="D1865" t="s">
        <v>980</v>
      </c>
      <c r="E1865" s="1">
        <v>26636</v>
      </c>
      <c r="F1865" s="1">
        <v>44314</v>
      </c>
      <c r="G1865" t="s">
        <v>967</v>
      </c>
      <c r="H1865" s="2">
        <v>161054.35999999999</v>
      </c>
      <c r="I1865">
        <v>18</v>
      </c>
      <c r="J1865">
        <v>5.5</v>
      </c>
      <c r="R1865">
        <f t="shared" ca="1" si="137"/>
        <v>52</v>
      </c>
    </row>
    <row r="1866" spans="1:18">
      <c r="A1866">
        <v>2865</v>
      </c>
      <c r="B1866" t="s">
        <v>33</v>
      </c>
      <c r="C1866" t="s">
        <v>742</v>
      </c>
      <c r="D1866" t="s">
        <v>979</v>
      </c>
      <c r="E1866" s="1">
        <v>37404</v>
      </c>
      <c r="F1866" s="1">
        <v>45722</v>
      </c>
      <c r="G1866" t="s">
        <v>968</v>
      </c>
      <c r="H1866" s="2">
        <v>157663.18</v>
      </c>
      <c r="I1866">
        <v>0</v>
      </c>
      <c r="J1866">
        <v>35</v>
      </c>
      <c r="R1866">
        <f t="shared" ca="1" si="137"/>
        <v>23</v>
      </c>
    </row>
    <row r="1867" spans="1:18">
      <c r="A1867">
        <v>2866</v>
      </c>
      <c r="B1867" t="s">
        <v>54</v>
      </c>
      <c r="C1867" t="s">
        <v>539</v>
      </c>
      <c r="D1867" t="s">
        <v>980</v>
      </c>
      <c r="E1867" s="1">
        <v>33192</v>
      </c>
      <c r="F1867" s="1">
        <v>45377</v>
      </c>
      <c r="G1867" t="s">
        <v>968</v>
      </c>
      <c r="H1867" s="2">
        <v>173115.58</v>
      </c>
      <c r="I1867">
        <v>0</v>
      </c>
      <c r="J1867">
        <v>35</v>
      </c>
      <c r="R1867">
        <f t="shared" ca="1" si="137"/>
        <v>34</v>
      </c>
    </row>
    <row r="1868" spans="1:18">
      <c r="A1868">
        <v>2867</v>
      </c>
      <c r="B1868" t="s">
        <v>188</v>
      </c>
      <c r="C1868" t="s">
        <v>927</v>
      </c>
      <c r="D1868" t="s">
        <v>980</v>
      </c>
      <c r="E1868" s="1">
        <v>32015</v>
      </c>
      <c r="F1868" s="1">
        <v>44523</v>
      </c>
      <c r="G1868" t="s">
        <v>968</v>
      </c>
      <c r="H1868" s="2">
        <v>375082.07</v>
      </c>
      <c r="I1868">
        <v>0</v>
      </c>
      <c r="J1868">
        <v>35</v>
      </c>
      <c r="R1868">
        <f t="shared" ca="1" si="137"/>
        <v>37</v>
      </c>
    </row>
    <row r="1869" spans="1:18">
      <c r="A1869">
        <v>2868</v>
      </c>
      <c r="B1869" t="s">
        <v>241</v>
      </c>
      <c r="C1869" t="s">
        <v>769</v>
      </c>
      <c r="D1869" t="s">
        <v>980</v>
      </c>
      <c r="E1869" s="1">
        <v>27529</v>
      </c>
      <c r="F1869" s="1">
        <v>44066</v>
      </c>
      <c r="G1869" t="s">
        <v>967</v>
      </c>
      <c r="H1869" s="2">
        <v>311326.95</v>
      </c>
      <c r="I1869">
        <v>12</v>
      </c>
      <c r="J1869">
        <v>5.5</v>
      </c>
      <c r="R1869">
        <f t="shared" ref="R1869:R1932" ca="1" si="138">INT((TODAY()-E1869)/365.25)</f>
        <v>50</v>
      </c>
    </row>
    <row r="1870" spans="1:18">
      <c r="A1870">
        <v>2869</v>
      </c>
      <c r="B1870" t="s">
        <v>12</v>
      </c>
      <c r="C1870" t="s">
        <v>445</v>
      </c>
      <c r="D1870" t="s">
        <v>979</v>
      </c>
      <c r="E1870" s="1">
        <v>29027</v>
      </c>
      <c r="F1870" s="1">
        <v>45759</v>
      </c>
      <c r="G1870" t="s">
        <v>966</v>
      </c>
      <c r="H1870" s="2">
        <v>94234.31</v>
      </c>
      <c r="I1870">
        <v>0</v>
      </c>
      <c r="J1870">
        <v>2.1</v>
      </c>
      <c r="R1870">
        <f t="shared" ca="1" si="138"/>
        <v>45</v>
      </c>
    </row>
    <row r="1871" spans="1:18">
      <c r="A1871">
        <v>2870</v>
      </c>
      <c r="B1871" t="s">
        <v>112</v>
      </c>
      <c r="C1871" t="s">
        <v>361</v>
      </c>
      <c r="D1871" t="s">
        <v>979</v>
      </c>
      <c r="E1871" s="1">
        <v>21587</v>
      </c>
      <c r="F1871" s="1">
        <v>44341</v>
      </c>
      <c r="G1871" t="s">
        <v>966</v>
      </c>
      <c r="H1871" s="2">
        <v>384567.8</v>
      </c>
      <c r="I1871">
        <v>0</v>
      </c>
      <c r="J1871">
        <v>2.1</v>
      </c>
      <c r="R1871">
        <f t="shared" ca="1" si="138"/>
        <v>66</v>
      </c>
    </row>
    <row r="1872" spans="1:18">
      <c r="A1872">
        <v>2871</v>
      </c>
      <c r="B1872" t="s">
        <v>258</v>
      </c>
      <c r="C1872" t="s">
        <v>700</v>
      </c>
      <c r="D1872" t="s">
        <v>980</v>
      </c>
      <c r="E1872" s="1">
        <v>32887</v>
      </c>
      <c r="F1872" s="1">
        <v>44792</v>
      </c>
      <c r="G1872" t="s">
        <v>969</v>
      </c>
      <c r="H1872" s="2">
        <v>266065.78000000003</v>
      </c>
      <c r="I1872">
        <v>6</v>
      </c>
      <c r="J1872">
        <v>8</v>
      </c>
      <c r="R1872">
        <f t="shared" ca="1" si="138"/>
        <v>35</v>
      </c>
    </row>
    <row r="1873" spans="1:18">
      <c r="A1873">
        <v>2872</v>
      </c>
      <c r="B1873" t="s">
        <v>216</v>
      </c>
      <c r="C1873" t="s">
        <v>744</v>
      </c>
      <c r="D1873" t="s">
        <v>980</v>
      </c>
      <c r="E1873" s="1">
        <v>27892</v>
      </c>
      <c r="F1873" s="1">
        <v>44485</v>
      </c>
      <c r="G1873" t="s">
        <v>965</v>
      </c>
      <c r="H1873" s="2">
        <v>140570.67000000001</v>
      </c>
      <c r="I1873">
        <v>0</v>
      </c>
      <c r="J1873">
        <v>0.5</v>
      </c>
      <c r="R1873">
        <f t="shared" ca="1" si="138"/>
        <v>49</v>
      </c>
    </row>
    <row r="1874" spans="1:18">
      <c r="A1874">
        <v>2873</v>
      </c>
      <c r="B1874" t="s">
        <v>333</v>
      </c>
      <c r="C1874" t="s">
        <v>607</v>
      </c>
      <c r="D1874" t="s">
        <v>980</v>
      </c>
      <c r="E1874" s="1">
        <v>23501</v>
      </c>
      <c r="F1874" s="1">
        <v>44368</v>
      </c>
      <c r="G1874" t="s">
        <v>967</v>
      </c>
      <c r="H1874" s="2">
        <v>375864.64</v>
      </c>
      <c r="I1874">
        <v>12</v>
      </c>
      <c r="J1874">
        <v>5.5</v>
      </c>
      <c r="R1874">
        <f t="shared" ca="1" si="138"/>
        <v>61</v>
      </c>
    </row>
    <row r="1875" spans="1:18">
      <c r="A1875">
        <v>2874</v>
      </c>
      <c r="B1875" t="s">
        <v>166</v>
      </c>
      <c r="C1875" t="s">
        <v>641</v>
      </c>
      <c r="D1875" t="s">
        <v>979</v>
      </c>
      <c r="E1875" s="1">
        <v>22235</v>
      </c>
      <c r="F1875" s="1">
        <v>45098</v>
      </c>
      <c r="G1875" t="s">
        <v>968</v>
      </c>
      <c r="H1875" s="2">
        <v>48189.34</v>
      </c>
      <c r="I1875">
        <v>0</v>
      </c>
      <c r="J1875">
        <v>35</v>
      </c>
      <c r="R1875">
        <f t="shared" ca="1" si="138"/>
        <v>64</v>
      </c>
    </row>
    <row r="1876" spans="1:18">
      <c r="A1876">
        <v>2875</v>
      </c>
      <c r="B1876" t="s">
        <v>60</v>
      </c>
      <c r="C1876" t="s">
        <v>735</v>
      </c>
      <c r="D1876" t="s">
        <v>980</v>
      </c>
      <c r="E1876" s="1">
        <v>32469</v>
      </c>
      <c r="F1876" s="1">
        <v>45061</v>
      </c>
      <c r="G1876" t="s">
        <v>967</v>
      </c>
      <c r="H1876" s="2">
        <v>305895.12</v>
      </c>
      <c r="I1876">
        <v>0</v>
      </c>
      <c r="J1876">
        <v>5.5</v>
      </c>
      <c r="R1876">
        <f t="shared" ca="1" si="138"/>
        <v>36</v>
      </c>
    </row>
    <row r="1877" spans="1:18">
      <c r="A1877">
        <v>2876</v>
      </c>
      <c r="B1877" t="s">
        <v>319</v>
      </c>
      <c r="C1877" t="s">
        <v>913</v>
      </c>
      <c r="D1877" t="s">
        <v>980</v>
      </c>
      <c r="E1877" s="1">
        <v>34983</v>
      </c>
      <c r="F1877" s="1">
        <v>44501</v>
      </c>
      <c r="G1877" t="s">
        <v>967</v>
      </c>
      <c r="H1877" s="2">
        <v>376696.01</v>
      </c>
      <c r="I1877">
        <v>36</v>
      </c>
      <c r="J1877">
        <v>5.5</v>
      </c>
      <c r="R1877">
        <f t="shared" ca="1" si="138"/>
        <v>29</v>
      </c>
    </row>
    <row r="1878" spans="1:18">
      <c r="A1878">
        <v>2877</v>
      </c>
      <c r="B1878" t="s">
        <v>248</v>
      </c>
      <c r="C1878" t="s">
        <v>502</v>
      </c>
      <c r="D1878" t="s">
        <v>980</v>
      </c>
      <c r="E1878" s="1">
        <v>20633</v>
      </c>
      <c r="F1878" s="1">
        <v>44415</v>
      </c>
      <c r="G1878" t="s">
        <v>966</v>
      </c>
      <c r="H1878" s="2">
        <v>9731.91</v>
      </c>
      <c r="I1878">
        <v>0</v>
      </c>
      <c r="J1878">
        <v>2.1</v>
      </c>
      <c r="R1878">
        <f t="shared" ca="1" si="138"/>
        <v>68</v>
      </c>
    </row>
    <row r="1879" spans="1:18">
      <c r="A1879">
        <v>2878</v>
      </c>
      <c r="B1879" t="s">
        <v>166</v>
      </c>
      <c r="C1879" t="s">
        <v>428</v>
      </c>
      <c r="D1879" t="s">
        <v>980</v>
      </c>
      <c r="E1879" s="1">
        <v>32966</v>
      </c>
      <c r="F1879" s="1">
        <v>45409</v>
      </c>
      <c r="G1879" t="s">
        <v>968</v>
      </c>
      <c r="H1879" s="2">
        <v>489513.34</v>
      </c>
      <c r="I1879">
        <v>0</v>
      </c>
      <c r="J1879">
        <v>35</v>
      </c>
      <c r="R1879">
        <f t="shared" ca="1" si="138"/>
        <v>35</v>
      </c>
    </row>
    <row r="1880" spans="1:18">
      <c r="A1880">
        <v>2879</v>
      </c>
      <c r="B1880" t="s">
        <v>121</v>
      </c>
      <c r="C1880" t="s">
        <v>928</v>
      </c>
      <c r="D1880" t="s">
        <v>980</v>
      </c>
      <c r="E1880" s="1">
        <v>38210</v>
      </c>
      <c r="F1880" s="1">
        <v>45583</v>
      </c>
      <c r="G1880" t="s">
        <v>969</v>
      </c>
      <c r="H1880" s="2">
        <v>165922.26999999999</v>
      </c>
      <c r="I1880">
        <v>18</v>
      </c>
      <c r="J1880">
        <v>8</v>
      </c>
      <c r="R1880">
        <f t="shared" ca="1" si="138"/>
        <v>20</v>
      </c>
    </row>
    <row r="1881" spans="1:18">
      <c r="A1881">
        <v>2880</v>
      </c>
      <c r="B1881" t="s">
        <v>311</v>
      </c>
      <c r="C1881" t="s">
        <v>775</v>
      </c>
      <c r="D1881" t="s">
        <v>979</v>
      </c>
      <c r="E1881" s="1">
        <v>36746</v>
      </c>
      <c r="F1881" s="1">
        <v>44198</v>
      </c>
      <c r="G1881" t="s">
        <v>968</v>
      </c>
      <c r="H1881" s="2">
        <v>409441.62</v>
      </c>
      <c r="I1881">
        <v>0</v>
      </c>
      <c r="J1881">
        <v>35</v>
      </c>
      <c r="R1881">
        <f t="shared" ca="1" si="138"/>
        <v>24</v>
      </c>
    </row>
    <row r="1882" spans="1:18">
      <c r="A1882">
        <v>2881</v>
      </c>
      <c r="B1882" t="s">
        <v>306</v>
      </c>
      <c r="C1882" t="s">
        <v>881</v>
      </c>
      <c r="D1882" t="s">
        <v>979</v>
      </c>
      <c r="E1882" s="1">
        <v>20889</v>
      </c>
      <c r="F1882" s="1">
        <v>45311</v>
      </c>
      <c r="G1882" t="s">
        <v>967</v>
      </c>
      <c r="H1882" s="2">
        <v>249893.67</v>
      </c>
      <c r="I1882">
        <v>0</v>
      </c>
      <c r="J1882">
        <v>5.5</v>
      </c>
      <c r="R1882">
        <f t="shared" ca="1" si="138"/>
        <v>68</v>
      </c>
    </row>
    <row r="1883" spans="1:18">
      <c r="A1883">
        <v>2882</v>
      </c>
      <c r="B1883" t="s">
        <v>29</v>
      </c>
      <c r="C1883" t="s">
        <v>638</v>
      </c>
      <c r="D1883" t="s">
        <v>979</v>
      </c>
      <c r="E1883" s="1">
        <v>27791</v>
      </c>
      <c r="F1883" s="1">
        <v>45045</v>
      </c>
      <c r="G1883" t="s">
        <v>966</v>
      </c>
      <c r="H1883" s="2">
        <v>110284.27</v>
      </c>
      <c r="I1883">
        <v>0</v>
      </c>
      <c r="J1883">
        <v>2.1</v>
      </c>
      <c r="R1883">
        <f t="shared" ca="1" si="138"/>
        <v>49</v>
      </c>
    </row>
    <row r="1884" spans="1:18">
      <c r="A1884">
        <v>2883</v>
      </c>
      <c r="B1884" t="s">
        <v>206</v>
      </c>
      <c r="C1884" t="s">
        <v>898</v>
      </c>
      <c r="D1884" t="s">
        <v>979</v>
      </c>
      <c r="E1884" s="1">
        <v>27986</v>
      </c>
      <c r="F1884" s="1">
        <v>45491</v>
      </c>
      <c r="G1884" t="s">
        <v>966</v>
      </c>
      <c r="H1884" s="2">
        <v>494886.54</v>
      </c>
      <c r="I1884">
        <v>0</v>
      </c>
      <c r="J1884">
        <v>2.1</v>
      </c>
      <c r="R1884">
        <f t="shared" ca="1" si="138"/>
        <v>48</v>
      </c>
    </row>
    <row r="1885" spans="1:18">
      <c r="A1885">
        <v>2884</v>
      </c>
      <c r="B1885" t="s">
        <v>240</v>
      </c>
      <c r="C1885" t="s">
        <v>76</v>
      </c>
      <c r="D1885" t="s">
        <v>979</v>
      </c>
      <c r="E1885" s="1">
        <v>38314</v>
      </c>
      <c r="F1885" s="1">
        <v>45303</v>
      </c>
      <c r="G1885" t="s">
        <v>969</v>
      </c>
      <c r="H1885" s="2">
        <v>124857.29</v>
      </c>
      <c r="I1885">
        <v>18</v>
      </c>
      <c r="J1885">
        <v>8</v>
      </c>
      <c r="R1885">
        <f t="shared" ca="1" si="138"/>
        <v>20</v>
      </c>
    </row>
    <row r="1886" spans="1:18">
      <c r="A1886">
        <v>2885</v>
      </c>
      <c r="B1886" t="s">
        <v>118</v>
      </c>
      <c r="C1886" t="s">
        <v>475</v>
      </c>
      <c r="D1886" t="s">
        <v>980</v>
      </c>
      <c r="E1886" s="1">
        <v>27284</v>
      </c>
      <c r="F1886" s="1">
        <v>44474</v>
      </c>
      <c r="G1886" t="s">
        <v>968</v>
      </c>
      <c r="H1886" s="2">
        <v>154902.23000000001</v>
      </c>
      <c r="I1886">
        <v>0</v>
      </c>
      <c r="J1886">
        <v>35</v>
      </c>
      <c r="R1886">
        <f t="shared" ca="1" si="138"/>
        <v>50</v>
      </c>
    </row>
    <row r="1887" spans="1:18">
      <c r="A1887">
        <v>2886</v>
      </c>
      <c r="B1887" t="s">
        <v>157</v>
      </c>
      <c r="C1887" t="s">
        <v>650</v>
      </c>
      <c r="D1887" t="s">
        <v>979</v>
      </c>
      <c r="E1887" s="1">
        <v>25502</v>
      </c>
      <c r="F1887" s="1">
        <v>44992</v>
      </c>
      <c r="G1887" t="s">
        <v>966</v>
      </c>
      <c r="H1887" s="2">
        <v>362222.76</v>
      </c>
      <c r="I1887">
        <v>0</v>
      </c>
      <c r="J1887">
        <v>2.1</v>
      </c>
      <c r="R1887">
        <f t="shared" ca="1" si="138"/>
        <v>55</v>
      </c>
    </row>
    <row r="1888" spans="1:18">
      <c r="A1888">
        <v>2887</v>
      </c>
      <c r="B1888" t="s">
        <v>156</v>
      </c>
      <c r="C1888" t="s">
        <v>884</v>
      </c>
      <c r="D1888" t="s">
        <v>980</v>
      </c>
      <c r="E1888" s="1">
        <v>30475</v>
      </c>
      <c r="F1888" s="1">
        <v>44963</v>
      </c>
      <c r="G1888" t="s">
        <v>969</v>
      </c>
      <c r="H1888" s="2">
        <v>127758.32</v>
      </c>
      <c r="I1888">
        <v>12</v>
      </c>
      <c r="J1888">
        <v>8</v>
      </c>
      <c r="R1888">
        <f t="shared" ca="1" si="138"/>
        <v>41</v>
      </c>
    </row>
    <row r="1889" spans="1:18">
      <c r="A1889">
        <v>2888</v>
      </c>
      <c r="B1889" t="s">
        <v>71</v>
      </c>
      <c r="C1889" t="s">
        <v>832</v>
      </c>
      <c r="D1889" t="s">
        <v>979</v>
      </c>
      <c r="E1889" s="1">
        <v>36279</v>
      </c>
      <c r="F1889" s="1">
        <v>44924</v>
      </c>
      <c r="G1889" t="s">
        <v>969</v>
      </c>
      <c r="H1889" s="2">
        <v>130897.3</v>
      </c>
      <c r="I1889">
        <v>6</v>
      </c>
      <c r="J1889">
        <v>8</v>
      </c>
      <c r="R1889">
        <f t="shared" ca="1" si="138"/>
        <v>26</v>
      </c>
    </row>
    <row r="1890" spans="1:18">
      <c r="A1890">
        <v>2889</v>
      </c>
      <c r="B1890" t="s">
        <v>216</v>
      </c>
      <c r="C1890" t="s">
        <v>929</v>
      </c>
      <c r="D1890" t="s">
        <v>979</v>
      </c>
      <c r="E1890" s="1">
        <v>33042</v>
      </c>
      <c r="F1890" s="1">
        <v>45371</v>
      </c>
      <c r="G1890" t="s">
        <v>969</v>
      </c>
      <c r="H1890" s="2">
        <v>479254.03</v>
      </c>
      <c r="I1890">
        <v>12</v>
      </c>
      <c r="J1890">
        <v>8</v>
      </c>
      <c r="R1890">
        <f t="shared" ca="1" si="138"/>
        <v>34</v>
      </c>
    </row>
    <row r="1891" spans="1:18">
      <c r="A1891">
        <v>2890</v>
      </c>
      <c r="B1891" t="s">
        <v>92</v>
      </c>
      <c r="C1891" t="s">
        <v>659</v>
      </c>
      <c r="D1891" t="s">
        <v>980</v>
      </c>
      <c r="E1891" s="1">
        <v>26763</v>
      </c>
      <c r="F1891" s="1">
        <v>45573</v>
      </c>
      <c r="G1891" t="s">
        <v>968</v>
      </c>
      <c r="H1891" s="2">
        <v>269749.57</v>
      </c>
      <c r="I1891">
        <v>0</v>
      </c>
      <c r="J1891">
        <v>35</v>
      </c>
      <c r="R1891">
        <f t="shared" ca="1" si="138"/>
        <v>52</v>
      </c>
    </row>
    <row r="1892" spans="1:18">
      <c r="A1892">
        <v>2891</v>
      </c>
      <c r="B1892" t="s">
        <v>232</v>
      </c>
      <c r="C1892" t="s">
        <v>495</v>
      </c>
      <c r="D1892" t="s">
        <v>979</v>
      </c>
      <c r="E1892" s="1">
        <v>31542</v>
      </c>
      <c r="F1892" s="1">
        <v>44277</v>
      </c>
      <c r="G1892" t="s">
        <v>965</v>
      </c>
      <c r="H1892" s="2">
        <v>7938.99</v>
      </c>
      <c r="I1892">
        <v>0</v>
      </c>
      <c r="J1892">
        <v>0.5</v>
      </c>
      <c r="R1892">
        <f t="shared" ca="1" si="138"/>
        <v>39</v>
      </c>
    </row>
    <row r="1893" spans="1:18">
      <c r="A1893">
        <v>2892</v>
      </c>
      <c r="B1893" t="s">
        <v>293</v>
      </c>
      <c r="C1893" t="s">
        <v>702</v>
      </c>
      <c r="D1893" t="s">
        <v>979</v>
      </c>
      <c r="E1893" s="1">
        <v>36851</v>
      </c>
      <c r="F1893" s="1">
        <v>44558</v>
      </c>
      <c r="G1893" t="s">
        <v>969</v>
      </c>
      <c r="H1893" s="2">
        <v>386666.88</v>
      </c>
      <c r="I1893">
        <v>36</v>
      </c>
      <c r="J1893">
        <v>8</v>
      </c>
      <c r="R1893">
        <f t="shared" ca="1" si="138"/>
        <v>24</v>
      </c>
    </row>
    <row r="1894" spans="1:18">
      <c r="A1894">
        <v>2893</v>
      </c>
      <c r="B1894" t="s">
        <v>342</v>
      </c>
      <c r="C1894" t="s">
        <v>930</v>
      </c>
      <c r="D1894" t="s">
        <v>980</v>
      </c>
      <c r="E1894" s="1">
        <v>38117</v>
      </c>
      <c r="F1894" s="1">
        <v>44649</v>
      </c>
      <c r="G1894" t="s">
        <v>965</v>
      </c>
      <c r="H1894" s="2">
        <v>89277.85</v>
      </c>
      <c r="I1894">
        <v>0</v>
      </c>
      <c r="J1894">
        <v>0.5</v>
      </c>
      <c r="R1894">
        <f t="shared" ca="1" si="138"/>
        <v>21</v>
      </c>
    </row>
    <row r="1895" spans="1:18">
      <c r="A1895">
        <v>2894</v>
      </c>
      <c r="B1895" t="s">
        <v>62</v>
      </c>
      <c r="C1895" t="s">
        <v>751</v>
      </c>
      <c r="D1895" t="s">
        <v>980</v>
      </c>
      <c r="E1895" s="1">
        <v>25543</v>
      </c>
      <c r="F1895" s="1">
        <v>44547</v>
      </c>
      <c r="G1895" t="s">
        <v>967</v>
      </c>
      <c r="H1895" s="2">
        <v>435587.31</v>
      </c>
      <c r="I1895">
        <v>24</v>
      </c>
      <c r="J1895">
        <v>5.5</v>
      </c>
      <c r="R1895">
        <f t="shared" ca="1" si="138"/>
        <v>55</v>
      </c>
    </row>
    <row r="1896" spans="1:18">
      <c r="A1896">
        <v>2895</v>
      </c>
      <c r="B1896" t="s">
        <v>122</v>
      </c>
      <c r="C1896" t="s">
        <v>919</v>
      </c>
      <c r="D1896" t="s">
        <v>979</v>
      </c>
      <c r="E1896" s="1">
        <v>26020</v>
      </c>
      <c r="F1896" s="1">
        <v>45031</v>
      </c>
      <c r="G1896" t="s">
        <v>969</v>
      </c>
      <c r="H1896" s="2">
        <v>408978.52</v>
      </c>
      <c r="I1896">
        <v>6</v>
      </c>
      <c r="J1896">
        <v>8</v>
      </c>
      <c r="R1896">
        <f t="shared" ca="1" si="138"/>
        <v>54</v>
      </c>
    </row>
    <row r="1897" spans="1:18">
      <c r="A1897">
        <v>2896</v>
      </c>
      <c r="B1897" t="s">
        <v>287</v>
      </c>
      <c r="C1897" t="s">
        <v>931</v>
      </c>
      <c r="D1897" t="s">
        <v>979</v>
      </c>
      <c r="E1897" s="1">
        <v>38717</v>
      </c>
      <c r="F1897" s="1">
        <v>44648</v>
      </c>
      <c r="G1897" t="s">
        <v>966</v>
      </c>
      <c r="H1897" s="2">
        <v>187527.67</v>
      </c>
      <c r="I1897">
        <v>0</v>
      </c>
      <c r="J1897">
        <v>2.1</v>
      </c>
      <c r="R1897">
        <f t="shared" ca="1" si="138"/>
        <v>19</v>
      </c>
    </row>
    <row r="1898" spans="1:18">
      <c r="A1898">
        <v>2897</v>
      </c>
      <c r="B1898" t="s">
        <v>184</v>
      </c>
      <c r="C1898" t="s">
        <v>398</v>
      </c>
      <c r="D1898" t="s">
        <v>979</v>
      </c>
      <c r="E1898" s="1">
        <v>21288</v>
      </c>
      <c r="F1898" s="1">
        <v>44981</v>
      </c>
      <c r="G1898" t="s">
        <v>967</v>
      </c>
      <c r="H1898" s="2">
        <v>498040.68</v>
      </c>
      <c r="I1898">
        <v>24</v>
      </c>
      <c r="J1898">
        <v>5.5</v>
      </c>
      <c r="R1898">
        <f t="shared" ca="1" si="138"/>
        <v>67</v>
      </c>
    </row>
    <row r="1899" spans="1:18">
      <c r="A1899">
        <v>2898</v>
      </c>
      <c r="B1899" t="s">
        <v>41</v>
      </c>
      <c r="C1899" t="s">
        <v>907</v>
      </c>
      <c r="D1899" t="s">
        <v>979</v>
      </c>
      <c r="E1899" s="1">
        <v>30553</v>
      </c>
      <c r="F1899" s="1">
        <v>45236</v>
      </c>
      <c r="G1899" t="s">
        <v>968</v>
      </c>
      <c r="H1899" s="2">
        <v>195172.81</v>
      </c>
      <c r="I1899">
        <v>0</v>
      </c>
      <c r="J1899">
        <v>35</v>
      </c>
      <c r="R1899">
        <f t="shared" ca="1" si="138"/>
        <v>41</v>
      </c>
    </row>
    <row r="1900" spans="1:18">
      <c r="A1900">
        <v>2899</v>
      </c>
      <c r="B1900" t="s">
        <v>99</v>
      </c>
      <c r="C1900" t="s">
        <v>366</v>
      </c>
      <c r="D1900" t="s">
        <v>979</v>
      </c>
      <c r="E1900" s="1">
        <v>24536</v>
      </c>
      <c r="F1900" s="1">
        <v>45699</v>
      </c>
      <c r="G1900" t="s">
        <v>967</v>
      </c>
      <c r="H1900" s="2">
        <v>132001.45000000001</v>
      </c>
      <c r="I1900">
        <v>18</v>
      </c>
      <c r="J1900">
        <v>5.5</v>
      </c>
      <c r="R1900">
        <f t="shared" ca="1" si="138"/>
        <v>58</v>
      </c>
    </row>
    <row r="1901" spans="1:18">
      <c r="A1901">
        <v>2900</v>
      </c>
      <c r="B1901" t="s">
        <v>189</v>
      </c>
      <c r="C1901" t="s">
        <v>679</v>
      </c>
      <c r="D1901" t="s">
        <v>979</v>
      </c>
      <c r="E1901" s="1">
        <v>34803</v>
      </c>
      <c r="F1901" s="1">
        <v>44138</v>
      </c>
      <c r="G1901" t="s">
        <v>968</v>
      </c>
      <c r="H1901" s="2">
        <v>266667.24</v>
      </c>
      <c r="I1901">
        <v>0</v>
      </c>
      <c r="J1901">
        <v>35</v>
      </c>
      <c r="R1901">
        <f t="shared" ca="1" si="138"/>
        <v>30</v>
      </c>
    </row>
    <row r="1902" spans="1:18">
      <c r="A1902">
        <v>2901</v>
      </c>
      <c r="B1902" t="s">
        <v>135</v>
      </c>
      <c r="C1902" t="s">
        <v>522</v>
      </c>
      <c r="D1902" t="s">
        <v>980</v>
      </c>
      <c r="E1902" s="1">
        <v>29746</v>
      </c>
      <c r="F1902" s="1">
        <v>44591</v>
      </c>
      <c r="G1902" t="s">
        <v>966</v>
      </c>
      <c r="H1902" s="2">
        <v>29835.919999999998</v>
      </c>
      <c r="I1902">
        <v>0</v>
      </c>
      <c r="J1902">
        <v>2.1</v>
      </c>
      <c r="R1902">
        <f t="shared" ca="1" si="138"/>
        <v>43</v>
      </c>
    </row>
    <row r="1903" spans="1:18">
      <c r="A1903">
        <v>2902</v>
      </c>
      <c r="B1903" t="s">
        <v>171</v>
      </c>
      <c r="C1903" t="s">
        <v>825</v>
      </c>
      <c r="D1903" t="s">
        <v>979</v>
      </c>
      <c r="E1903" s="1">
        <v>26418</v>
      </c>
      <c r="F1903" s="1">
        <v>44577</v>
      </c>
      <c r="G1903" t="s">
        <v>967</v>
      </c>
      <c r="H1903" s="2">
        <v>159737.39000000001</v>
      </c>
      <c r="I1903">
        <v>0</v>
      </c>
      <c r="J1903">
        <v>5.5</v>
      </c>
      <c r="R1903">
        <f t="shared" ca="1" si="138"/>
        <v>53</v>
      </c>
    </row>
    <row r="1904" spans="1:18">
      <c r="A1904">
        <v>2903</v>
      </c>
      <c r="B1904" t="s">
        <v>136</v>
      </c>
      <c r="C1904" t="s">
        <v>790</v>
      </c>
      <c r="D1904" t="s">
        <v>979</v>
      </c>
      <c r="E1904" s="1">
        <v>34422</v>
      </c>
      <c r="F1904" s="1">
        <v>44148</v>
      </c>
      <c r="G1904" t="s">
        <v>968</v>
      </c>
      <c r="H1904" s="2">
        <v>58122.41</v>
      </c>
      <c r="I1904">
        <v>0</v>
      </c>
      <c r="J1904">
        <v>35</v>
      </c>
      <c r="R1904">
        <f t="shared" ca="1" si="138"/>
        <v>31</v>
      </c>
    </row>
    <row r="1905" spans="1:18">
      <c r="A1905">
        <v>2904</v>
      </c>
      <c r="B1905" t="s">
        <v>143</v>
      </c>
      <c r="C1905" t="s">
        <v>635</v>
      </c>
      <c r="D1905" t="s">
        <v>979</v>
      </c>
      <c r="E1905" s="1">
        <v>33473</v>
      </c>
      <c r="F1905" s="1">
        <v>44702</v>
      </c>
      <c r="G1905" t="s">
        <v>968</v>
      </c>
      <c r="H1905" s="2">
        <v>453035.74</v>
      </c>
      <c r="I1905">
        <v>0</v>
      </c>
      <c r="J1905">
        <v>35</v>
      </c>
      <c r="R1905">
        <f t="shared" ca="1" si="138"/>
        <v>33</v>
      </c>
    </row>
    <row r="1906" spans="1:18">
      <c r="A1906">
        <v>2905</v>
      </c>
      <c r="B1906" t="s">
        <v>241</v>
      </c>
      <c r="C1906" t="s">
        <v>903</v>
      </c>
      <c r="D1906" t="s">
        <v>980</v>
      </c>
      <c r="E1906" s="1">
        <v>28164</v>
      </c>
      <c r="F1906" s="1">
        <v>44646</v>
      </c>
      <c r="G1906" t="s">
        <v>967</v>
      </c>
      <c r="H1906" s="2">
        <v>410973.84</v>
      </c>
      <c r="I1906">
        <v>18</v>
      </c>
      <c r="J1906">
        <v>5.5</v>
      </c>
      <c r="R1906">
        <f t="shared" ca="1" si="138"/>
        <v>48</v>
      </c>
    </row>
    <row r="1907" spans="1:18">
      <c r="A1907">
        <v>2906</v>
      </c>
      <c r="B1907" t="s">
        <v>269</v>
      </c>
      <c r="C1907" t="s">
        <v>458</v>
      </c>
      <c r="D1907" t="s">
        <v>979</v>
      </c>
      <c r="E1907" s="1">
        <v>29498</v>
      </c>
      <c r="F1907" s="1">
        <v>45640</v>
      </c>
      <c r="G1907" t="s">
        <v>966</v>
      </c>
      <c r="H1907" s="2">
        <v>252549.11</v>
      </c>
      <c r="I1907">
        <v>0</v>
      </c>
      <c r="J1907">
        <v>2.1</v>
      </c>
      <c r="R1907">
        <f t="shared" ca="1" si="138"/>
        <v>44</v>
      </c>
    </row>
    <row r="1908" spans="1:18">
      <c r="A1908">
        <v>2907</v>
      </c>
      <c r="B1908" t="s">
        <v>190</v>
      </c>
      <c r="C1908" t="s">
        <v>496</v>
      </c>
      <c r="D1908" t="s">
        <v>979</v>
      </c>
      <c r="E1908" s="1">
        <v>34956</v>
      </c>
      <c r="F1908" s="1">
        <v>44934</v>
      </c>
      <c r="G1908" t="s">
        <v>968</v>
      </c>
      <c r="H1908" s="2">
        <v>244869.02</v>
      </c>
      <c r="I1908">
        <v>0</v>
      </c>
      <c r="J1908">
        <v>35</v>
      </c>
      <c r="R1908">
        <f t="shared" ca="1" si="138"/>
        <v>29</v>
      </c>
    </row>
    <row r="1909" spans="1:18">
      <c r="A1909">
        <v>2908</v>
      </c>
      <c r="B1909" t="s">
        <v>92</v>
      </c>
      <c r="C1909" t="s">
        <v>455</v>
      </c>
      <c r="D1909" t="s">
        <v>980</v>
      </c>
      <c r="E1909" s="1">
        <v>31520</v>
      </c>
      <c r="F1909" s="1">
        <v>44823</v>
      </c>
      <c r="G1909" t="s">
        <v>966</v>
      </c>
      <c r="H1909" s="2">
        <v>362072.37</v>
      </c>
      <c r="I1909">
        <v>0</v>
      </c>
      <c r="J1909">
        <v>2.1</v>
      </c>
      <c r="R1909">
        <f t="shared" ca="1" si="138"/>
        <v>39</v>
      </c>
    </row>
    <row r="1910" spans="1:18">
      <c r="A1910">
        <v>2909</v>
      </c>
      <c r="B1910" t="s">
        <v>220</v>
      </c>
      <c r="C1910" t="s">
        <v>366</v>
      </c>
      <c r="D1910" t="s">
        <v>980</v>
      </c>
      <c r="E1910" s="1">
        <v>31969</v>
      </c>
      <c r="F1910" s="1">
        <v>44459</v>
      </c>
      <c r="G1910" t="s">
        <v>969</v>
      </c>
      <c r="H1910" s="2">
        <v>78605.490000000005</v>
      </c>
      <c r="I1910">
        <v>12</v>
      </c>
      <c r="J1910">
        <v>8</v>
      </c>
      <c r="R1910">
        <f t="shared" ca="1" si="138"/>
        <v>37</v>
      </c>
    </row>
    <row r="1911" spans="1:18">
      <c r="A1911">
        <v>2910</v>
      </c>
      <c r="B1911" t="s">
        <v>68</v>
      </c>
      <c r="C1911" t="s">
        <v>726</v>
      </c>
      <c r="D1911" t="s">
        <v>979</v>
      </c>
      <c r="E1911" s="1">
        <v>34534</v>
      </c>
      <c r="F1911" s="1">
        <v>44916</v>
      </c>
      <c r="G1911" t="s">
        <v>967</v>
      </c>
      <c r="H1911" s="2">
        <v>91176.07</v>
      </c>
      <c r="I1911">
        <v>36</v>
      </c>
      <c r="J1911">
        <v>5.5</v>
      </c>
      <c r="R1911">
        <f t="shared" ca="1" si="138"/>
        <v>30</v>
      </c>
    </row>
    <row r="1912" spans="1:18">
      <c r="A1912">
        <v>2911</v>
      </c>
      <c r="B1912" t="s">
        <v>171</v>
      </c>
      <c r="C1912" t="s">
        <v>367</v>
      </c>
      <c r="D1912" t="s">
        <v>979</v>
      </c>
      <c r="E1912" s="1">
        <v>24598</v>
      </c>
      <c r="F1912" s="1">
        <v>44397</v>
      </c>
      <c r="G1912" t="s">
        <v>969</v>
      </c>
      <c r="H1912" s="2">
        <v>255791.86</v>
      </c>
      <c r="I1912">
        <v>36</v>
      </c>
      <c r="J1912">
        <v>8</v>
      </c>
      <c r="R1912">
        <f t="shared" ca="1" si="138"/>
        <v>58</v>
      </c>
    </row>
    <row r="1913" spans="1:18">
      <c r="A1913">
        <v>2912</v>
      </c>
      <c r="B1913" t="s">
        <v>337</v>
      </c>
      <c r="C1913" t="s">
        <v>359</v>
      </c>
      <c r="D1913" t="s">
        <v>979</v>
      </c>
      <c r="E1913" s="1">
        <v>22523</v>
      </c>
      <c r="F1913" s="1">
        <v>45366</v>
      </c>
      <c r="G1913" t="s">
        <v>969</v>
      </c>
      <c r="H1913" s="2">
        <v>418779.43</v>
      </c>
      <c r="I1913">
        <v>24</v>
      </c>
      <c r="J1913">
        <v>8</v>
      </c>
      <c r="R1913">
        <f t="shared" ca="1" si="138"/>
        <v>63</v>
      </c>
    </row>
    <row r="1914" spans="1:18">
      <c r="A1914">
        <v>2913</v>
      </c>
      <c r="B1914" t="s">
        <v>118</v>
      </c>
      <c r="C1914" t="s">
        <v>867</v>
      </c>
      <c r="D1914" t="s">
        <v>980</v>
      </c>
      <c r="E1914" s="1">
        <v>24244</v>
      </c>
      <c r="F1914" s="1">
        <v>44042</v>
      </c>
      <c r="G1914" t="s">
        <v>965</v>
      </c>
      <c r="H1914" s="2">
        <v>207559.55</v>
      </c>
      <c r="I1914">
        <v>0</v>
      </c>
      <c r="J1914">
        <v>0.5</v>
      </c>
      <c r="R1914">
        <f t="shared" ca="1" si="138"/>
        <v>59</v>
      </c>
    </row>
    <row r="1915" spans="1:18">
      <c r="A1915">
        <v>2914</v>
      </c>
      <c r="B1915" t="s">
        <v>82</v>
      </c>
      <c r="C1915" t="s">
        <v>753</v>
      </c>
      <c r="D1915" t="s">
        <v>979</v>
      </c>
      <c r="E1915" s="1">
        <v>30017</v>
      </c>
      <c r="F1915" s="1">
        <v>45343</v>
      </c>
      <c r="G1915" t="s">
        <v>968</v>
      </c>
      <c r="H1915" s="2">
        <v>350083.57</v>
      </c>
      <c r="I1915">
        <v>0</v>
      </c>
      <c r="J1915">
        <v>35</v>
      </c>
      <c r="R1915">
        <f t="shared" ca="1" si="138"/>
        <v>43</v>
      </c>
    </row>
    <row r="1916" spans="1:18">
      <c r="A1916">
        <v>2915</v>
      </c>
      <c r="B1916" t="s">
        <v>232</v>
      </c>
      <c r="C1916" t="s">
        <v>260</v>
      </c>
      <c r="D1916" t="s">
        <v>979</v>
      </c>
      <c r="E1916" s="1">
        <v>25073</v>
      </c>
      <c r="F1916" s="1">
        <v>45795</v>
      </c>
      <c r="G1916" t="s">
        <v>965</v>
      </c>
      <c r="H1916" s="2">
        <v>185445.9</v>
      </c>
      <c r="I1916">
        <v>0</v>
      </c>
      <c r="J1916">
        <v>0.5</v>
      </c>
      <c r="R1916">
        <f t="shared" ca="1" si="138"/>
        <v>56</v>
      </c>
    </row>
    <row r="1917" spans="1:18">
      <c r="A1917">
        <v>2916</v>
      </c>
      <c r="B1917" t="s">
        <v>277</v>
      </c>
      <c r="C1917" t="s">
        <v>659</v>
      </c>
      <c r="D1917" t="s">
        <v>980</v>
      </c>
      <c r="E1917" s="1">
        <v>23169</v>
      </c>
      <c r="F1917" s="1">
        <v>44106</v>
      </c>
      <c r="G1917" t="s">
        <v>965</v>
      </c>
      <c r="H1917" s="2">
        <v>34687.230000000003</v>
      </c>
      <c r="I1917">
        <v>0</v>
      </c>
      <c r="J1917">
        <v>0.5</v>
      </c>
      <c r="R1917">
        <f t="shared" ca="1" si="138"/>
        <v>61</v>
      </c>
    </row>
    <row r="1918" spans="1:18">
      <c r="A1918">
        <v>2917</v>
      </c>
      <c r="B1918" t="s">
        <v>300</v>
      </c>
      <c r="C1918" t="s">
        <v>664</v>
      </c>
      <c r="D1918" t="s">
        <v>979</v>
      </c>
      <c r="E1918" s="1">
        <v>35808</v>
      </c>
      <c r="F1918" s="1">
        <v>44828</v>
      </c>
      <c r="G1918" t="s">
        <v>967</v>
      </c>
      <c r="H1918" s="2">
        <v>172603.64</v>
      </c>
      <c r="I1918">
        <v>6</v>
      </c>
      <c r="J1918">
        <v>5.5</v>
      </c>
      <c r="R1918">
        <f t="shared" ca="1" si="138"/>
        <v>27</v>
      </c>
    </row>
    <row r="1919" spans="1:18">
      <c r="A1919">
        <v>2918</v>
      </c>
      <c r="B1919" t="s">
        <v>291</v>
      </c>
      <c r="C1919" t="s">
        <v>800</v>
      </c>
      <c r="D1919" t="s">
        <v>979</v>
      </c>
      <c r="E1919" s="1">
        <v>35763</v>
      </c>
      <c r="F1919" s="1">
        <v>44264</v>
      </c>
      <c r="G1919" t="s">
        <v>967</v>
      </c>
      <c r="H1919" s="2">
        <v>221051.17</v>
      </c>
      <c r="I1919">
        <v>36</v>
      </c>
      <c r="J1919">
        <v>5.5</v>
      </c>
      <c r="R1919">
        <f t="shared" ca="1" si="138"/>
        <v>27</v>
      </c>
    </row>
    <row r="1920" spans="1:18">
      <c r="A1920">
        <v>2919</v>
      </c>
      <c r="B1920" t="s">
        <v>10</v>
      </c>
      <c r="C1920" t="s">
        <v>808</v>
      </c>
      <c r="D1920" t="s">
        <v>980</v>
      </c>
      <c r="E1920" s="1">
        <v>31331</v>
      </c>
      <c r="F1920" s="1">
        <v>44645</v>
      </c>
      <c r="G1920" t="s">
        <v>965</v>
      </c>
      <c r="H1920" s="2">
        <v>366405.27</v>
      </c>
      <c r="I1920">
        <v>0</v>
      </c>
      <c r="J1920">
        <v>0.5</v>
      </c>
      <c r="R1920">
        <f t="shared" ca="1" si="138"/>
        <v>39</v>
      </c>
    </row>
    <row r="1921" spans="1:18">
      <c r="A1921">
        <v>2920</v>
      </c>
      <c r="B1921" t="s">
        <v>104</v>
      </c>
      <c r="C1921" t="s">
        <v>828</v>
      </c>
      <c r="D1921" t="s">
        <v>980</v>
      </c>
      <c r="E1921" s="1">
        <v>25996</v>
      </c>
      <c r="F1921" s="1">
        <v>45804</v>
      </c>
      <c r="G1921" t="s">
        <v>969</v>
      </c>
      <c r="H1921" s="2">
        <v>487542.8</v>
      </c>
      <c r="I1921">
        <v>6</v>
      </c>
      <c r="J1921">
        <v>8</v>
      </c>
      <c r="R1921">
        <f t="shared" ca="1" si="138"/>
        <v>54</v>
      </c>
    </row>
    <row r="1922" spans="1:18">
      <c r="A1922">
        <v>2921</v>
      </c>
      <c r="B1922" t="s">
        <v>226</v>
      </c>
      <c r="C1922" t="s">
        <v>720</v>
      </c>
      <c r="D1922" t="s">
        <v>979</v>
      </c>
      <c r="E1922" s="1">
        <v>24570</v>
      </c>
      <c r="F1922" s="1">
        <v>45650</v>
      </c>
      <c r="G1922" t="s">
        <v>968</v>
      </c>
      <c r="H1922" s="2">
        <v>278599.24</v>
      </c>
      <c r="I1922">
        <v>0</v>
      </c>
      <c r="J1922">
        <v>35</v>
      </c>
      <c r="R1922">
        <f t="shared" ca="1" si="138"/>
        <v>58</v>
      </c>
    </row>
    <row r="1923" spans="1:18">
      <c r="A1923">
        <v>2922</v>
      </c>
      <c r="B1923" t="s">
        <v>345</v>
      </c>
      <c r="C1923" t="s">
        <v>894</v>
      </c>
      <c r="D1923" t="s">
        <v>979</v>
      </c>
      <c r="E1923" s="1">
        <v>26243</v>
      </c>
      <c r="F1923" s="1">
        <v>44862</v>
      </c>
      <c r="G1923" t="s">
        <v>965</v>
      </c>
      <c r="H1923" s="2">
        <v>213537.99</v>
      </c>
      <c r="I1923">
        <v>0</v>
      </c>
      <c r="J1923">
        <v>0.5</v>
      </c>
      <c r="R1923">
        <f t="shared" ca="1" si="138"/>
        <v>53</v>
      </c>
    </row>
    <row r="1924" spans="1:18">
      <c r="A1924">
        <v>2923</v>
      </c>
      <c r="B1924" t="s">
        <v>16</v>
      </c>
      <c r="C1924" t="s">
        <v>449</v>
      </c>
      <c r="D1924" t="s">
        <v>980</v>
      </c>
      <c r="E1924" s="1">
        <v>28235</v>
      </c>
      <c r="F1924" s="1">
        <v>45303</v>
      </c>
      <c r="G1924" t="s">
        <v>966</v>
      </c>
      <c r="H1924" s="2">
        <v>286634.69</v>
      </c>
      <c r="I1924">
        <v>0</v>
      </c>
      <c r="J1924">
        <v>2.1</v>
      </c>
      <c r="R1924">
        <f t="shared" ca="1" si="138"/>
        <v>48</v>
      </c>
    </row>
    <row r="1925" spans="1:18">
      <c r="A1925">
        <v>2924</v>
      </c>
      <c r="B1925" t="s">
        <v>100</v>
      </c>
      <c r="C1925" t="s">
        <v>828</v>
      </c>
      <c r="D1925" t="s">
        <v>979</v>
      </c>
      <c r="E1925" s="1">
        <v>24856</v>
      </c>
      <c r="F1925" s="1">
        <v>45184</v>
      </c>
      <c r="G1925" t="s">
        <v>968</v>
      </c>
      <c r="H1925" s="2">
        <v>152138.51</v>
      </c>
      <c r="I1925">
        <v>0</v>
      </c>
      <c r="J1925">
        <v>35</v>
      </c>
      <c r="R1925">
        <f t="shared" ca="1" si="138"/>
        <v>57</v>
      </c>
    </row>
    <row r="1926" spans="1:18">
      <c r="A1926">
        <v>2925</v>
      </c>
      <c r="B1926" t="s">
        <v>152</v>
      </c>
      <c r="C1926" t="s">
        <v>544</v>
      </c>
      <c r="D1926" t="s">
        <v>979</v>
      </c>
      <c r="E1926" s="1">
        <v>32452</v>
      </c>
      <c r="F1926" s="1">
        <v>44909</v>
      </c>
      <c r="G1926" t="s">
        <v>966</v>
      </c>
      <c r="H1926" s="2">
        <v>477635.8</v>
      </c>
      <c r="I1926">
        <v>0</v>
      </c>
      <c r="J1926">
        <v>2.1</v>
      </c>
      <c r="R1926">
        <f t="shared" ca="1" si="138"/>
        <v>36</v>
      </c>
    </row>
    <row r="1927" spans="1:18">
      <c r="A1927">
        <v>2926</v>
      </c>
      <c r="B1927" t="s">
        <v>222</v>
      </c>
      <c r="C1927" t="s">
        <v>916</v>
      </c>
      <c r="D1927" t="s">
        <v>980</v>
      </c>
      <c r="E1927" s="1">
        <v>26954</v>
      </c>
      <c r="F1927" s="1">
        <v>45157</v>
      </c>
      <c r="G1927" t="s">
        <v>965</v>
      </c>
      <c r="H1927" s="2">
        <v>371146.23</v>
      </c>
      <c r="I1927">
        <v>0</v>
      </c>
      <c r="J1927">
        <v>0.5</v>
      </c>
      <c r="R1927">
        <f t="shared" ca="1" si="138"/>
        <v>51</v>
      </c>
    </row>
    <row r="1928" spans="1:18">
      <c r="A1928">
        <v>2927</v>
      </c>
      <c r="B1928" t="s">
        <v>96</v>
      </c>
      <c r="C1928" t="s">
        <v>438</v>
      </c>
      <c r="D1928" t="s">
        <v>980</v>
      </c>
      <c r="E1928" s="1">
        <v>28223</v>
      </c>
      <c r="F1928" s="1">
        <v>45457</v>
      </c>
      <c r="G1928" t="s">
        <v>965</v>
      </c>
      <c r="H1928" s="2">
        <v>455914.66</v>
      </c>
      <c r="I1928">
        <v>0</v>
      </c>
      <c r="J1928">
        <v>0.5</v>
      </c>
      <c r="R1928">
        <f t="shared" ca="1" si="138"/>
        <v>48</v>
      </c>
    </row>
    <row r="1929" spans="1:18">
      <c r="A1929">
        <v>2928</v>
      </c>
      <c r="B1929" t="s">
        <v>73</v>
      </c>
      <c r="C1929" t="s">
        <v>932</v>
      </c>
      <c r="D1929" t="s">
        <v>980</v>
      </c>
      <c r="E1929" s="1">
        <v>38671</v>
      </c>
      <c r="F1929" s="1">
        <v>45258</v>
      </c>
      <c r="G1929" t="s">
        <v>966</v>
      </c>
      <c r="H1929" s="2">
        <v>104281.78</v>
      </c>
      <c r="I1929">
        <v>0</v>
      </c>
      <c r="J1929">
        <v>2.1</v>
      </c>
      <c r="R1929">
        <f t="shared" ca="1" si="138"/>
        <v>19</v>
      </c>
    </row>
    <row r="1930" spans="1:18">
      <c r="A1930">
        <v>2929</v>
      </c>
      <c r="B1930" t="s">
        <v>36</v>
      </c>
      <c r="C1930" t="s">
        <v>158</v>
      </c>
      <c r="D1930" t="s">
        <v>980</v>
      </c>
      <c r="E1930" s="1">
        <v>32043</v>
      </c>
      <c r="F1930" s="1">
        <v>44730</v>
      </c>
      <c r="G1930" t="s">
        <v>965</v>
      </c>
      <c r="H1930" s="2">
        <v>88903.05</v>
      </c>
      <c r="I1930">
        <v>0</v>
      </c>
      <c r="J1930">
        <v>0.5</v>
      </c>
      <c r="R1930">
        <f t="shared" ca="1" si="138"/>
        <v>37</v>
      </c>
    </row>
    <row r="1931" spans="1:18">
      <c r="A1931">
        <v>2930</v>
      </c>
      <c r="B1931" t="s">
        <v>214</v>
      </c>
      <c r="C1931" t="s">
        <v>619</v>
      </c>
      <c r="D1931" t="s">
        <v>980</v>
      </c>
      <c r="E1931" s="1">
        <v>33765</v>
      </c>
      <c r="F1931" s="1">
        <v>45615</v>
      </c>
      <c r="G1931" t="s">
        <v>965</v>
      </c>
      <c r="H1931" s="2">
        <v>487796.18</v>
      </c>
      <c r="I1931">
        <v>0</v>
      </c>
      <c r="J1931">
        <v>0.5</v>
      </c>
      <c r="R1931">
        <f t="shared" ca="1" si="138"/>
        <v>32</v>
      </c>
    </row>
    <row r="1932" spans="1:18">
      <c r="A1932">
        <v>2931</v>
      </c>
      <c r="B1932" t="s">
        <v>249</v>
      </c>
      <c r="C1932" t="s">
        <v>876</v>
      </c>
      <c r="D1932" t="s">
        <v>980</v>
      </c>
      <c r="E1932" s="1">
        <v>32592</v>
      </c>
      <c r="F1932" s="1">
        <v>45015</v>
      </c>
      <c r="G1932" t="s">
        <v>966</v>
      </c>
      <c r="H1932" s="2">
        <v>214920.12</v>
      </c>
      <c r="I1932">
        <v>0</v>
      </c>
      <c r="J1932">
        <v>2.1</v>
      </c>
      <c r="R1932">
        <f t="shared" ca="1" si="138"/>
        <v>36</v>
      </c>
    </row>
    <row r="1933" spans="1:18">
      <c r="A1933">
        <v>2932</v>
      </c>
      <c r="B1933" t="s">
        <v>214</v>
      </c>
      <c r="C1933" t="s">
        <v>491</v>
      </c>
      <c r="D1933" t="s">
        <v>980</v>
      </c>
      <c r="E1933" s="1">
        <v>24681</v>
      </c>
      <c r="F1933" s="1">
        <v>45785</v>
      </c>
      <c r="G1933" t="s">
        <v>965</v>
      </c>
      <c r="H1933" s="2">
        <v>75810.09</v>
      </c>
      <c r="I1933">
        <v>0</v>
      </c>
      <c r="J1933">
        <v>0.5</v>
      </c>
      <c r="R1933">
        <f t="shared" ref="R1933:R1996" ca="1" si="139">INT((TODAY()-E1933)/365.25)</f>
        <v>57</v>
      </c>
    </row>
    <row r="1934" spans="1:18">
      <c r="A1934">
        <v>2933</v>
      </c>
      <c r="B1934" t="s">
        <v>271</v>
      </c>
      <c r="C1934" t="s">
        <v>490</v>
      </c>
      <c r="D1934" t="s">
        <v>980</v>
      </c>
      <c r="E1934" s="1">
        <v>24274</v>
      </c>
      <c r="F1934" s="1">
        <v>45741</v>
      </c>
      <c r="G1934" t="s">
        <v>967</v>
      </c>
      <c r="H1934" s="2">
        <v>172518.91</v>
      </c>
      <c r="I1934">
        <v>24</v>
      </c>
      <c r="J1934">
        <v>5.5</v>
      </c>
      <c r="R1934">
        <f t="shared" ca="1" si="139"/>
        <v>58</v>
      </c>
    </row>
    <row r="1935" spans="1:18">
      <c r="A1935">
        <v>2934</v>
      </c>
      <c r="B1935" t="s">
        <v>85</v>
      </c>
      <c r="C1935" t="s">
        <v>891</v>
      </c>
      <c r="D1935" t="s">
        <v>980</v>
      </c>
      <c r="E1935" s="1">
        <v>23947</v>
      </c>
      <c r="F1935" s="1">
        <v>45553</v>
      </c>
      <c r="G1935" t="s">
        <v>966</v>
      </c>
      <c r="H1935" s="2">
        <v>62424.35</v>
      </c>
      <c r="I1935">
        <v>0</v>
      </c>
      <c r="J1935">
        <v>2.1</v>
      </c>
      <c r="R1935">
        <f t="shared" ca="1" si="139"/>
        <v>59</v>
      </c>
    </row>
    <row r="1936" spans="1:18">
      <c r="A1936">
        <v>2935</v>
      </c>
      <c r="B1936" t="s">
        <v>170</v>
      </c>
      <c r="C1936" t="s">
        <v>599</v>
      </c>
      <c r="D1936" t="s">
        <v>979</v>
      </c>
      <c r="E1936" s="1">
        <v>29044</v>
      </c>
      <c r="F1936" s="1">
        <v>45310</v>
      </c>
      <c r="G1936" t="s">
        <v>969</v>
      </c>
      <c r="H1936" s="2">
        <v>156328.65</v>
      </c>
      <c r="I1936">
        <v>12</v>
      </c>
      <c r="J1936">
        <v>8</v>
      </c>
      <c r="R1936">
        <f t="shared" ca="1" si="139"/>
        <v>45</v>
      </c>
    </row>
    <row r="1937" spans="1:18">
      <c r="A1937">
        <v>2936</v>
      </c>
      <c r="B1937" t="s">
        <v>246</v>
      </c>
      <c r="C1937" t="s">
        <v>773</v>
      </c>
      <c r="D1937" t="s">
        <v>980</v>
      </c>
      <c r="E1937" s="1">
        <v>29213</v>
      </c>
      <c r="F1937" s="1">
        <v>45290</v>
      </c>
      <c r="G1937" t="s">
        <v>968</v>
      </c>
      <c r="H1937" s="2">
        <v>267983.94</v>
      </c>
      <c r="I1937">
        <v>0</v>
      </c>
      <c r="J1937">
        <v>35</v>
      </c>
      <c r="R1937">
        <f t="shared" ca="1" si="139"/>
        <v>45</v>
      </c>
    </row>
    <row r="1938" spans="1:18">
      <c r="A1938">
        <v>2937</v>
      </c>
      <c r="B1938" t="s">
        <v>173</v>
      </c>
      <c r="C1938" t="s">
        <v>405</v>
      </c>
      <c r="D1938" t="s">
        <v>979</v>
      </c>
      <c r="E1938" s="1">
        <v>27017</v>
      </c>
      <c r="F1938" s="1">
        <v>45742</v>
      </c>
      <c r="G1938" t="s">
        <v>965</v>
      </c>
      <c r="H1938" s="2">
        <v>305239.87</v>
      </c>
      <c r="I1938">
        <v>0</v>
      </c>
      <c r="J1938">
        <v>0.5</v>
      </c>
      <c r="R1938">
        <f t="shared" ca="1" si="139"/>
        <v>51</v>
      </c>
    </row>
    <row r="1939" spans="1:18">
      <c r="A1939">
        <v>2938</v>
      </c>
      <c r="B1939" t="s">
        <v>281</v>
      </c>
      <c r="C1939" t="s">
        <v>571</v>
      </c>
      <c r="D1939" t="s">
        <v>979</v>
      </c>
      <c r="E1939" s="1">
        <v>29743</v>
      </c>
      <c r="F1939" s="1">
        <v>45496</v>
      </c>
      <c r="G1939" t="s">
        <v>969</v>
      </c>
      <c r="H1939" s="2">
        <v>364600.7</v>
      </c>
      <c r="I1939">
        <v>18</v>
      </c>
      <c r="J1939">
        <v>8</v>
      </c>
      <c r="R1939">
        <f t="shared" ca="1" si="139"/>
        <v>43</v>
      </c>
    </row>
    <row r="1940" spans="1:18">
      <c r="A1940">
        <v>2939</v>
      </c>
      <c r="B1940" t="s">
        <v>185</v>
      </c>
      <c r="C1940" t="s">
        <v>542</v>
      </c>
      <c r="D1940" t="s">
        <v>980</v>
      </c>
      <c r="E1940" s="1">
        <v>20534</v>
      </c>
      <c r="F1940" s="1">
        <v>45597</v>
      </c>
      <c r="G1940" t="s">
        <v>965</v>
      </c>
      <c r="H1940" s="2">
        <v>82020.039999999994</v>
      </c>
      <c r="I1940">
        <v>0</v>
      </c>
      <c r="J1940">
        <v>0.5</v>
      </c>
      <c r="R1940">
        <f t="shared" ca="1" si="139"/>
        <v>69</v>
      </c>
    </row>
    <row r="1941" spans="1:18">
      <c r="A1941">
        <v>2940</v>
      </c>
      <c r="B1941" t="s">
        <v>97</v>
      </c>
      <c r="C1941" t="s">
        <v>823</v>
      </c>
      <c r="D1941" t="s">
        <v>980</v>
      </c>
      <c r="E1941" s="1">
        <v>29888</v>
      </c>
      <c r="F1941" s="1">
        <v>44207</v>
      </c>
      <c r="G1941" t="s">
        <v>965</v>
      </c>
      <c r="H1941" s="2">
        <v>174654.39</v>
      </c>
      <c r="I1941">
        <v>0</v>
      </c>
      <c r="J1941">
        <v>0.5</v>
      </c>
      <c r="R1941">
        <f t="shared" ca="1" si="139"/>
        <v>43</v>
      </c>
    </row>
    <row r="1942" spans="1:18">
      <c r="A1942">
        <v>2941</v>
      </c>
      <c r="B1942" t="s">
        <v>45</v>
      </c>
      <c r="C1942" t="s">
        <v>895</v>
      </c>
      <c r="D1942" t="s">
        <v>979</v>
      </c>
      <c r="E1942" s="1">
        <v>38230</v>
      </c>
      <c r="F1942" s="1">
        <v>44326</v>
      </c>
      <c r="G1942" t="s">
        <v>965</v>
      </c>
      <c r="H1942" s="2">
        <v>249751.3</v>
      </c>
      <c r="I1942">
        <v>0</v>
      </c>
      <c r="J1942">
        <v>0.5</v>
      </c>
      <c r="R1942">
        <f t="shared" ca="1" si="139"/>
        <v>20</v>
      </c>
    </row>
    <row r="1943" spans="1:18">
      <c r="A1943">
        <v>2942</v>
      </c>
      <c r="B1943" t="s">
        <v>271</v>
      </c>
      <c r="C1943" t="s">
        <v>480</v>
      </c>
      <c r="D1943" t="s">
        <v>980</v>
      </c>
      <c r="E1943" s="1">
        <v>36643</v>
      </c>
      <c r="F1943" s="1">
        <v>44534</v>
      </c>
      <c r="G1943" t="s">
        <v>965</v>
      </c>
      <c r="H1943" s="2">
        <v>99484.45</v>
      </c>
      <c r="I1943">
        <v>0</v>
      </c>
      <c r="J1943">
        <v>0.5</v>
      </c>
      <c r="R1943">
        <f t="shared" ca="1" si="139"/>
        <v>25</v>
      </c>
    </row>
    <row r="1944" spans="1:18">
      <c r="A1944">
        <v>2943</v>
      </c>
      <c r="B1944" t="s">
        <v>184</v>
      </c>
      <c r="C1944" t="s">
        <v>549</v>
      </c>
      <c r="D1944" t="s">
        <v>980</v>
      </c>
      <c r="E1944" s="1">
        <v>36596</v>
      </c>
      <c r="F1944" s="1">
        <v>45190</v>
      </c>
      <c r="G1944" t="s">
        <v>969</v>
      </c>
      <c r="H1944" s="2">
        <v>105617.77</v>
      </c>
      <c r="I1944">
        <v>12</v>
      </c>
      <c r="J1944">
        <v>8</v>
      </c>
      <c r="R1944">
        <f t="shared" ca="1" si="139"/>
        <v>25</v>
      </c>
    </row>
    <row r="1945" spans="1:18">
      <c r="A1945">
        <v>2944</v>
      </c>
      <c r="B1945" t="s">
        <v>300</v>
      </c>
      <c r="C1945" t="s">
        <v>372</v>
      </c>
      <c r="D1945" t="s">
        <v>980</v>
      </c>
      <c r="E1945" s="1">
        <v>32051</v>
      </c>
      <c r="F1945" s="1">
        <v>44447</v>
      </c>
      <c r="G1945" t="s">
        <v>965</v>
      </c>
      <c r="H1945" s="2">
        <v>363751.38</v>
      </c>
      <c r="I1945">
        <v>0</v>
      </c>
      <c r="J1945">
        <v>0.5</v>
      </c>
      <c r="R1945">
        <f t="shared" ca="1" si="139"/>
        <v>37</v>
      </c>
    </row>
    <row r="1946" spans="1:18">
      <c r="A1946">
        <v>2945</v>
      </c>
      <c r="B1946" t="s">
        <v>51</v>
      </c>
      <c r="C1946" t="s">
        <v>885</v>
      </c>
      <c r="D1946" t="s">
        <v>980</v>
      </c>
      <c r="E1946" s="1">
        <v>36859</v>
      </c>
      <c r="F1946" s="1">
        <v>44914</v>
      </c>
      <c r="G1946" t="s">
        <v>967</v>
      </c>
      <c r="H1946" s="2">
        <v>21556.16</v>
      </c>
      <c r="I1946">
        <v>12</v>
      </c>
      <c r="J1946">
        <v>5.5</v>
      </c>
      <c r="R1946">
        <f t="shared" ca="1" si="139"/>
        <v>24</v>
      </c>
    </row>
    <row r="1947" spans="1:18">
      <c r="A1947">
        <v>2946</v>
      </c>
      <c r="B1947" t="s">
        <v>72</v>
      </c>
      <c r="C1947" t="s">
        <v>579</v>
      </c>
      <c r="D1947" t="s">
        <v>980</v>
      </c>
      <c r="E1947" s="1">
        <v>23311</v>
      </c>
      <c r="F1947" s="1">
        <v>44529</v>
      </c>
      <c r="G1947" t="s">
        <v>969</v>
      </c>
      <c r="H1947" s="2">
        <v>205884.32</v>
      </c>
      <c r="I1947">
        <v>12</v>
      </c>
      <c r="J1947">
        <v>8</v>
      </c>
      <c r="R1947">
        <f t="shared" ca="1" si="139"/>
        <v>61</v>
      </c>
    </row>
    <row r="1948" spans="1:18">
      <c r="A1948">
        <v>2947</v>
      </c>
      <c r="B1948" t="s">
        <v>214</v>
      </c>
      <c r="C1948" t="s">
        <v>933</v>
      </c>
      <c r="D1948" t="s">
        <v>980</v>
      </c>
      <c r="E1948" s="1">
        <v>22167</v>
      </c>
      <c r="F1948" s="1">
        <v>45751</v>
      </c>
      <c r="G1948" t="s">
        <v>969</v>
      </c>
      <c r="H1948" s="2">
        <v>38770.39</v>
      </c>
      <c r="I1948">
        <v>36</v>
      </c>
      <c r="J1948">
        <v>8</v>
      </c>
      <c r="R1948">
        <f t="shared" ca="1" si="139"/>
        <v>64</v>
      </c>
    </row>
    <row r="1949" spans="1:18">
      <c r="A1949">
        <v>2948</v>
      </c>
      <c r="B1949" t="s">
        <v>100</v>
      </c>
      <c r="C1949" t="s">
        <v>480</v>
      </c>
      <c r="D1949" t="s">
        <v>980</v>
      </c>
      <c r="E1949" s="1">
        <v>37413</v>
      </c>
      <c r="F1949" s="1">
        <v>44274</v>
      </c>
      <c r="G1949" t="s">
        <v>965</v>
      </c>
      <c r="H1949" s="2">
        <v>332970.52</v>
      </c>
      <c r="I1949">
        <v>0</v>
      </c>
      <c r="J1949">
        <v>0.5</v>
      </c>
      <c r="R1949">
        <f t="shared" ca="1" si="139"/>
        <v>22</v>
      </c>
    </row>
    <row r="1950" spans="1:18">
      <c r="A1950">
        <v>2949</v>
      </c>
      <c r="B1950" t="s">
        <v>213</v>
      </c>
      <c r="C1950" t="s">
        <v>410</v>
      </c>
      <c r="D1950" t="s">
        <v>980</v>
      </c>
      <c r="E1950" s="1">
        <v>26496</v>
      </c>
      <c r="F1950" s="1">
        <v>45337</v>
      </c>
      <c r="G1950" t="s">
        <v>966</v>
      </c>
      <c r="H1950" s="2">
        <v>294471.75</v>
      </c>
      <c r="I1950">
        <v>0</v>
      </c>
      <c r="J1950">
        <v>2.1</v>
      </c>
      <c r="R1950">
        <f t="shared" ca="1" si="139"/>
        <v>52</v>
      </c>
    </row>
    <row r="1951" spans="1:18">
      <c r="A1951">
        <v>2950</v>
      </c>
      <c r="B1951" t="s">
        <v>328</v>
      </c>
      <c r="C1951" t="s">
        <v>549</v>
      </c>
      <c r="D1951" t="s">
        <v>980</v>
      </c>
      <c r="E1951" s="1">
        <v>21053</v>
      </c>
      <c r="F1951" s="1">
        <v>44386</v>
      </c>
      <c r="G1951" t="s">
        <v>965</v>
      </c>
      <c r="H1951" s="2">
        <v>13365.05</v>
      </c>
      <c r="I1951">
        <v>0</v>
      </c>
      <c r="J1951">
        <v>0.5</v>
      </c>
      <c r="R1951">
        <f t="shared" ca="1" si="139"/>
        <v>67</v>
      </c>
    </row>
    <row r="1952" spans="1:18">
      <c r="A1952">
        <v>2951</v>
      </c>
      <c r="B1952" t="s">
        <v>245</v>
      </c>
      <c r="C1952" t="s">
        <v>837</v>
      </c>
      <c r="D1952" t="s">
        <v>980</v>
      </c>
      <c r="E1952" s="1">
        <v>23685</v>
      </c>
      <c r="F1952" s="1">
        <v>44132</v>
      </c>
      <c r="G1952" t="s">
        <v>969</v>
      </c>
      <c r="H1952" s="2">
        <v>314032.76</v>
      </c>
      <c r="I1952">
        <v>0</v>
      </c>
      <c r="J1952">
        <v>8</v>
      </c>
      <c r="R1952">
        <f t="shared" ca="1" si="139"/>
        <v>60</v>
      </c>
    </row>
    <row r="1953" spans="1:18">
      <c r="A1953">
        <v>2952</v>
      </c>
      <c r="B1953" t="s">
        <v>10</v>
      </c>
      <c r="C1953" t="s">
        <v>876</v>
      </c>
      <c r="D1953" t="s">
        <v>979</v>
      </c>
      <c r="E1953" s="1">
        <v>27171</v>
      </c>
      <c r="F1953" s="1">
        <v>45557</v>
      </c>
      <c r="G1953" t="s">
        <v>965</v>
      </c>
      <c r="H1953" s="2">
        <v>304916.2</v>
      </c>
      <c r="I1953">
        <v>0</v>
      </c>
      <c r="J1953">
        <v>0.5</v>
      </c>
      <c r="R1953">
        <f t="shared" ca="1" si="139"/>
        <v>51</v>
      </c>
    </row>
    <row r="1954" spans="1:18">
      <c r="A1954">
        <v>2953</v>
      </c>
      <c r="B1954" t="s">
        <v>193</v>
      </c>
      <c r="C1954" t="s">
        <v>739</v>
      </c>
      <c r="D1954" t="s">
        <v>980</v>
      </c>
      <c r="E1954" s="1">
        <v>35775</v>
      </c>
      <c r="F1954" s="1">
        <v>44368</v>
      </c>
      <c r="G1954" t="s">
        <v>965</v>
      </c>
      <c r="H1954" s="2">
        <v>223670.97</v>
      </c>
      <c r="I1954">
        <v>0</v>
      </c>
      <c r="J1954">
        <v>0.5</v>
      </c>
      <c r="R1954">
        <f t="shared" ca="1" si="139"/>
        <v>27</v>
      </c>
    </row>
    <row r="1955" spans="1:18">
      <c r="A1955">
        <v>2954</v>
      </c>
      <c r="B1955" t="s">
        <v>198</v>
      </c>
      <c r="C1955" t="s">
        <v>879</v>
      </c>
      <c r="D1955" t="s">
        <v>980</v>
      </c>
      <c r="E1955" s="1">
        <v>24513</v>
      </c>
      <c r="F1955" s="1">
        <v>44829</v>
      </c>
      <c r="G1955" t="s">
        <v>965</v>
      </c>
      <c r="H1955" s="2">
        <v>33295.79</v>
      </c>
      <c r="I1955">
        <v>0</v>
      </c>
      <c r="J1955">
        <v>0.5</v>
      </c>
      <c r="R1955">
        <f t="shared" ca="1" si="139"/>
        <v>58</v>
      </c>
    </row>
    <row r="1956" spans="1:18">
      <c r="A1956">
        <v>2955</v>
      </c>
      <c r="B1956" t="s">
        <v>321</v>
      </c>
      <c r="C1956" t="s">
        <v>788</v>
      </c>
      <c r="D1956" t="s">
        <v>980</v>
      </c>
      <c r="E1956" s="1">
        <v>30359</v>
      </c>
      <c r="F1956" s="1">
        <v>44868</v>
      </c>
      <c r="G1956" t="s">
        <v>968</v>
      </c>
      <c r="H1956" s="2">
        <v>243693.75</v>
      </c>
      <c r="I1956">
        <v>0</v>
      </c>
      <c r="J1956">
        <v>35</v>
      </c>
      <c r="R1956">
        <f t="shared" ca="1" si="139"/>
        <v>42</v>
      </c>
    </row>
    <row r="1957" spans="1:18">
      <c r="A1957">
        <v>2956</v>
      </c>
      <c r="B1957" t="s">
        <v>113</v>
      </c>
      <c r="C1957" t="s">
        <v>663</v>
      </c>
      <c r="D1957" t="s">
        <v>979</v>
      </c>
      <c r="E1957" s="1">
        <v>26142</v>
      </c>
      <c r="F1957" s="1">
        <v>45428</v>
      </c>
      <c r="G1957" t="s">
        <v>968</v>
      </c>
      <c r="H1957" s="2">
        <v>128090.73</v>
      </c>
      <c r="I1957">
        <v>0</v>
      </c>
      <c r="J1957">
        <v>35</v>
      </c>
      <c r="R1957">
        <f t="shared" ca="1" si="139"/>
        <v>53</v>
      </c>
    </row>
    <row r="1958" spans="1:18">
      <c r="A1958">
        <v>2957</v>
      </c>
      <c r="B1958" t="s">
        <v>343</v>
      </c>
      <c r="C1958" t="s">
        <v>861</v>
      </c>
      <c r="D1958" t="s">
        <v>979</v>
      </c>
      <c r="E1958" s="1">
        <v>21614</v>
      </c>
      <c r="F1958" s="1">
        <v>45750</v>
      </c>
      <c r="G1958" t="s">
        <v>968</v>
      </c>
      <c r="H1958" s="2">
        <v>278681.39</v>
      </c>
      <c r="I1958">
        <v>0</v>
      </c>
      <c r="J1958">
        <v>35</v>
      </c>
      <c r="R1958">
        <f t="shared" ca="1" si="139"/>
        <v>66</v>
      </c>
    </row>
    <row r="1959" spans="1:18">
      <c r="A1959">
        <v>2958</v>
      </c>
      <c r="B1959" t="s">
        <v>238</v>
      </c>
      <c r="C1959" t="s">
        <v>865</v>
      </c>
      <c r="D1959" t="s">
        <v>980</v>
      </c>
      <c r="E1959" s="1">
        <v>32833</v>
      </c>
      <c r="F1959" s="1">
        <v>44381</v>
      </c>
      <c r="G1959" t="s">
        <v>967</v>
      </c>
      <c r="H1959" s="2">
        <v>20902.57</v>
      </c>
      <c r="I1959">
        <v>36</v>
      </c>
      <c r="J1959">
        <v>5.5</v>
      </c>
      <c r="R1959">
        <f t="shared" ca="1" si="139"/>
        <v>35</v>
      </c>
    </row>
    <row r="1960" spans="1:18">
      <c r="A1960">
        <v>2959</v>
      </c>
      <c r="B1960" t="s">
        <v>147</v>
      </c>
      <c r="C1960" t="s">
        <v>618</v>
      </c>
      <c r="D1960" t="s">
        <v>980</v>
      </c>
      <c r="E1960" s="1">
        <v>37080</v>
      </c>
      <c r="F1960" s="1">
        <v>45578</v>
      </c>
      <c r="G1960" t="s">
        <v>966</v>
      </c>
      <c r="H1960" s="2">
        <v>192462.2</v>
      </c>
      <c r="I1960">
        <v>0</v>
      </c>
      <c r="J1960">
        <v>2.1</v>
      </c>
      <c r="R1960">
        <f t="shared" ca="1" si="139"/>
        <v>23</v>
      </c>
    </row>
    <row r="1961" spans="1:18">
      <c r="A1961">
        <v>2960</v>
      </c>
      <c r="B1961" t="s">
        <v>222</v>
      </c>
      <c r="C1961" t="s">
        <v>436</v>
      </c>
      <c r="D1961" t="s">
        <v>980</v>
      </c>
      <c r="E1961" s="1">
        <v>37294</v>
      </c>
      <c r="F1961" s="1">
        <v>45102</v>
      </c>
      <c r="G1961" t="s">
        <v>965</v>
      </c>
      <c r="H1961" s="2">
        <v>245958.39999999999</v>
      </c>
      <c r="I1961">
        <v>0</v>
      </c>
      <c r="J1961">
        <v>0.5</v>
      </c>
      <c r="R1961">
        <f t="shared" ca="1" si="139"/>
        <v>23</v>
      </c>
    </row>
    <row r="1962" spans="1:18">
      <c r="A1962">
        <v>2961</v>
      </c>
      <c r="B1962" t="s">
        <v>189</v>
      </c>
      <c r="C1962" t="s">
        <v>513</v>
      </c>
      <c r="D1962" t="s">
        <v>979</v>
      </c>
      <c r="E1962" s="1">
        <v>35320</v>
      </c>
      <c r="F1962" s="1">
        <v>45060</v>
      </c>
      <c r="G1962" t="s">
        <v>967</v>
      </c>
      <c r="H1962" s="2">
        <v>311141.27</v>
      </c>
      <c r="I1962">
        <v>0</v>
      </c>
      <c r="J1962">
        <v>5.5</v>
      </c>
      <c r="R1962">
        <f t="shared" ca="1" si="139"/>
        <v>28</v>
      </c>
    </row>
    <row r="1963" spans="1:18">
      <c r="A1963">
        <v>2962</v>
      </c>
      <c r="B1963" t="s">
        <v>307</v>
      </c>
      <c r="C1963" t="s">
        <v>363</v>
      </c>
      <c r="D1963" t="s">
        <v>980</v>
      </c>
      <c r="E1963" s="1">
        <v>23163</v>
      </c>
      <c r="F1963" s="1">
        <v>44697</v>
      </c>
      <c r="G1963" t="s">
        <v>969</v>
      </c>
      <c r="H1963" s="2">
        <v>92216.3</v>
      </c>
      <c r="I1963">
        <v>12</v>
      </c>
      <c r="J1963">
        <v>8</v>
      </c>
      <c r="R1963">
        <f t="shared" ca="1" si="139"/>
        <v>62</v>
      </c>
    </row>
    <row r="1964" spans="1:18">
      <c r="A1964">
        <v>2963</v>
      </c>
      <c r="B1964" t="s">
        <v>135</v>
      </c>
      <c r="C1964" t="s">
        <v>457</v>
      </c>
      <c r="D1964" t="s">
        <v>979</v>
      </c>
      <c r="E1964" s="1">
        <v>23947</v>
      </c>
      <c r="F1964" s="1">
        <v>44084</v>
      </c>
      <c r="G1964" t="s">
        <v>966</v>
      </c>
      <c r="H1964" s="2">
        <v>77900.23</v>
      </c>
      <c r="I1964">
        <v>0</v>
      </c>
      <c r="J1964">
        <v>2.1</v>
      </c>
      <c r="R1964">
        <f t="shared" ca="1" si="139"/>
        <v>59</v>
      </c>
    </row>
    <row r="1965" spans="1:18">
      <c r="A1965">
        <v>2964</v>
      </c>
      <c r="B1965" t="s">
        <v>287</v>
      </c>
      <c r="C1965" t="s">
        <v>760</v>
      </c>
      <c r="D1965" t="s">
        <v>980</v>
      </c>
      <c r="E1965" s="1">
        <v>31032</v>
      </c>
      <c r="F1965" s="1">
        <v>44487</v>
      </c>
      <c r="G1965" t="s">
        <v>967</v>
      </c>
      <c r="H1965" s="2">
        <v>191388.84</v>
      </c>
      <c r="I1965">
        <v>0</v>
      </c>
      <c r="J1965">
        <v>5.5</v>
      </c>
      <c r="R1965">
        <f t="shared" ca="1" si="139"/>
        <v>40</v>
      </c>
    </row>
    <row r="1966" spans="1:18">
      <c r="A1966">
        <v>2965</v>
      </c>
      <c r="B1966" t="s">
        <v>279</v>
      </c>
      <c r="C1966" t="s">
        <v>384</v>
      </c>
      <c r="D1966" t="s">
        <v>980</v>
      </c>
      <c r="E1966" s="1">
        <v>21625</v>
      </c>
      <c r="F1966" s="1">
        <v>44940</v>
      </c>
      <c r="G1966" t="s">
        <v>967</v>
      </c>
      <c r="H1966" s="2">
        <v>348302.23</v>
      </c>
      <c r="I1966">
        <v>18</v>
      </c>
      <c r="J1966">
        <v>5.5</v>
      </c>
      <c r="R1966">
        <f t="shared" ca="1" si="139"/>
        <v>66</v>
      </c>
    </row>
    <row r="1967" spans="1:18">
      <c r="A1967">
        <v>2966</v>
      </c>
      <c r="B1967" t="s">
        <v>321</v>
      </c>
      <c r="C1967" t="s">
        <v>659</v>
      </c>
      <c r="D1967" t="s">
        <v>980</v>
      </c>
      <c r="E1967" s="1">
        <v>32292</v>
      </c>
      <c r="F1967" s="1">
        <v>44909</v>
      </c>
      <c r="G1967" t="s">
        <v>966</v>
      </c>
      <c r="H1967" s="2">
        <v>129643.74</v>
      </c>
      <c r="I1967">
        <v>0</v>
      </c>
      <c r="J1967">
        <v>2.1</v>
      </c>
      <c r="R1967">
        <f t="shared" ca="1" si="139"/>
        <v>37</v>
      </c>
    </row>
    <row r="1968" spans="1:18">
      <c r="A1968">
        <v>2967</v>
      </c>
      <c r="B1968" t="s">
        <v>54</v>
      </c>
      <c r="C1968" t="s">
        <v>868</v>
      </c>
      <c r="D1968" t="s">
        <v>980</v>
      </c>
      <c r="E1968" s="1">
        <v>21521</v>
      </c>
      <c r="F1968" s="1">
        <v>44576</v>
      </c>
      <c r="G1968" t="s">
        <v>968</v>
      </c>
      <c r="H1968" s="2">
        <v>385398.88</v>
      </c>
      <c r="I1968">
        <v>0</v>
      </c>
      <c r="J1968">
        <v>35</v>
      </c>
      <c r="R1968">
        <f t="shared" ca="1" si="139"/>
        <v>66</v>
      </c>
    </row>
    <row r="1969" spans="1:18">
      <c r="A1969">
        <v>2968</v>
      </c>
      <c r="B1969" t="s">
        <v>351</v>
      </c>
      <c r="C1969" t="s">
        <v>686</v>
      </c>
      <c r="D1969" t="s">
        <v>979</v>
      </c>
      <c r="E1969" s="1">
        <v>28606</v>
      </c>
      <c r="F1969" s="1">
        <v>44297</v>
      </c>
      <c r="G1969" t="s">
        <v>969</v>
      </c>
      <c r="H1969" s="2">
        <v>150433.93</v>
      </c>
      <c r="I1969">
        <v>24</v>
      </c>
      <c r="J1969">
        <v>8</v>
      </c>
      <c r="R1969">
        <f t="shared" ca="1" si="139"/>
        <v>47</v>
      </c>
    </row>
    <row r="1970" spans="1:18">
      <c r="A1970">
        <v>2969</v>
      </c>
      <c r="B1970" t="s">
        <v>235</v>
      </c>
      <c r="C1970" t="s">
        <v>734</v>
      </c>
      <c r="D1970" t="s">
        <v>979</v>
      </c>
      <c r="E1970" s="1">
        <v>35591</v>
      </c>
      <c r="F1970" s="1">
        <v>44208</v>
      </c>
      <c r="G1970" t="s">
        <v>965</v>
      </c>
      <c r="H1970" s="2">
        <v>10947.24</v>
      </c>
      <c r="I1970">
        <v>0</v>
      </c>
      <c r="J1970">
        <v>0.5</v>
      </c>
      <c r="R1970">
        <f t="shared" ca="1" si="139"/>
        <v>27</v>
      </c>
    </row>
    <row r="1971" spans="1:18">
      <c r="A1971">
        <v>2970</v>
      </c>
      <c r="B1971" t="s">
        <v>220</v>
      </c>
      <c r="C1971" t="s">
        <v>672</v>
      </c>
      <c r="D1971" t="s">
        <v>979</v>
      </c>
      <c r="E1971" s="1">
        <v>31059</v>
      </c>
      <c r="F1971" s="1">
        <v>45135</v>
      </c>
      <c r="G1971" t="s">
        <v>966</v>
      </c>
      <c r="H1971" s="2">
        <v>302017.40000000002</v>
      </c>
      <c r="I1971">
        <v>0</v>
      </c>
      <c r="J1971">
        <v>2.1</v>
      </c>
      <c r="R1971">
        <f t="shared" ca="1" si="139"/>
        <v>40</v>
      </c>
    </row>
    <row r="1972" spans="1:18">
      <c r="A1972">
        <v>2971</v>
      </c>
      <c r="B1972" t="s">
        <v>104</v>
      </c>
      <c r="C1972" t="s">
        <v>686</v>
      </c>
      <c r="D1972" t="s">
        <v>979</v>
      </c>
      <c r="E1972" s="1">
        <v>33908</v>
      </c>
      <c r="F1972" s="1">
        <v>45509</v>
      </c>
      <c r="G1972" t="s">
        <v>965</v>
      </c>
      <c r="H1972" s="2">
        <v>342263.44</v>
      </c>
      <c r="I1972">
        <v>0</v>
      </c>
      <c r="J1972">
        <v>0.5</v>
      </c>
      <c r="R1972">
        <f t="shared" ca="1" si="139"/>
        <v>32</v>
      </c>
    </row>
    <row r="1973" spans="1:18">
      <c r="A1973">
        <v>2972</v>
      </c>
      <c r="B1973" t="s">
        <v>325</v>
      </c>
      <c r="C1973" t="s">
        <v>562</v>
      </c>
      <c r="D1973" t="s">
        <v>980</v>
      </c>
      <c r="E1973" s="1">
        <v>35985</v>
      </c>
      <c r="F1973" s="1">
        <v>45591</v>
      </c>
      <c r="G1973" t="s">
        <v>969</v>
      </c>
      <c r="H1973" s="2">
        <v>158196.26999999999</v>
      </c>
      <c r="I1973">
        <v>12</v>
      </c>
      <c r="J1973">
        <v>8</v>
      </c>
      <c r="R1973">
        <f t="shared" ca="1" si="139"/>
        <v>26</v>
      </c>
    </row>
    <row r="1974" spans="1:18">
      <c r="A1974">
        <v>2973</v>
      </c>
      <c r="B1974" t="s">
        <v>214</v>
      </c>
      <c r="C1974" t="s">
        <v>879</v>
      </c>
      <c r="D1974" t="s">
        <v>980</v>
      </c>
      <c r="E1974" s="1">
        <v>29492</v>
      </c>
      <c r="F1974" s="1">
        <v>44288</v>
      </c>
      <c r="G1974" t="s">
        <v>968</v>
      </c>
      <c r="H1974" s="2">
        <v>35360.35</v>
      </c>
      <c r="I1974">
        <v>0</v>
      </c>
      <c r="J1974">
        <v>35</v>
      </c>
      <c r="R1974">
        <f t="shared" ca="1" si="139"/>
        <v>44</v>
      </c>
    </row>
    <row r="1975" spans="1:18">
      <c r="A1975">
        <v>2974</v>
      </c>
      <c r="B1975" t="s">
        <v>347</v>
      </c>
      <c r="C1975" t="s">
        <v>908</v>
      </c>
      <c r="D1975" t="s">
        <v>979</v>
      </c>
      <c r="E1975" s="1">
        <v>26385</v>
      </c>
      <c r="F1975" s="1">
        <v>45589</v>
      </c>
      <c r="G1975" t="s">
        <v>968</v>
      </c>
      <c r="H1975" s="2">
        <v>410348.49</v>
      </c>
      <c r="I1975">
        <v>0</v>
      </c>
      <c r="J1975">
        <v>35</v>
      </c>
      <c r="R1975">
        <f t="shared" ca="1" si="139"/>
        <v>53</v>
      </c>
    </row>
    <row r="1976" spans="1:18">
      <c r="A1976">
        <v>2975</v>
      </c>
      <c r="B1976" t="s">
        <v>202</v>
      </c>
      <c r="C1976" t="s">
        <v>716</v>
      </c>
      <c r="D1976" t="s">
        <v>979</v>
      </c>
      <c r="E1976" s="1">
        <v>22398</v>
      </c>
      <c r="F1976" s="1">
        <v>44224</v>
      </c>
      <c r="G1976" t="s">
        <v>969</v>
      </c>
      <c r="H1976" s="2">
        <v>367074.41</v>
      </c>
      <c r="I1976">
        <v>6</v>
      </c>
      <c r="J1976">
        <v>8</v>
      </c>
      <c r="R1976">
        <f t="shared" ca="1" si="139"/>
        <v>64</v>
      </c>
    </row>
    <row r="1977" spans="1:18">
      <c r="A1977">
        <v>2976</v>
      </c>
      <c r="B1977" t="s">
        <v>228</v>
      </c>
      <c r="C1977" t="s">
        <v>617</v>
      </c>
      <c r="D1977" t="s">
        <v>980</v>
      </c>
      <c r="E1977" s="1">
        <v>26897</v>
      </c>
      <c r="F1977" s="1">
        <v>44826</v>
      </c>
      <c r="G1977" t="s">
        <v>966</v>
      </c>
      <c r="H1977" s="2">
        <v>192887.74</v>
      </c>
      <c r="I1977">
        <v>0</v>
      </c>
      <c r="J1977">
        <v>2.1</v>
      </c>
      <c r="R1977">
        <f t="shared" ca="1" si="139"/>
        <v>51</v>
      </c>
    </row>
    <row r="1978" spans="1:18">
      <c r="A1978">
        <v>2977</v>
      </c>
      <c r="B1978" t="s">
        <v>242</v>
      </c>
      <c r="C1978" t="s">
        <v>205</v>
      </c>
      <c r="D1978" t="s">
        <v>979</v>
      </c>
      <c r="E1978" s="1">
        <v>22918</v>
      </c>
      <c r="F1978" s="1">
        <v>44242</v>
      </c>
      <c r="G1978" t="s">
        <v>968</v>
      </c>
      <c r="H1978" s="2">
        <v>199866.86</v>
      </c>
      <c r="I1978">
        <v>0</v>
      </c>
      <c r="J1978">
        <v>35</v>
      </c>
      <c r="R1978">
        <f t="shared" ca="1" si="139"/>
        <v>62</v>
      </c>
    </row>
    <row r="1979" spans="1:18">
      <c r="A1979">
        <v>2978</v>
      </c>
      <c r="B1979" t="s">
        <v>60</v>
      </c>
      <c r="C1979" t="s">
        <v>545</v>
      </c>
      <c r="D1979" t="s">
        <v>980</v>
      </c>
      <c r="E1979" s="1">
        <v>33156</v>
      </c>
      <c r="F1979" s="1">
        <v>45210</v>
      </c>
      <c r="G1979" t="s">
        <v>966</v>
      </c>
      <c r="H1979" s="2">
        <v>458617.99</v>
      </c>
      <c r="I1979">
        <v>0</v>
      </c>
      <c r="J1979">
        <v>2.1</v>
      </c>
      <c r="R1979">
        <f t="shared" ca="1" si="139"/>
        <v>34</v>
      </c>
    </row>
    <row r="1980" spans="1:18">
      <c r="A1980">
        <v>2979</v>
      </c>
      <c r="B1980" t="s">
        <v>40</v>
      </c>
      <c r="C1980" t="s">
        <v>727</v>
      </c>
      <c r="D1980" t="s">
        <v>979</v>
      </c>
      <c r="E1980" s="1">
        <v>25310</v>
      </c>
      <c r="F1980" s="1">
        <v>44289</v>
      </c>
      <c r="G1980" t="s">
        <v>965</v>
      </c>
      <c r="H1980" s="2">
        <v>57602.42</v>
      </c>
      <c r="I1980">
        <v>0</v>
      </c>
      <c r="J1980">
        <v>0.5</v>
      </c>
      <c r="R1980">
        <f t="shared" ca="1" si="139"/>
        <v>56</v>
      </c>
    </row>
    <row r="1981" spans="1:18">
      <c r="A1981">
        <v>2980</v>
      </c>
      <c r="B1981" t="s">
        <v>102</v>
      </c>
      <c r="C1981" t="s">
        <v>876</v>
      </c>
      <c r="D1981" t="s">
        <v>979</v>
      </c>
      <c r="E1981" s="1">
        <v>36770</v>
      </c>
      <c r="F1981" s="1">
        <v>45537</v>
      </c>
      <c r="G1981" t="s">
        <v>966</v>
      </c>
      <c r="H1981" s="2">
        <v>182742.83</v>
      </c>
      <c r="I1981">
        <v>0</v>
      </c>
      <c r="J1981">
        <v>2.1</v>
      </c>
      <c r="R1981">
        <f t="shared" ca="1" si="139"/>
        <v>24</v>
      </c>
    </row>
    <row r="1982" spans="1:18">
      <c r="A1982">
        <v>2981</v>
      </c>
      <c r="B1982" t="s">
        <v>64</v>
      </c>
      <c r="C1982" t="s">
        <v>917</v>
      </c>
      <c r="D1982" t="s">
        <v>979</v>
      </c>
      <c r="E1982" s="1">
        <v>24206</v>
      </c>
      <c r="F1982" s="1">
        <v>44780</v>
      </c>
      <c r="G1982" t="s">
        <v>966</v>
      </c>
      <c r="H1982" s="2">
        <v>207940.82</v>
      </c>
      <c r="I1982">
        <v>0</v>
      </c>
      <c r="J1982">
        <v>2.1</v>
      </c>
      <c r="R1982">
        <f t="shared" ca="1" si="139"/>
        <v>59</v>
      </c>
    </row>
    <row r="1983" spans="1:18">
      <c r="A1983">
        <v>2982</v>
      </c>
      <c r="B1983" t="s">
        <v>317</v>
      </c>
      <c r="C1983" t="s">
        <v>733</v>
      </c>
      <c r="D1983" t="s">
        <v>979</v>
      </c>
      <c r="E1983" s="1">
        <v>26685</v>
      </c>
      <c r="F1983" s="1">
        <v>44391</v>
      </c>
      <c r="G1983" t="s">
        <v>967</v>
      </c>
      <c r="H1983" s="2">
        <v>271343.03000000003</v>
      </c>
      <c r="I1983">
        <v>6</v>
      </c>
      <c r="J1983">
        <v>5.5</v>
      </c>
      <c r="R1983">
        <f t="shared" ca="1" si="139"/>
        <v>52</v>
      </c>
    </row>
    <row r="1984" spans="1:18">
      <c r="A1984">
        <v>2983</v>
      </c>
      <c r="B1984" t="s">
        <v>48</v>
      </c>
      <c r="C1984" t="s">
        <v>583</v>
      </c>
      <c r="D1984" t="s">
        <v>979</v>
      </c>
      <c r="E1984" s="1">
        <v>23852</v>
      </c>
      <c r="F1984" s="1">
        <v>45687</v>
      </c>
      <c r="G1984" t="s">
        <v>965</v>
      </c>
      <c r="H1984" s="2">
        <v>373888.24</v>
      </c>
      <c r="I1984">
        <v>0</v>
      </c>
      <c r="J1984">
        <v>0.5</v>
      </c>
      <c r="R1984">
        <f t="shared" ca="1" si="139"/>
        <v>60</v>
      </c>
    </row>
    <row r="1985" spans="1:18">
      <c r="A1985">
        <v>2984</v>
      </c>
      <c r="B1985" t="s">
        <v>189</v>
      </c>
      <c r="C1985" t="s">
        <v>568</v>
      </c>
      <c r="D1985" t="s">
        <v>980</v>
      </c>
      <c r="E1985" s="1">
        <v>28647</v>
      </c>
      <c r="F1985" s="1">
        <v>44957</v>
      </c>
      <c r="G1985" t="s">
        <v>965</v>
      </c>
      <c r="H1985" s="2">
        <v>87450.4</v>
      </c>
      <c r="I1985">
        <v>0</v>
      </c>
      <c r="J1985">
        <v>0.5</v>
      </c>
      <c r="R1985">
        <f t="shared" ca="1" si="139"/>
        <v>46</v>
      </c>
    </row>
    <row r="1986" spans="1:18">
      <c r="A1986">
        <v>2985</v>
      </c>
      <c r="B1986" t="s">
        <v>265</v>
      </c>
      <c r="C1986" t="s">
        <v>706</v>
      </c>
      <c r="D1986" t="s">
        <v>979</v>
      </c>
      <c r="E1986" s="1">
        <v>24951</v>
      </c>
      <c r="F1986" s="1">
        <v>44175</v>
      </c>
      <c r="G1986" t="s">
        <v>967</v>
      </c>
      <c r="H1986" s="2">
        <v>13752.51</v>
      </c>
      <c r="I1986">
        <v>18</v>
      </c>
      <c r="J1986">
        <v>5.5</v>
      </c>
      <c r="R1986">
        <f t="shared" ca="1" si="139"/>
        <v>57</v>
      </c>
    </row>
    <row r="1987" spans="1:18">
      <c r="A1987">
        <v>2986</v>
      </c>
      <c r="B1987" t="s">
        <v>253</v>
      </c>
      <c r="C1987" t="s">
        <v>544</v>
      </c>
      <c r="D1987" t="s">
        <v>979</v>
      </c>
      <c r="E1987" s="1">
        <v>21727</v>
      </c>
      <c r="F1987" s="1">
        <v>44857</v>
      </c>
      <c r="G1987" t="s">
        <v>968</v>
      </c>
      <c r="H1987" s="2">
        <v>358108.8</v>
      </c>
      <c r="I1987">
        <v>0</v>
      </c>
      <c r="J1987">
        <v>35</v>
      </c>
      <c r="R1987">
        <f t="shared" ca="1" si="139"/>
        <v>65</v>
      </c>
    </row>
    <row r="1988" spans="1:18">
      <c r="A1988">
        <v>2987</v>
      </c>
      <c r="B1988" t="s">
        <v>16</v>
      </c>
      <c r="C1988" t="s">
        <v>934</v>
      </c>
      <c r="D1988" t="s">
        <v>980</v>
      </c>
      <c r="E1988" s="1">
        <v>20995</v>
      </c>
      <c r="F1988" s="1">
        <v>45045</v>
      </c>
      <c r="G1988" t="s">
        <v>966</v>
      </c>
      <c r="H1988" s="2">
        <v>478546.45</v>
      </c>
      <c r="I1988">
        <v>0</v>
      </c>
      <c r="J1988">
        <v>2.1</v>
      </c>
      <c r="R1988">
        <f t="shared" ca="1" si="139"/>
        <v>67</v>
      </c>
    </row>
    <row r="1989" spans="1:18">
      <c r="A1989">
        <v>2988</v>
      </c>
      <c r="B1989" t="s">
        <v>151</v>
      </c>
      <c r="C1989" t="s">
        <v>393</v>
      </c>
      <c r="D1989" t="s">
        <v>980</v>
      </c>
      <c r="E1989" s="1">
        <v>30853</v>
      </c>
      <c r="F1989" s="1">
        <v>44632</v>
      </c>
      <c r="G1989" t="s">
        <v>969</v>
      </c>
      <c r="H1989" s="2">
        <v>16628.96</v>
      </c>
      <c r="I1989">
        <v>36</v>
      </c>
      <c r="J1989">
        <v>8</v>
      </c>
      <c r="R1989">
        <f t="shared" ca="1" si="139"/>
        <v>40</v>
      </c>
    </row>
    <row r="1990" spans="1:18">
      <c r="A1990">
        <v>2989</v>
      </c>
      <c r="B1990" t="s">
        <v>349</v>
      </c>
      <c r="C1990" t="s">
        <v>568</v>
      </c>
      <c r="D1990" t="s">
        <v>980</v>
      </c>
      <c r="E1990" s="1">
        <v>20606</v>
      </c>
      <c r="F1990" s="1">
        <v>45032</v>
      </c>
      <c r="G1990" t="s">
        <v>967</v>
      </c>
      <c r="H1990" s="2">
        <v>440315.23</v>
      </c>
      <c r="I1990">
        <v>6</v>
      </c>
      <c r="J1990">
        <v>5.5</v>
      </c>
      <c r="R1990">
        <f t="shared" ca="1" si="139"/>
        <v>69</v>
      </c>
    </row>
    <row r="1991" spans="1:18">
      <c r="A1991">
        <v>2990</v>
      </c>
      <c r="B1991" t="s">
        <v>283</v>
      </c>
      <c r="C1991" t="s">
        <v>935</v>
      </c>
      <c r="D1991" t="s">
        <v>979</v>
      </c>
      <c r="E1991" s="1">
        <v>34958</v>
      </c>
      <c r="F1991" s="1">
        <v>44666</v>
      </c>
      <c r="G1991" t="s">
        <v>966</v>
      </c>
      <c r="H1991" s="2">
        <v>493449.2</v>
      </c>
      <c r="I1991">
        <v>0</v>
      </c>
      <c r="J1991">
        <v>2.1</v>
      </c>
      <c r="R1991">
        <f t="shared" ca="1" si="139"/>
        <v>29</v>
      </c>
    </row>
    <row r="1992" spans="1:18">
      <c r="A1992">
        <v>2991</v>
      </c>
      <c r="B1992" t="s">
        <v>206</v>
      </c>
      <c r="C1992" t="s">
        <v>936</v>
      </c>
      <c r="D1992" t="s">
        <v>980</v>
      </c>
      <c r="E1992" s="1">
        <v>21186</v>
      </c>
      <c r="F1992" s="1">
        <v>45361</v>
      </c>
      <c r="G1992" t="s">
        <v>968</v>
      </c>
      <c r="H1992" s="2">
        <v>220660.56</v>
      </c>
      <c r="I1992">
        <v>0</v>
      </c>
      <c r="J1992">
        <v>35</v>
      </c>
      <c r="R1992">
        <f t="shared" ca="1" si="139"/>
        <v>67</v>
      </c>
    </row>
    <row r="1993" spans="1:18">
      <c r="A1993">
        <v>2992</v>
      </c>
      <c r="B1993" t="s">
        <v>348</v>
      </c>
      <c r="C1993" t="s">
        <v>862</v>
      </c>
      <c r="D1993" t="s">
        <v>979</v>
      </c>
      <c r="E1993" s="1">
        <v>33697</v>
      </c>
      <c r="F1993" s="1">
        <v>45065</v>
      </c>
      <c r="G1993" t="s">
        <v>965</v>
      </c>
      <c r="H1993" s="2">
        <v>264439.81</v>
      </c>
      <c r="I1993">
        <v>0</v>
      </c>
      <c r="J1993">
        <v>0.5</v>
      </c>
      <c r="R1993">
        <f t="shared" ca="1" si="139"/>
        <v>33</v>
      </c>
    </row>
    <row r="1994" spans="1:18">
      <c r="A1994">
        <v>2993</v>
      </c>
      <c r="B1994" t="s">
        <v>93</v>
      </c>
      <c r="C1994" t="s">
        <v>359</v>
      </c>
      <c r="D1994" t="s">
        <v>979</v>
      </c>
      <c r="E1994" s="1">
        <v>24354</v>
      </c>
      <c r="F1994" s="1">
        <v>45359</v>
      </c>
      <c r="G1994" t="s">
        <v>966</v>
      </c>
      <c r="H1994" s="2">
        <v>206565.77</v>
      </c>
      <c r="I1994">
        <v>0</v>
      </c>
      <c r="J1994">
        <v>2.1</v>
      </c>
      <c r="R1994">
        <f t="shared" ca="1" si="139"/>
        <v>58</v>
      </c>
    </row>
    <row r="1995" spans="1:18">
      <c r="A1995">
        <v>2994</v>
      </c>
      <c r="B1995" t="s">
        <v>225</v>
      </c>
      <c r="C1995" t="s">
        <v>756</v>
      </c>
      <c r="D1995" t="s">
        <v>979</v>
      </c>
      <c r="E1995" s="1">
        <v>25730</v>
      </c>
      <c r="F1995" s="1">
        <v>43999</v>
      </c>
      <c r="G1995" t="s">
        <v>967</v>
      </c>
      <c r="H1995" s="2">
        <v>274444.75</v>
      </c>
      <c r="I1995">
        <v>36</v>
      </c>
      <c r="J1995">
        <v>5.5</v>
      </c>
      <c r="R1995">
        <f t="shared" ca="1" si="139"/>
        <v>54</v>
      </c>
    </row>
    <row r="1996" spans="1:18">
      <c r="A1996">
        <v>2995</v>
      </c>
      <c r="B1996" t="s">
        <v>89</v>
      </c>
      <c r="C1996" t="s">
        <v>372</v>
      </c>
      <c r="D1996" t="s">
        <v>979</v>
      </c>
      <c r="E1996" s="1">
        <v>21153</v>
      </c>
      <c r="F1996" s="1">
        <v>44402</v>
      </c>
      <c r="G1996" t="s">
        <v>969</v>
      </c>
      <c r="H1996" s="2">
        <v>142726.51</v>
      </c>
      <c r="I1996">
        <v>0</v>
      </c>
      <c r="J1996">
        <v>8</v>
      </c>
      <c r="R1996">
        <f t="shared" ca="1" si="139"/>
        <v>67</v>
      </c>
    </row>
    <row r="1997" spans="1:18">
      <c r="A1997">
        <v>2996</v>
      </c>
      <c r="B1997" t="s">
        <v>17</v>
      </c>
      <c r="C1997" t="s">
        <v>366</v>
      </c>
      <c r="D1997" t="s">
        <v>979</v>
      </c>
      <c r="E1997" s="1">
        <v>30831</v>
      </c>
      <c r="F1997" s="1">
        <v>45318</v>
      </c>
      <c r="G1997" t="s">
        <v>965</v>
      </c>
      <c r="H1997" s="2">
        <v>271523.23</v>
      </c>
      <c r="I1997">
        <v>0</v>
      </c>
      <c r="J1997">
        <v>0.5</v>
      </c>
      <c r="R1997">
        <f t="shared" ref="R1997:R2060" ca="1" si="140">INT((TODAY()-E1997)/365.25)</f>
        <v>41</v>
      </c>
    </row>
    <row r="1998" spans="1:18">
      <c r="A1998">
        <v>2997</v>
      </c>
      <c r="B1998" t="s">
        <v>66</v>
      </c>
      <c r="C1998" t="s">
        <v>749</v>
      </c>
      <c r="D1998" t="s">
        <v>980</v>
      </c>
      <c r="E1998" s="1">
        <v>32084</v>
      </c>
      <c r="F1998" s="1">
        <v>44308</v>
      </c>
      <c r="G1998" t="s">
        <v>966</v>
      </c>
      <c r="H1998" s="2">
        <v>296609.89</v>
      </c>
      <c r="I1998">
        <v>0</v>
      </c>
      <c r="J1998">
        <v>2.1</v>
      </c>
      <c r="R1998">
        <f t="shared" ca="1" si="140"/>
        <v>37</v>
      </c>
    </row>
    <row r="1999" spans="1:18">
      <c r="A1999">
        <v>2998</v>
      </c>
      <c r="B1999" t="s">
        <v>144</v>
      </c>
      <c r="C1999" t="s">
        <v>850</v>
      </c>
      <c r="D1999" t="s">
        <v>979</v>
      </c>
      <c r="E1999" s="1">
        <v>34498</v>
      </c>
      <c r="F1999" s="1">
        <v>45797</v>
      </c>
      <c r="G1999" t="s">
        <v>969</v>
      </c>
      <c r="H1999" s="2">
        <v>24409.02</v>
      </c>
      <c r="I1999">
        <v>18</v>
      </c>
      <c r="J1999">
        <v>8</v>
      </c>
      <c r="R1999">
        <f t="shared" ca="1" si="140"/>
        <v>30</v>
      </c>
    </row>
    <row r="2000" spans="1:18">
      <c r="A2000">
        <v>2999</v>
      </c>
      <c r="B2000" t="s">
        <v>43</v>
      </c>
      <c r="C2000" t="s">
        <v>937</v>
      </c>
      <c r="D2000" t="s">
        <v>979</v>
      </c>
      <c r="E2000" s="1">
        <v>32262</v>
      </c>
      <c r="F2000" s="1">
        <v>44783</v>
      </c>
      <c r="G2000" t="s">
        <v>967</v>
      </c>
      <c r="H2000" s="2">
        <v>491689.36</v>
      </c>
      <c r="I2000">
        <v>24</v>
      </c>
      <c r="J2000">
        <v>5.5</v>
      </c>
      <c r="R2000">
        <f t="shared" ca="1" si="140"/>
        <v>37</v>
      </c>
    </row>
    <row r="2001" spans="1:18">
      <c r="A2001">
        <v>3000</v>
      </c>
      <c r="B2001" t="s">
        <v>233</v>
      </c>
      <c r="C2001" t="s">
        <v>458</v>
      </c>
      <c r="D2001" t="s">
        <v>980</v>
      </c>
      <c r="E2001" s="1">
        <v>31624</v>
      </c>
      <c r="F2001" s="1">
        <v>44286</v>
      </c>
      <c r="G2001" t="s">
        <v>969</v>
      </c>
      <c r="H2001" s="2">
        <v>25335.26</v>
      </c>
      <c r="I2001">
        <v>36</v>
      </c>
      <c r="J2001">
        <v>8</v>
      </c>
      <c r="R2001">
        <f t="shared" ca="1" si="140"/>
        <v>38</v>
      </c>
    </row>
    <row r="2002" spans="1:18">
      <c r="A2002">
        <v>3001</v>
      </c>
      <c r="B2002" t="s">
        <v>291</v>
      </c>
      <c r="C2002" t="s">
        <v>658</v>
      </c>
      <c r="D2002" t="s">
        <v>980</v>
      </c>
      <c r="E2002" s="1">
        <v>28508</v>
      </c>
      <c r="F2002" s="1">
        <v>45274</v>
      </c>
      <c r="G2002" t="s">
        <v>967</v>
      </c>
      <c r="H2002" s="2">
        <v>365892.11</v>
      </c>
      <c r="I2002">
        <v>18</v>
      </c>
      <c r="J2002">
        <v>5.5</v>
      </c>
      <c r="R2002">
        <f t="shared" ca="1" si="140"/>
        <v>47</v>
      </c>
    </row>
    <row r="2003" spans="1:18">
      <c r="A2003">
        <v>3002</v>
      </c>
      <c r="B2003" t="s">
        <v>134</v>
      </c>
      <c r="C2003" t="s">
        <v>410</v>
      </c>
      <c r="D2003" t="s">
        <v>980</v>
      </c>
      <c r="E2003" s="1">
        <v>34939</v>
      </c>
      <c r="F2003" s="1">
        <v>43991</v>
      </c>
      <c r="G2003" t="s">
        <v>969</v>
      </c>
      <c r="H2003" s="2">
        <v>490990.89</v>
      </c>
      <c r="I2003">
        <v>24</v>
      </c>
      <c r="J2003">
        <v>8</v>
      </c>
      <c r="R2003">
        <f t="shared" ca="1" si="140"/>
        <v>29</v>
      </c>
    </row>
    <row r="2004" spans="1:18">
      <c r="A2004">
        <v>3003</v>
      </c>
      <c r="B2004" t="s">
        <v>322</v>
      </c>
      <c r="C2004" t="s">
        <v>938</v>
      </c>
      <c r="D2004" t="s">
        <v>980</v>
      </c>
      <c r="E2004" s="1">
        <v>22326</v>
      </c>
      <c r="F2004" s="1">
        <v>44406</v>
      </c>
      <c r="G2004" t="s">
        <v>967</v>
      </c>
      <c r="H2004" s="2">
        <v>250052.14</v>
      </c>
      <c r="I2004">
        <v>12</v>
      </c>
      <c r="J2004">
        <v>5.5</v>
      </c>
      <c r="R2004">
        <f t="shared" ca="1" si="140"/>
        <v>64</v>
      </c>
    </row>
    <row r="2005" spans="1:18">
      <c r="A2005">
        <v>3004</v>
      </c>
      <c r="B2005" t="s">
        <v>138</v>
      </c>
      <c r="C2005" t="s">
        <v>935</v>
      </c>
      <c r="D2005" t="s">
        <v>979</v>
      </c>
      <c r="E2005" s="1">
        <v>34195</v>
      </c>
      <c r="F2005" s="1">
        <v>44957</v>
      </c>
      <c r="G2005" t="s">
        <v>966</v>
      </c>
      <c r="H2005" s="2">
        <v>486040.37</v>
      </c>
      <c r="I2005">
        <v>0</v>
      </c>
      <c r="J2005">
        <v>2.1</v>
      </c>
      <c r="R2005">
        <f t="shared" ca="1" si="140"/>
        <v>31</v>
      </c>
    </row>
    <row r="2006" spans="1:18">
      <c r="A2006">
        <v>3005</v>
      </c>
      <c r="B2006" t="s">
        <v>221</v>
      </c>
      <c r="C2006" t="s">
        <v>760</v>
      </c>
      <c r="D2006" t="s">
        <v>980</v>
      </c>
      <c r="E2006" s="1">
        <v>20713</v>
      </c>
      <c r="F2006" s="1">
        <v>44614</v>
      </c>
      <c r="G2006" t="s">
        <v>966</v>
      </c>
      <c r="H2006" s="2">
        <v>147323.15</v>
      </c>
      <c r="I2006">
        <v>0</v>
      </c>
      <c r="J2006">
        <v>2.1</v>
      </c>
      <c r="R2006">
        <f t="shared" ca="1" si="140"/>
        <v>68</v>
      </c>
    </row>
    <row r="2007" spans="1:18">
      <c r="A2007">
        <v>3006</v>
      </c>
      <c r="B2007" t="s">
        <v>165</v>
      </c>
      <c r="C2007" t="s">
        <v>754</v>
      </c>
      <c r="D2007" t="s">
        <v>980</v>
      </c>
      <c r="E2007" s="1">
        <v>27658</v>
      </c>
      <c r="F2007" s="1">
        <v>45633</v>
      </c>
      <c r="G2007" t="s">
        <v>969</v>
      </c>
      <c r="H2007" s="2">
        <v>161281.18</v>
      </c>
      <c r="I2007">
        <v>18</v>
      </c>
      <c r="J2007">
        <v>8</v>
      </c>
      <c r="R2007">
        <f t="shared" ca="1" si="140"/>
        <v>49</v>
      </c>
    </row>
    <row r="2008" spans="1:18">
      <c r="A2008">
        <v>3007</v>
      </c>
      <c r="B2008" t="s">
        <v>260</v>
      </c>
      <c r="C2008" t="s">
        <v>939</v>
      </c>
      <c r="D2008" t="s">
        <v>980</v>
      </c>
      <c r="E2008" s="1">
        <v>31822</v>
      </c>
      <c r="F2008" s="1">
        <v>45302</v>
      </c>
      <c r="G2008" t="s">
        <v>968</v>
      </c>
      <c r="H2008" s="2">
        <v>330035.13</v>
      </c>
      <c r="I2008">
        <v>0</v>
      </c>
      <c r="J2008">
        <v>35</v>
      </c>
      <c r="R2008">
        <f t="shared" ca="1" si="140"/>
        <v>38</v>
      </c>
    </row>
    <row r="2009" spans="1:18">
      <c r="A2009">
        <v>3008</v>
      </c>
      <c r="B2009" t="s">
        <v>250</v>
      </c>
      <c r="C2009" t="s">
        <v>899</v>
      </c>
      <c r="D2009" t="s">
        <v>980</v>
      </c>
      <c r="E2009" s="1">
        <v>31825</v>
      </c>
      <c r="F2009" s="1">
        <v>44668</v>
      </c>
      <c r="G2009" t="s">
        <v>967</v>
      </c>
      <c r="H2009" s="2">
        <v>244814.09</v>
      </c>
      <c r="I2009">
        <v>12</v>
      </c>
      <c r="J2009">
        <v>5.5</v>
      </c>
      <c r="R2009">
        <f t="shared" ca="1" si="140"/>
        <v>38</v>
      </c>
    </row>
    <row r="2010" spans="1:18">
      <c r="A2010">
        <v>3009</v>
      </c>
      <c r="B2010" t="s">
        <v>71</v>
      </c>
      <c r="C2010" t="s">
        <v>401</v>
      </c>
      <c r="D2010" t="s">
        <v>979</v>
      </c>
      <c r="E2010" s="1">
        <v>23351</v>
      </c>
      <c r="F2010" s="1">
        <v>45512</v>
      </c>
      <c r="G2010" t="s">
        <v>965</v>
      </c>
      <c r="H2010" s="2">
        <v>49441.55</v>
      </c>
      <c r="I2010">
        <v>0</v>
      </c>
      <c r="J2010">
        <v>0.5</v>
      </c>
      <c r="R2010">
        <f t="shared" ca="1" si="140"/>
        <v>61</v>
      </c>
    </row>
    <row r="2011" spans="1:18">
      <c r="A2011">
        <v>3010</v>
      </c>
      <c r="B2011" t="s">
        <v>91</v>
      </c>
      <c r="C2011" t="s">
        <v>605</v>
      </c>
      <c r="D2011" t="s">
        <v>979</v>
      </c>
      <c r="E2011" s="1">
        <v>23924</v>
      </c>
      <c r="F2011" s="1">
        <v>44517</v>
      </c>
      <c r="G2011" t="s">
        <v>969</v>
      </c>
      <c r="H2011" s="2">
        <v>198321.61</v>
      </c>
      <c r="I2011">
        <v>0</v>
      </c>
      <c r="J2011">
        <v>8</v>
      </c>
      <c r="R2011">
        <f t="shared" ca="1" si="140"/>
        <v>59</v>
      </c>
    </row>
    <row r="2012" spans="1:18">
      <c r="A2012">
        <v>3011</v>
      </c>
      <c r="B2012" t="s">
        <v>127</v>
      </c>
      <c r="C2012" t="s">
        <v>395</v>
      </c>
      <c r="D2012" t="s">
        <v>979</v>
      </c>
      <c r="E2012" s="1">
        <v>27987</v>
      </c>
      <c r="F2012" s="1">
        <v>44435</v>
      </c>
      <c r="G2012" t="s">
        <v>969</v>
      </c>
      <c r="H2012" s="2">
        <v>143755.06</v>
      </c>
      <c r="I2012">
        <v>24</v>
      </c>
      <c r="J2012">
        <v>8</v>
      </c>
      <c r="R2012">
        <f t="shared" ca="1" si="140"/>
        <v>48</v>
      </c>
    </row>
    <row r="2013" spans="1:18">
      <c r="A2013">
        <v>3012</v>
      </c>
      <c r="B2013" t="s">
        <v>117</v>
      </c>
      <c r="C2013" t="s">
        <v>495</v>
      </c>
      <c r="D2013" t="s">
        <v>980</v>
      </c>
      <c r="E2013" s="1">
        <v>20732</v>
      </c>
      <c r="F2013" s="1">
        <v>45271</v>
      </c>
      <c r="G2013" t="s">
        <v>966</v>
      </c>
      <c r="H2013" s="2">
        <v>70895.69</v>
      </c>
      <c r="I2013">
        <v>0</v>
      </c>
      <c r="J2013">
        <v>2.1</v>
      </c>
      <c r="R2013">
        <f t="shared" ca="1" si="140"/>
        <v>68</v>
      </c>
    </row>
    <row r="2014" spans="1:18">
      <c r="A2014">
        <v>3013</v>
      </c>
      <c r="B2014" t="s">
        <v>88</v>
      </c>
      <c r="C2014" t="s">
        <v>814</v>
      </c>
      <c r="D2014" t="s">
        <v>980</v>
      </c>
      <c r="E2014" s="1">
        <v>28418</v>
      </c>
      <c r="F2014" s="1">
        <v>44566</v>
      </c>
      <c r="G2014" t="s">
        <v>969</v>
      </c>
      <c r="H2014" s="2">
        <v>241975.43</v>
      </c>
      <c r="I2014">
        <v>0</v>
      </c>
      <c r="J2014">
        <v>8</v>
      </c>
      <c r="R2014">
        <f t="shared" ca="1" si="140"/>
        <v>47</v>
      </c>
    </row>
    <row r="2015" spans="1:18">
      <c r="A2015">
        <v>3014</v>
      </c>
      <c r="B2015" t="s">
        <v>94</v>
      </c>
      <c r="C2015" t="s">
        <v>362</v>
      </c>
      <c r="D2015" t="s">
        <v>980</v>
      </c>
      <c r="E2015" s="1">
        <v>35760</v>
      </c>
      <c r="F2015" s="1">
        <v>44044</v>
      </c>
      <c r="G2015" t="s">
        <v>968</v>
      </c>
      <c r="H2015" s="2">
        <v>480485.64</v>
      </c>
      <c r="I2015">
        <v>0</v>
      </c>
      <c r="J2015">
        <v>35</v>
      </c>
      <c r="R2015">
        <f t="shared" ca="1" si="140"/>
        <v>27</v>
      </c>
    </row>
    <row r="2016" spans="1:18">
      <c r="A2016">
        <v>3015</v>
      </c>
      <c r="B2016" t="s">
        <v>34</v>
      </c>
      <c r="C2016" t="s">
        <v>721</v>
      </c>
      <c r="D2016" t="s">
        <v>979</v>
      </c>
      <c r="E2016" s="1">
        <v>20622</v>
      </c>
      <c r="F2016" s="1">
        <v>45508</v>
      </c>
      <c r="G2016" t="s">
        <v>969</v>
      </c>
      <c r="H2016" s="2">
        <v>27355.32</v>
      </c>
      <c r="I2016">
        <v>36</v>
      </c>
      <c r="J2016">
        <v>8</v>
      </c>
      <c r="R2016">
        <f t="shared" ca="1" si="140"/>
        <v>68</v>
      </c>
    </row>
    <row r="2017" spans="1:18">
      <c r="A2017">
        <v>3016</v>
      </c>
      <c r="B2017" t="s">
        <v>196</v>
      </c>
      <c r="C2017" t="s">
        <v>476</v>
      </c>
      <c r="D2017" t="s">
        <v>979</v>
      </c>
      <c r="E2017" s="1">
        <v>24398</v>
      </c>
      <c r="F2017" s="1">
        <v>44075</v>
      </c>
      <c r="G2017" t="s">
        <v>966</v>
      </c>
      <c r="H2017" s="2">
        <v>100423.58</v>
      </c>
      <c r="I2017">
        <v>0</v>
      </c>
      <c r="J2017">
        <v>2.1</v>
      </c>
      <c r="R2017">
        <f t="shared" ca="1" si="140"/>
        <v>58</v>
      </c>
    </row>
    <row r="2018" spans="1:18">
      <c r="A2018">
        <v>3017</v>
      </c>
      <c r="B2018" t="s">
        <v>162</v>
      </c>
      <c r="C2018" t="s">
        <v>744</v>
      </c>
      <c r="D2018" t="s">
        <v>980</v>
      </c>
      <c r="E2018" s="1">
        <v>21818</v>
      </c>
      <c r="F2018" s="1">
        <v>44095</v>
      </c>
      <c r="G2018" t="s">
        <v>967</v>
      </c>
      <c r="H2018" s="2">
        <v>201916.02</v>
      </c>
      <c r="I2018">
        <v>6</v>
      </c>
      <c r="J2018">
        <v>5.5</v>
      </c>
      <c r="R2018">
        <f t="shared" ca="1" si="140"/>
        <v>65</v>
      </c>
    </row>
    <row r="2019" spans="1:18">
      <c r="A2019">
        <v>3018</v>
      </c>
      <c r="B2019" t="s">
        <v>54</v>
      </c>
      <c r="C2019" t="s">
        <v>357</v>
      </c>
      <c r="D2019" t="s">
        <v>980</v>
      </c>
      <c r="E2019" s="1">
        <v>35466</v>
      </c>
      <c r="F2019" s="1">
        <v>45123</v>
      </c>
      <c r="G2019" t="s">
        <v>967</v>
      </c>
      <c r="H2019" s="2">
        <v>446522.25</v>
      </c>
      <c r="I2019">
        <v>12</v>
      </c>
      <c r="J2019">
        <v>5.5</v>
      </c>
      <c r="R2019">
        <f t="shared" ca="1" si="140"/>
        <v>28</v>
      </c>
    </row>
    <row r="2020" spans="1:18">
      <c r="A2020">
        <v>3019</v>
      </c>
      <c r="B2020" t="s">
        <v>56</v>
      </c>
      <c r="C2020" t="s">
        <v>511</v>
      </c>
      <c r="D2020" t="s">
        <v>979</v>
      </c>
      <c r="E2020" s="1">
        <v>25256</v>
      </c>
      <c r="F2020" s="1">
        <v>44710</v>
      </c>
      <c r="G2020" t="s">
        <v>965</v>
      </c>
      <c r="H2020" s="2">
        <v>399486.78</v>
      </c>
      <c r="I2020">
        <v>0</v>
      </c>
      <c r="J2020">
        <v>0.5</v>
      </c>
      <c r="R2020">
        <f t="shared" ca="1" si="140"/>
        <v>56</v>
      </c>
    </row>
    <row r="2021" spans="1:18">
      <c r="A2021">
        <v>3020</v>
      </c>
      <c r="B2021" t="s">
        <v>337</v>
      </c>
      <c r="C2021" t="s">
        <v>871</v>
      </c>
      <c r="D2021" t="s">
        <v>979</v>
      </c>
      <c r="E2021" s="1">
        <v>21854</v>
      </c>
      <c r="F2021" s="1">
        <v>44553</v>
      </c>
      <c r="G2021" t="s">
        <v>966</v>
      </c>
      <c r="H2021" s="2">
        <v>35380.300000000003</v>
      </c>
      <c r="I2021">
        <v>0</v>
      </c>
      <c r="J2021">
        <v>2.1</v>
      </c>
      <c r="R2021">
        <f t="shared" ca="1" si="140"/>
        <v>65</v>
      </c>
    </row>
    <row r="2022" spans="1:18">
      <c r="A2022">
        <v>3021</v>
      </c>
      <c r="B2022" t="s">
        <v>283</v>
      </c>
      <c r="C2022" t="s">
        <v>940</v>
      </c>
      <c r="D2022" t="s">
        <v>979</v>
      </c>
      <c r="E2022" s="1">
        <v>38683</v>
      </c>
      <c r="F2022" s="1">
        <v>44700</v>
      </c>
      <c r="G2022" t="s">
        <v>965</v>
      </c>
      <c r="H2022" s="2">
        <v>356756.58</v>
      </c>
      <c r="I2022">
        <v>0</v>
      </c>
      <c r="J2022">
        <v>0.5</v>
      </c>
      <c r="R2022">
        <f t="shared" ca="1" si="140"/>
        <v>19</v>
      </c>
    </row>
    <row r="2023" spans="1:18">
      <c r="A2023">
        <v>3022</v>
      </c>
      <c r="B2023" t="s">
        <v>239</v>
      </c>
      <c r="C2023" t="s">
        <v>720</v>
      </c>
      <c r="D2023" t="s">
        <v>980</v>
      </c>
      <c r="E2023" s="1">
        <v>31087</v>
      </c>
      <c r="F2023" s="1">
        <v>44482</v>
      </c>
      <c r="G2023" t="s">
        <v>967</v>
      </c>
      <c r="H2023" s="2">
        <v>450104.47</v>
      </c>
      <c r="I2023">
        <v>18</v>
      </c>
      <c r="J2023">
        <v>5.5</v>
      </c>
      <c r="R2023">
        <f t="shared" ca="1" si="140"/>
        <v>40</v>
      </c>
    </row>
    <row r="2024" spans="1:18">
      <c r="A2024">
        <v>3023</v>
      </c>
      <c r="B2024" t="s">
        <v>11</v>
      </c>
      <c r="C2024" t="s">
        <v>754</v>
      </c>
      <c r="D2024" t="s">
        <v>979</v>
      </c>
      <c r="E2024" s="1">
        <v>33911</v>
      </c>
      <c r="F2024" s="1">
        <v>44747</v>
      </c>
      <c r="G2024" t="s">
        <v>967</v>
      </c>
      <c r="H2024" s="2">
        <v>168611.65</v>
      </c>
      <c r="I2024">
        <v>36</v>
      </c>
      <c r="J2024">
        <v>5.5</v>
      </c>
      <c r="R2024">
        <f t="shared" ca="1" si="140"/>
        <v>32</v>
      </c>
    </row>
    <row r="2025" spans="1:18">
      <c r="A2025">
        <v>3024</v>
      </c>
      <c r="B2025" t="s">
        <v>334</v>
      </c>
      <c r="C2025" t="s">
        <v>814</v>
      </c>
      <c r="D2025" t="s">
        <v>979</v>
      </c>
      <c r="E2025" s="1">
        <v>20675</v>
      </c>
      <c r="F2025" s="1">
        <v>45558</v>
      </c>
      <c r="G2025" t="s">
        <v>969</v>
      </c>
      <c r="H2025" s="2">
        <v>213059.3</v>
      </c>
      <c r="I2025">
        <v>24</v>
      </c>
      <c r="J2025">
        <v>8</v>
      </c>
      <c r="R2025">
        <f t="shared" ca="1" si="140"/>
        <v>68</v>
      </c>
    </row>
    <row r="2026" spans="1:18">
      <c r="A2026">
        <v>3025</v>
      </c>
      <c r="B2026" t="s">
        <v>166</v>
      </c>
      <c r="C2026" t="s">
        <v>354</v>
      </c>
      <c r="D2026" t="s">
        <v>980</v>
      </c>
      <c r="E2026" s="1">
        <v>32282</v>
      </c>
      <c r="F2026" s="1">
        <v>44017</v>
      </c>
      <c r="G2026" t="s">
        <v>967</v>
      </c>
      <c r="H2026" s="2">
        <v>295357.96000000002</v>
      </c>
      <c r="I2026">
        <v>6</v>
      </c>
      <c r="J2026">
        <v>5.5</v>
      </c>
      <c r="R2026">
        <f t="shared" ca="1" si="140"/>
        <v>37</v>
      </c>
    </row>
    <row r="2027" spans="1:18">
      <c r="A2027">
        <v>3026</v>
      </c>
      <c r="B2027" t="s">
        <v>265</v>
      </c>
      <c r="C2027" t="s">
        <v>879</v>
      </c>
      <c r="D2027" t="s">
        <v>979</v>
      </c>
      <c r="E2027" s="1">
        <v>28153</v>
      </c>
      <c r="F2027" s="1">
        <v>44760</v>
      </c>
      <c r="G2027" t="s">
        <v>967</v>
      </c>
      <c r="H2027" s="2">
        <v>259971.36</v>
      </c>
      <c r="I2027">
        <v>36</v>
      </c>
      <c r="J2027">
        <v>5.5</v>
      </c>
      <c r="R2027">
        <f t="shared" ca="1" si="140"/>
        <v>48</v>
      </c>
    </row>
    <row r="2028" spans="1:18">
      <c r="A2028">
        <v>3027</v>
      </c>
      <c r="B2028" t="s">
        <v>108</v>
      </c>
      <c r="C2028" t="s">
        <v>704</v>
      </c>
      <c r="D2028" t="s">
        <v>980</v>
      </c>
      <c r="E2028" s="1">
        <v>38442</v>
      </c>
      <c r="F2028" s="1">
        <v>45010</v>
      </c>
      <c r="G2028" t="s">
        <v>966</v>
      </c>
      <c r="H2028" s="2">
        <v>115347.63</v>
      </c>
      <c r="I2028">
        <v>0</v>
      </c>
      <c r="J2028">
        <v>2.1</v>
      </c>
      <c r="R2028">
        <f t="shared" ca="1" si="140"/>
        <v>20</v>
      </c>
    </row>
    <row r="2029" spans="1:18">
      <c r="A2029">
        <v>3028</v>
      </c>
      <c r="B2029" t="s">
        <v>86</v>
      </c>
      <c r="C2029" t="s">
        <v>608</v>
      </c>
      <c r="D2029" t="s">
        <v>979</v>
      </c>
      <c r="E2029" s="1">
        <v>31771</v>
      </c>
      <c r="F2029" s="1">
        <v>44264</v>
      </c>
      <c r="G2029" t="s">
        <v>969</v>
      </c>
      <c r="H2029" s="2">
        <v>253608.77</v>
      </c>
      <c r="I2029">
        <v>18</v>
      </c>
      <c r="J2029">
        <v>8</v>
      </c>
      <c r="R2029">
        <f t="shared" ca="1" si="140"/>
        <v>38</v>
      </c>
    </row>
    <row r="2030" spans="1:18">
      <c r="A2030">
        <v>3029</v>
      </c>
      <c r="B2030" t="s">
        <v>195</v>
      </c>
      <c r="C2030" t="s">
        <v>807</v>
      </c>
      <c r="D2030" t="s">
        <v>980</v>
      </c>
      <c r="E2030" s="1">
        <v>22785</v>
      </c>
      <c r="F2030" s="1">
        <v>44495</v>
      </c>
      <c r="G2030" t="s">
        <v>969</v>
      </c>
      <c r="H2030" s="2">
        <v>185319.66</v>
      </c>
      <c r="I2030">
        <v>6</v>
      </c>
      <c r="J2030">
        <v>8</v>
      </c>
      <c r="R2030">
        <f t="shared" ca="1" si="140"/>
        <v>63</v>
      </c>
    </row>
    <row r="2031" spans="1:18">
      <c r="A2031">
        <v>3030</v>
      </c>
      <c r="B2031" t="s">
        <v>282</v>
      </c>
      <c r="C2031" t="s">
        <v>474</v>
      </c>
      <c r="D2031" t="s">
        <v>980</v>
      </c>
      <c r="E2031" s="1">
        <v>20376</v>
      </c>
      <c r="F2031" s="1">
        <v>45041</v>
      </c>
      <c r="G2031" t="s">
        <v>965</v>
      </c>
      <c r="H2031" s="2">
        <v>416631.42</v>
      </c>
      <c r="I2031">
        <v>0</v>
      </c>
      <c r="J2031">
        <v>0.5</v>
      </c>
      <c r="R2031">
        <f t="shared" ca="1" si="140"/>
        <v>69</v>
      </c>
    </row>
    <row r="2032" spans="1:18">
      <c r="A2032">
        <v>3031</v>
      </c>
      <c r="B2032" t="s">
        <v>307</v>
      </c>
      <c r="C2032" t="s">
        <v>512</v>
      </c>
      <c r="D2032" t="s">
        <v>979</v>
      </c>
      <c r="E2032" s="1">
        <v>20362</v>
      </c>
      <c r="F2032" s="1">
        <v>45018</v>
      </c>
      <c r="G2032" t="s">
        <v>969</v>
      </c>
      <c r="H2032" s="2">
        <v>94039.2</v>
      </c>
      <c r="I2032">
        <v>0</v>
      </c>
      <c r="J2032">
        <v>8</v>
      </c>
      <c r="R2032">
        <f t="shared" ca="1" si="140"/>
        <v>69</v>
      </c>
    </row>
    <row r="2033" spans="1:18">
      <c r="A2033">
        <v>3032</v>
      </c>
      <c r="B2033" t="s">
        <v>31</v>
      </c>
      <c r="C2033" t="s">
        <v>751</v>
      </c>
      <c r="D2033" t="s">
        <v>979</v>
      </c>
      <c r="E2033" s="1">
        <v>33411</v>
      </c>
      <c r="F2033" s="1">
        <v>44081</v>
      </c>
      <c r="G2033" t="s">
        <v>969</v>
      </c>
      <c r="H2033" s="2">
        <v>340327.58</v>
      </c>
      <c r="I2033">
        <v>6</v>
      </c>
      <c r="J2033">
        <v>8</v>
      </c>
      <c r="R2033">
        <f t="shared" ca="1" si="140"/>
        <v>33</v>
      </c>
    </row>
    <row r="2034" spans="1:18">
      <c r="A2034">
        <v>3033</v>
      </c>
      <c r="B2034" t="s">
        <v>333</v>
      </c>
      <c r="C2034" t="s">
        <v>807</v>
      </c>
      <c r="D2034" t="s">
        <v>979</v>
      </c>
      <c r="E2034" s="1">
        <v>33267</v>
      </c>
      <c r="F2034" s="1">
        <v>44523</v>
      </c>
      <c r="G2034" t="s">
        <v>968</v>
      </c>
      <c r="H2034" s="2">
        <v>109387.46</v>
      </c>
      <c r="I2034">
        <v>0</v>
      </c>
      <c r="J2034">
        <v>35</v>
      </c>
      <c r="R2034">
        <f t="shared" ca="1" si="140"/>
        <v>34</v>
      </c>
    </row>
    <row r="2035" spans="1:18">
      <c r="A2035">
        <v>3034</v>
      </c>
      <c r="B2035" t="s">
        <v>15</v>
      </c>
      <c r="C2035" t="s">
        <v>841</v>
      </c>
      <c r="D2035" t="s">
        <v>979</v>
      </c>
      <c r="E2035" s="1">
        <v>22104</v>
      </c>
      <c r="F2035" s="1">
        <v>45301</v>
      </c>
      <c r="G2035" t="s">
        <v>965</v>
      </c>
      <c r="H2035" s="2">
        <v>416158.01</v>
      </c>
      <c r="I2035">
        <v>0</v>
      </c>
      <c r="J2035">
        <v>0.5</v>
      </c>
      <c r="R2035">
        <f t="shared" ca="1" si="140"/>
        <v>64</v>
      </c>
    </row>
    <row r="2036" spans="1:18">
      <c r="A2036">
        <v>3035</v>
      </c>
      <c r="B2036" t="s">
        <v>57</v>
      </c>
      <c r="C2036" t="s">
        <v>908</v>
      </c>
      <c r="D2036" t="s">
        <v>980</v>
      </c>
      <c r="E2036" s="1">
        <v>35516</v>
      </c>
      <c r="F2036" s="1">
        <v>45705</v>
      </c>
      <c r="G2036" t="s">
        <v>969</v>
      </c>
      <c r="H2036" s="2">
        <v>73172.070000000007</v>
      </c>
      <c r="I2036">
        <v>0</v>
      </c>
      <c r="J2036">
        <v>8</v>
      </c>
      <c r="R2036">
        <f t="shared" ca="1" si="140"/>
        <v>28</v>
      </c>
    </row>
    <row r="2037" spans="1:18">
      <c r="A2037">
        <v>3036</v>
      </c>
      <c r="B2037" t="s">
        <v>232</v>
      </c>
      <c r="C2037" t="s">
        <v>566</v>
      </c>
      <c r="D2037" t="s">
        <v>979</v>
      </c>
      <c r="E2037" s="1">
        <v>23069</v>
      </c>
      <c r="F2037" s="1">
        <v>44228</v>
      </c>
      <c r="G2037" t="s">
        <v>965</v>
      </c>
      <c r="H2037" s="2">
        <v>86023.17</v>
      </c>
      <c r="I2037">
        <v>0</v>
      </c>
      <c r="J2037">
        <v>0.5</v>
      </c>
      <c r="R2037">
        <f t="shared" ca="1" si="140"/>
        <v>62</v>
      </c>
    </row>
    <row r="2038" spans="1:18">
      <c r="A2038">
        <v>3037</v>
      </c>
      <c r="B2038" t="s">
        <v>41</v>
      </c>
      <c r="C2038" t="s">
        <v>864</v>
      </c>
      <c r="D2038" t="s">
        <v>980</v>
      </c>
      <c r="E2038" s="1">
        <v>28915</v>
      </c>
      <c r="F2038" s="1">
        <v>44306</v>
      </c>
      <c r="G2038" t="s">
        <v>968</v>
      </c>
      <c r="H2038" s="2">
        <v>406556.78</v>
      </c>
      <c r="I2038">
        <v>0</v>
      </c>
      <c r="J2038">
        <v>35</v>
      </c>
      <c r="R2038">
        <f t="shared" ca="1" si="140"/>
        <v>46</v>
      </c>
    </row>
    <row r="2039" spans="1:18">
      <c r="A2039">
        <v>3038</v>
      </c>
      <c r="B2039" t="s">
        <v>163</v>
      </c>
      <c r="C2039" t="s">
        <v>205</v>
      </c>
      <c r="D2039" t="s">
        <v>979</v>
      </c>
      <c r="E2039" s="1">
        <v>23476</v>
      </c>
      <c r="F2039" s="1">
        <v>45057</v>
      </c>
      <c r="G2039" t="s">
        <v>966</v>
      </c>
      <c r="H2039" s="2">
        <v>125255.13</v>
      </c>
      <c r="I2039">
        <v>0</v>
      </c>
      <c r="J2039">
        <v>2.1</v>
      </c>
      <c r="R2039">
        <f t="shared" ca="1" si="140"/>
        <v>61</v>
      </c>
    </row>
    <row r="2040" spans="1:18">
      <c r="A2040">
        <v>3039</v>
      </c>
      <c r="B2040" t="s">
        <v>45</v>
      </c>
      <c r="C2040" t="s">
        <v>941</v>
      </c>
      <c r="D2040" t="s">
        <v>980</v>
      </c>
      <c r="E2040" s="1">
        <v>21044</v>
      </c>
      <c r="F2040" s="1">
        <v>45731</v>
      </c>
      <c r="G2040" t="s">
        <v>966</v>
      </c>
      <c r="H2040" s="2">
        <v>231671.74</v>
      </c>
      <c r="I2040">
        <v>0</v>
      </c>
      <c r="J2040">
        <v>2.1</v>
      </c>
      <c r="R2040">
        <f t="shared" ca="1" si="140"/>
        <v>67</v>
      </c>
    </row>
    <row r="2041" spans="1:18">
      <c r="A2041">
        <v>3040</v>
      </c>
      <c r="B2041" t="s">
        <v>297</v>
      </c>
      <c r="C2041" t="s">
        <v>818</v>
      </c>
      <c r="D2041" t="s">
        <v>980</v>
      </c>
      <c r="E2041" s="1">
        <v>30851</v>
      </c>
      <c r="F2041" s="1">
        <v>44424</v>
      </c>
      <c r="G2041" t="s">
        <v>969</v>
      </c>
      <c r="H2041" s="2">
        <v>419293.23</v>
      </c>
      <c r="I2041">
        <v>6</v>
      </c>
      <c r="J2041">
        <v>8</v>
      </c>
      <c r="R2041">
        <f t="shared" ca="1" si="140"/>
        <v>40</v>
      </c>
    </row>
    <row r="2042" spans="1:18">
      <c r="A2042">
        <v>3041</v>
      </c>
      <c r="B2042" t="s">
        <v>48</v>
      </c>
      <c r="C2042" t="s">
        <v>695</v>
      </c>
      <c r="D2042" t="s">
        <v>980</v>
      </c>
      <c r="E2042" s="1">
        <v>30111</v>
      </c>
      <c r="F2042" s="1">
        <v>45635</v>
      </c>
      <c r="G2042" t="s">
        <v>966</v>
      </c>
      <c r="H2042" s="2">
        <v>18204.5</v>
      </c>
      <c r="I2042">
        <v>0</v>
      </c>
      <c r="J2042">
        <v>2.1</v>
      </c>
      <c r="R2042">
        <f t="shared" ca="1" si="140"/>
        <v>42</v>
      </c>
    </row>
    <row r="2043" spans="1:18">
      <c r="A2043">
        <v>3042</v>
      </c>
      <c r="B2043" t="s">
        <v>324</v>
      </c>
      <c r="C2043" t="s">
        <v>794</v>
      </c>
      <c r="D2043" t="s">
        <v>979</v>
      </c>
      <c r="E2043" s="1">
        <v>28092</v>
      </c>
      <c r="F2043" s="1">
        <v>44563</v>
      </c>
      <c r="G2043" t="s">
        <v>968</v>
      </c>
      <c r="H2043" s="2">
        <v>386704.11</v>
      </c>
      <c r="I2043">
        <v>0</v>
      </c>
      <c r="J2043">
        <v>35</v>
      </c>
      <c r="R2043">
        <f t="shared" ca="1" si="140"/>
        <v>48</v>
      </c>
    </row>
    <row r="2044" spans="1:18">
      <c r="A2044">
        <v>3043</v>
      </c>
      <c r="B2044" t="s">
        <v>130</v>
      </c>
      <c r="C2044" t="s">
        <v>705</v>
      </c>
      <c r="D2044" t="s">
        <v>979</v>
      </c>
      <c r="E2044" s="1">
        <v>25088</v>
      </c>
      <c r="F2044" s="1">
        <v>44030</v>
      </c>
      <c r="G2044" t="s">
        <v>967</v>
      </c>
      <c r="H2044" s="2">
        <v>179520.82</v>
      </c>
      <c r="I2044">
        <v>12</v>
      </c>
      <c r="J2044">
        <v>5.5</v>
      </c>
      <c r="R2044">
        <f t="shared" ca="1" si="140"/>
        <v>56</v>
      </c>
    </row>
    <row r="2045" spans="1:18">
      <c r="A2045">
        <v>3044</v>
      </c>
      <c r="B2045" t="s">
        <v>67</v>
      </c>
      <c r="C2045" t="s">
        <v>684</v>
      </c>
      <c r="D2045" t="s">
        <v>979</v>
      </c>
      <c r="E2045" s="1">
        <v>33386</v>
      </c>
      <c r="F2045" s="1">
        <v>45244</v>
      </c>
      <c r="G2045" t="s">
        <v>968</v>
      </c>
      <c r="H2045" s="2">
        <v>450128.09</v>
      </c>
      <c r="I2045">
        <v>0</v>
      </c>
      <c r="J2045">
        <v>35</v>
      </c>
      <c r="R2045">
        <f t="shared" ca="1" si="140"/>
        <v>34</v>
      </c>
    </row>
    <row r="2046" spans="1:18">
      <c r="A2046">
        <v>3045</v>
      </c>
      <c r="B2046" t="s">
        <v>100</v>
      </c>
      <c r="C2046" t="s">
        <v>458</v>
      </c>
      <c r="D2046" t="s">
        <v>980</v>
      </c>
      <c r="E2046" s="1">
        <v>19998</v>
      </c>
      <c r="F2046" s="1">
        <v>43993</v>
      </c>
      <c r="G2046" t="s">
        <v>968</v>
      </c>
      <c r="H2046" s="2">
        <v>411866.33</v>
      </c>
      <c r="I2046">
        <v>0</v>
      </c>
      <c r="J2046">
        <v>35</v>
      </c>
      <c r="R2046">
        <f t="shared" ca="1" si="140"/>
        <v>70</v>
      </c>
    </row>
    <row r="2047" spans="1:18">
      <c r="A2047">
        <v>3046</v>
      </c>
      <c r="B2047" t="s">
        <v>342</v>
      </c>
      <c r="C2047" t="s">
        <v>942</v>
      </c>
      <c r="D2047" t="s">
        <v>980</v>
      </c>
      <c r="E2047" s="1">
        <v>19883</v>
      </c>
      <c r="F2047" s="1">
        <v>45271</v>
      </c>
      <c r="G2047" t="s">
        <v>965</v>
      </c>
      <c r="H2047" s="2">
        <v>273781.36</v>
      </c>
      <c r="I2047">
        <v>0</v>
      </c>
      <c r="J2047">
        <v>0.5</v>
      </c>
      <c r="R2047">
        <f t="shared" ca="1" si="140"/>
        <v>70</v>
      </c>
    </row>
    <row r="2048" spans="1:18">
      <c r="A2048">
        <v>3047</v>
      </c>
      <c r="B2048" t="s">
        <v>307</v>
      </c>
      <c r="C2048" t="s">
        <v>427</v>
      </c>
      <c r="D2048" t="s">
        <v>979</v>
      </c>
      <c r="E2048" s="1">
        <v>29107</v>
      </c>
      <c r="F2048" s="1">
        <v>44728</v>
      </c>
      <c r="G2048" t="s">
        <v>969</v>
      </c>
      <c r="H2048" s="2">
        <v>6144.08</v>
      </c>
      <c r="I2048">
        <v>36</v>
      </c>
      <c r="J2048">
        <v>8</v>
      </c>
      <c r="R2048">
        <f t="shared" ca="1" si="140"/>
        <v>45</v>
      </c>
    </row>
    <row r="2049" spans="1:18">
      <c r="A2049">
        <v>3048</v>
      </c>
      <c r="B2049" t="s">
        <v>268</v>
      </c>
      <c r="C2049" t="s">
        <v>943</v>
      </c>
      <c r="D2049" t="s">
        <v>980</v>
      </c>
      <c r="E2049" s="1">
        <v>37917</v>
      </c>
      <c r="F2049" s="1">
        <v>45484</v>
      </c>
      <c r="G2049" t="s">
        <v>966</v>
      </c>
      <c r="H2049" s="2">
        <v>385668.97</v>
      </c>
      <c r="I2049">
        <v>0</v>
      </c>
      <c r="J2049">
        <v>2.1</v>
      </c>
      <c r="R2049">
        <f t="shared" ca="1" si="140"/>
        <v>21</v>
      </c>
    </row>
    <row r="2050" spans="1:18">
      <c r="A2050">
        <v>3049</v>
      </c>
      <c r="B2050" t="s">
        <v>300</v>
      </c>
      <c r="C2050" t="s">
        <v>895</v>
      </c>
      <c r="D2050" t="s">
        <v>980</v>
      </c>
      <c r="E2050" s="1">
        <v>31495</v>
      </c>
      <c r="F2050" s="1">
        <v>45347</v>
      </c>
      <c r="G2050" t="s">
        <v>968</v>
      </c>
      <c r="H2050" s="2">
        <v>261411.4</v>
      </c>
      <c r="I2050">
        <v>0</v>
      </c>
      <c r="J2050">
        <v>35</v>
      </c>
      <c r="R2050">
        <f t="shared" ca="1" si="140"/>
        <v>39</v>
      </c>
    </row>
    <row r="2051" spans="1:18">
      <c r="A2051">
        <v>3050</v>
      </c>
      <c r="B2051" t="s">
        <v>282</v>
      </c>
      <c r="C2051" t="s">
        <v>781</v>
      </c>
      <c r="D2051" t="s">
        <v>979</v>
      </c>
      <c r="E2051" s="1">
        <v>33761</v>
      </c>
      <c r="F2051" s="1">
        <v>45040</v>
      </c>
      <c r="G2051" t="s">
        <v>966</v>
      </c>
      <c r="H2051" s="2">
        <v>230351.04</v>
      </c>
      <c r="I2051">
        <v>0</v>
      </c>
      <c r="J2051">
        <v>2.1</v>
      </c>
      <c r="R2051">
        <f t="shared" ca="1" si="140"/>
        <v>32</v>
      </c>
    </row>
    <row r="2052" spans="1:18">
      <c r="A2052">
        <v>3051</v>
      </c>
      <c r="B2052" t="s">
        <v>196</v>
      </c>
      <c r="C2052" t="s">
        <v>638</v>
      </c>
      <c r="D2052" t="s">
        <v>980</v>
      </c>
      <c r="E2052" s="1">
        <v>32939</v>
      </c>
      <c r="F2052" s="1">
        <v>44008</v>
      </c>
      <c r="G2052" t="s">
        <v>968</v>
      </c>
      <c r="H2052" s="2">
        <v>202645.13</v>
      </c>
      <c r="I2052">
        <v>0</v>
      </c>
      <c r="J2052">
        <v>35</v>
      </c>
      <c r="R2052">
        <f t="shared" ca="1" si="140"/>
        <v>35</v>
      </c>
    </row>
    <row r="2053" spans="1:18">
      <c r="A2053">
        <v>3052</v>
      </c>
      <c r="B2053" t="s">
        <v>184</v>
      </c>
      <c r="C2053" t="s">
        <v>701</v>
      </c>
      <c r="D2053" t="s">
        <v>980</v>
      </c>
      <c r="E2053" s="1">
        <v>38741</v>
      </c>
      <c r="F2053" s="1">
        <v>44897</v>
      </c>
      <c r="G2053" t="s">
        <v>968</v>
      </c>
      <c r="H2053" s="2">
        <v>473567.87</v>
      </c>
      <c r="I2053">
        <v>0</v>
      </c>
      <c r="J2053">
        <v>35</v>
      </c>
      <c r="R2053">
        <f t="shared" ca="1" si="140"/>
        <v>19</v>
      </c>
    </row>
    <row r="2054" spans="1:18">
      <c r="A2054">
        <v>3053</v>
      </c>
      <c r="B2054" t="s">
        <v>292</v>
      </c>
      <c r="C2054" t="s">
        <v>693</v>
      </c>
      <c r="D2054" t="s">
        <v>979</v>
      </c>
      <c r="E2054" s="1">
        <v>34018</v>
      </c>
      <c r="F2054" s="1">
        <v>45145</v>
      </c>
      <c r="G2054" t="s">
        <v>967</v>
      </c>
      <c r="H2054" s="2">
        <v>147096.95000000001</v>
      </c>
      <c r="I2054">
        <v>36</v>
      </c>
      <c r="J2054">
        <v>5.5</v>
      </c>
      <c r="R2054">
        <f t="shared" ca="1" si="140"/>
        <v>32</v>
      </c>
    </row>
    <row r="2055" spans="1:18">
      <c r="A2055">
        <v>3054</v>
      </c>
      <c r="B2055" t="s">
        <v>218</v>
      </c>
      <c r="C2055" t="s">
        <v>936</v>
      </c>
      <c r="D2055" t="s">
        <v>979</v>
      </c>
      <c r="E2055" s="1">
        <v>32745</v>
      </c>
      <c r="F2055" s="1">
        <v>45427</v>
      </c>
      <c r="G2055" t="s">
        <v>969</v>
      </c>
      <c r="H2055" s="2">
        <v>318694.76</v>
      </c>
      <c r="I2055">
        <v>18</v>
      </c>
      <c r="J2055">
        <v>8</v>
      </c>
      <c r="R2055">
        <f t="shared" ca="1" si="140"/>
        <v>35</v>
      </c>
    </row>
    <row r="2056" spans="1:18">
      <c r="A2056">
        <v>3055</v>
      </c>
      <c r="B2056" t="s">
        <v>48</v>
      </c>
      <c r="C2056" t="s">
        <v>790</v>
      </c>
      <c r="D2056" t="s">
        <v>979</v>
      </c>
      <c r="E2056" s="1">
        <v>32912</v>
      </c>
      <c r="F2056" s="1">
        <v>44813</v>
      </c>
      <c r="G2056" t="s">
        <v>968</v>
      </c>
      <c r="H2056" s="2">
        <v>293215.40000000002</v>
      </c>
      <c r="I2056">
        <v>0</v>
      </c>
      <c r="J2056">
        <v>35</v>
      </c>
      <c r="R2056">
        <f t="shared" ca="1" si="140"/>
        <v>35</v>
      </c>
    </row>
    <row r="2057" spans="1:18">
      <c r="A2057">
        <v>3056</v>
      </c>
      <c r="B2057" t="s">
        <v>53</v>
      </c>
      <c r="C2057" t="s">
        <v>457</v>
      </c>
      <c r="D2057" t="s">
        <v>979</v>
      </c>
      <c r="E2057" s="1">
        <v>33039</v>
      </c>
      <c r="F2057" s="1">
        <v>45327</v>
      </c>
      <c r="G2057" t="s">
        <v>965</v>
      </c>
      <c r="H2057" s="2">
        <v>393465.8</v>
      </c>
      <c r="I2057">
        <v>0</v>
      </c>
      <c r="J2057">
        <v>0.5</v>
      </c>
      <c r="R2057">
        <f t="shared" ca="1" si="140"/>
        <v>34</v>
      </c>
    </row>
    <row r="2058" spans="1:18">
      <c r="A2058">
        <v>3057</v>
      </c>
      <c r="B2058" t="s">
        <v>43</v>
      </c>
      <c r="C2058" t="s">
        <v>721</v>
      </c>
      <c r="D2058" t="s">
        <v>979</v>
      </c>
      <c r="E2058" s="1">
        <v>26466</v>
      </c>
      <c r="F2058" s="1">
        <v>44240</v>
      </c>
      <c r="G2058" t="s">
        <v>967</v>
      </c>
      <c r="H2058" s="2">
        <v>45862.62</v>
      </c>
      <c r="I2058">
        <v>18</v>
      </c>
      <c r="J2058">
        <v>5.5</v>
      </c>
      <c r="R2058">
        <f t="shared" ca="1" si="140"/>
        <v>52</v>
      </c>
    </row>
    <row r="2059" spans="1:18">
      <c r="A2059">
        <v>3058</v>
      </c>
      <c r="B2059" t="s">
        <v>290</v>
      </c>
      <c r="C2059" t="s">
        <v>416</v>
      </c>
      <c r="D2059" t="s">
        <v>979</v>
      </c>
      <c r="E2059" s="1">
        <v>27060</v>
      </c>
      <c r="F2059" s="1">
        <v>45345</v>
      </c>
      <c r="G2059" t="s">
        <v>969</v>
      </c>
      <c r="H2059" s="2">
        <v>488592.62</v>
      </c>
      <c r="I2059">
        <v>24</v>
      </c>
      <c r="J2059">
        <v>8</v>
      </c>
      <c r="R2059">
        <f t="shared" ca="1" si="140"/>
        <v>51</v>
      </c>
    </row>
    <row r="2060" spans="1:18">
      <c r="A2060">
        <v>3059</v>
      </c>
      <c r="B2060" t="s">
        <v>93</v>
      </c>
      <c r="C2060" t="s">
        <v>736</v>
      </c>
      <c r="D2060" t="s">
        <v>979</v>
      </c>
      <c r="E2060" s="1">
        <v>36013</v>
      </c>
      <c r="F2060" s="1">
        <v>45120</v>
      </c>
      <c r="G2060" t="s">
        <v>966</v>
      </c>
      <c r="H2060" s="2">
        <v>88517.55</v>
      </c>
      <c r="I2060">
        <v>0</v>
      </c>
      <c r="J2060">
        <v>2.1</v>
      </c>
      <c r="R2060">
        <f t="shared" ca="1" si="140"/>
        <v>26</v>
      </c>
    </row>
    <row r="2061" spans="1:18">
      <c r="A2061">
        <v>3060</v>
      </c>
      <c r="B2061" t="s">
        <v>90</v>
      </c>
      <c r="C2061" t="s">
        <v>593</v>
      </c>
      <c r="D2061" t="s">
        <v>979</v>
      </c>
      <c r="E2061" s="1">
        <v>37179</v>
      </c>
      <c r="F2061" s="1">
        <v>44626</v>
      </c>
      <c r="G2061" t="s">
        <v>968</v>
      </c>
      <c r="H2061" s="2">
        <v>162097.43</v>
      </c>
      <c r="I2061">
        <v>0</v>
      </c>
      <c r="J2061">
        <v>35</v>
      </c>
      <c r="R2061">
        <f t="shared" ref="R2061:R2124" ca="1" si="141">INT((TODAY()-E2061)/365.25)</f>
        <v>23</v>
      </c>
    </row>
    <row r="2062" spans="1:18">
      <c r="A2062">
        <v>3061</v>
      </c>
      <c r="B2062" t="s">
        <v>337</v>
      </c>
      <c r="C2062" t="s">
        <v>514</v>
      </c>
      <c r="D2062" t="s">
        <v>980</v>
      </c>
      <c r="E2062" s="1">
        <v>22402</v>
      </c>
      <c r="F2062" s="1">
        <v>44771</v>
      </c>
      <c r="G2062" t="s">
        <v>965</v>
      </c>
      <c r="H2062" s="2">
        <v>214142.92</v>
      </c>
      <c r="I2062">
        <v>0</v>
      </c>
      <c r="J2062">
        <v>0.5</v>
      </c>
      <c r="R2062">
        <f t="shared" ca="1" si="141"/>
        <v>64</v>
      </c>
    </row>
    <row r="2063" spans="1:18">
      <c r="A2063">
        <v>3062</v>
      </c>
      <c r="B2063" t="s">
        <v>241</v>
      </c>
      <c r="C2063" t="s">
        <v>367</v>
      </c>
      <c r="D2063" t="s">
        <v>979</v>
      </c>
      <c r="E2063" s="1">
        <v>38203</v>
      </c>
      <c r="F2063" s="1">
        <v>45255</v>
      </c>
      <c r="G2063" t="s">
        <v>968</v>
      </c>
      <c r="H2063" s="2">
        <v>114481.95</v>
      </c>
      <c r="I2063">
        <v>0</v>
      </c>
      <c r="J2063">
        <v>35</v>
      </c>
      <c r="R2063">
        <f t="shared" ca="1" si="141"/>
        <v>20</v>
      </c>
    </row>
    <row r="2064" spans="1:18">
      <c r="A2064">
        <v>3063</v>
      </c>
      <c r="B2064" t="s">
        <v>109</v>
      </c>
      <c r="C2064" t="s">
        <v>760</v>
      </c>
      <c r="D2064" t="s">
        <v>979</v>
      </c>
      <c r="E2064" s="1">
        <v>35854</v>
      </c>
      <c r="F2064" s="1">
        <v>45239</v>
      </c>
      <c r="G2064" t="s">
        <v>968</v>
      </c>
      <c r="H2064" s="2">
        <v>43763.63</v>
      </c>
      <c r="I2064">
        <v>0</v>
      </c>
      <c r="J2064">
        <v>35</v>
      </c>
      <c r="R2064">
        <f t="shared" ca="1" si="141"/>
        <v>27</v>
      </c>
    </row>
    <row r="2065" spans="1:18">
      <c r="A2065">
        <v>3064</v>
      </c>
      <c r="B2065" t="s">
        <v>277</v>
      </c>
      <c r="C2065" t="s">
        <v>715</v>
      </c>
      <c r="D2065" t="s">
        <v>979</v>
      </c>
      <c r="E2065" s="1">
        <v>30437</v>
      </c>
      <c r="F2065" s="1">
        <v>44944</v>
      </c>
      <c r="G2065" t="s">
        <v>968</v>
      </c>
      <c r="H2065" s="2">
        <v>137627.22</v>
      </c>
      <c r="I2065">
        <v>0</v>
      </c>
      <c r="J2065">
        <v>35</v>
      </c>
      <c r="R2065">
        <f t="shared" ca="1" si="141"/>
        <v>42</v>
      </c>
    </row>
    <row r="2066" spans="1:18">
      <c r="A2066">
        <v>3065</v>
      </c>
      <c r="B2066" t="s">
        <v>187</v>
      </c>
      <c r="C2066" t="s">
        <v>831</v>
      </c>
      <c r="D2066" t="s">
        <v>979</v>
      </c>
      <c r="E2066" s="1">
        <v>30192</v>
      </c>
      <c r="F2066" s="1">
        <v>44245</v>
      </c>
      <c r="G2066" t="s">
        <v>967</v>
      </c>
      <c r="H2066" s="2">
        <v>436998.48</v>
      </c>
      <c r="I2066">
        <v>6</v>
      </c>
      <c r="J2066">
        <v>5.5</v>
      </c>
      <c r="R2066">
        <f t="shared" ca="1" si="141"/>
        <v>42</v>
      </c>
    </row>
    <row r="2067" spans="1:18">
      <c r="A2067">
        <v>3066</v>
      </c>
      <c r="B2067" t="s">
        <v>215</v>
      </c>
      <c r="C2067" t="s">
        <v>384</v>
      </c>
      <c r="D2067" t="s">
        <v>980</v>
      </c>
      <c r="E2067" s="1">
        <v>22283</v>
      </c>
      <c r="F2067" s="1">
        <v>44476</v>
      </c>
      <c r="G2067" t="s">
        <v>966</v>
      </c>
      <c r="H2067" s="2">
        <v>82673.460000000006</v>
      </c>
      <c r="I2067">
        <v>0</v>
      </c>
      <c r="J2067">
        <v>2.1</v>
      </c>
      <c r="R2067">
        <f t="shared" ca="1" si="141"/>
        <v>64</v>
      </c>
    </row>
    <row r="2068" spans="1:18">
      <c r="A2068">
        <v>3067</v>
      </c>
      <c r="B2068" t="s">
        <v>344</v>
      </c>
      <c r="C2068" t="s">
        <v>630</v>
      </c>
      <c r="D2068" t="s">
        <v>979</v>
      </c>
      <c r="E2068" s="1">
        <v>39084</v>
      </c>
      <c r="F2068" s="1">
        <v>45393</v>
      </c>
      <c r="G2068" t="s">
        <v>969</v>
      </c>
      <c r="H2068" s="2">
        <v>314530.15000000002</v>
      </c>
      <c r="I2068">
        <v>0</v>
      </c>
      <c r="J2068">
        <v>8</v>
      </c>
      <c r="R2068">
        <f t="shared" ca="1" si="141"/>
        <v>18</v>
      </c>
    </row>
    <row r="2069" spans="1:18">
      <c r="A2069">
        <v>3068</v>
      </c>
      <c r="B2069" t="s">
        <v>268</v>
      </c>
      <c r="C2069" t="s">
        <v>631</v>
      </c>
      <c r="D2069" t="s">
        <v>979</v>
      </c>
      <c r="E2069" s="1">
        <v>38957</v>
      </c>
      <c r="F2069" s="1">
        <v>44882</v>
      </c>
      <c r="G2069" t="s">
        <v>968</v>
      </c>
      <c r="H2069" s="2">
        <v>127932.11</v>
      </c>
      <c r="I2069">
        <v>0</v>
      </c>
      <c r="J2069">
        <v>35</v>
      </c>
      <c r="R2069">
        <f t="shared" ca="1" si="141"/>
        <v>18</v>
      </c>
    </row>
    <row r="2070" spans="1:18">
      <c r="A2070">
        <v>3069</v>
      </c>
      <c r="B2070" t="s">
        <v>212</v>
      </c>
      <c r="C2070" t="s">
        <v>772</v>
      </c>
      <c r="D2070" t="s">
        <v>980</v>
      </c>
      <c r="E2070" s="1">
        <v>23126</v>
      </c>
      <c r="F2070" s="1">
        <v>44724</v>
      </c>
      <c r="G2070" t="s">
        <v>966</v>
      </c>
      <c r="H2070" s="2">
        <v>145785.48000000001</v>
      </c>
      <c r="I2070">
        <v>0</v>
      </c>
      <c r="J2070">
        <v>2.1</v>
      </c>
      <c r="R2070">
        <f t="shared" ca="1" si="141"/>
        <v>62</v>
      </c>
    </row>
    <row r="2071" spans="1:18">
      <c r="A2071">
        <v>3070</v>
      </c>
      <c r="B2071" t="s">
        <v>215</v>
      </c>
      <c r="C2071" t="s">
        <v>890</v>
      </c>
      <c r="D2071" t="s">
        <v>980</v>
      </c>
      <c r="E2071" s="1">
        <v>25364</v>
      </c>
      <c r="F2071" s="1">
        <v>45574</v>
      </c>
      <c r="G2071" t="s">
        <v>968</v>
      </c>
      <c r="H2071" s="2">
        <v>110247.62</v>
      </c>
      <c r="I2071">
        <v>0</v>
      </c>
      <c r="J2071">
        <v>35</v>
      </c>
      <c r="R2071">
        <f t="shared" ca="1" si="141"/>
        <v>55</v>
      </c>
    </row>
    <row r="2072" spans="1:18">
      <c r="A2072">
        <v>3071</v>
      </c>
      <c r="B2072" t="s">
        <v>250</v>
      </c>
      <c r="C2072" t="s">
        <v>838</v>
      </c>
      <c r="D2072" t="s">
        <v>980</v>
      </c>
      <c r="E2072" s="1">
        <v>22598</v>
      </c>
      <c r="F2072" s="1">
        <v>45003</v>
      </c>
      <c r="G2072" t="s">
        <v>968</v>
      </c>
      <c r="H2072" s="2">
        <v>268105.46000000002</v>
      </c>
      <c r="I2072">
        <v>0</v>
      </c>
      <c r="J2072">
        <v>35</v>
      </c>
      <c r="R2072">
        <f t="shared" ca="1" si="141"/>
        <v>63</v>
      </c>
    </row>
    <row r="2073" spans="1:18">
      <c r="A2073">
        <v>3072</v>
      </c>
      <c r="B2073" t="s">
        <v>23</v>
      </c>
      <c r="C2073" t="s">
        <v>814</v>
      </c>
      <c r="D2073" t="s">
        <v>980</v>
      </c>
      <c r="E2073" s="1">
        <v>21777</v>
      </c>
      <c r="F2073" s="1">
        <v>44916</v>
      </c>
      <c r="G2073" t="s">
        <v>967</v>
      </c>
      <c r="H2073" s="2">
        <v>16456.05</v>
      </c>
      <c r="I2073">
        <v>0</v>
      </c>
      <c r="J2073">
        <v>5.5</v>
      </c>
      <c r="R2073">
        <f t="shared" ca="1" si="141"/>
        <v>65</v>
      </c>
    </row>
    <row r="2074" spans="1:18">
      <c r="A2074">
        <v>3073</v>
      </c>
      <c r="B2074" t="s">
        <v>341</v>
      </c>
      <c r="C2074" t="s">
        <v>442</v>
      </c>
      <c r="D2074" t="s">
        <v>980</v>
      </c>
      <c r="E2074" s="1">
        <v>22494</v>
      </c>
      <c r="F2074" s="1">
        <v>43984</v>
      </c>
      <c r="G2074" t="s">
        <v>968</v>
      </c>
      <c r="H2074" s="2">
        <v>76889.47</v>
      </c>
      <c r="I2074">
        <v>0</v>
      </c>
      <c r="J2074">
        <v>35</v>
      </c>
      <c r="R2074">
        <f t="shared" ca="1" si="141"/>
        <v>63</v>
      </c>
    </row>
    <row r="2075" spans="1:18">
      <c r="A2075">
        <v>3074</v>
      </c>
      <c r="B2075" t="s">
        <v>131</v>
      </c>
      <c r="C2075" t="s">
        <v>818</v>
      </c>
      <c r="D2075" t="s">
        <v>980</v>
      </c>
      <c r="E2075" s="1">
        <v>19978</v>
      </c>
      <c r="F2075" s="1">
        <v>44874</v>
      </c>
      <c r="G2075" t="s">
        <v>968</v>
      </c>
      <c r="H2075" s="2">
        <v>293025.28000000003</v>
      </c>
      <c r="I2075">
        <v>0</v>
      </c>
      <c r="J2075">
        <v>35</v>
      </c>
      <c r="R2075">
        <f t="shared" ca="1" si="141"/>
        <v>70</v>
      </c>
    </row>
    <row r="2076" spans="1:18">
      <c r="A2076">
        <v>3075</v>
      </c>
      <c r="B2076" t="s">
        <v>142</v>
      </c>
      <c r="C2076" t="s">
        <v>580</v>
      </c>
      <c r="D2076" t="s">
        <v>979</v>
      </c>
      <c r="E2076" s="1">
        <v>29650</v>
      </c>
      <c r="F2076" s="1">
        <v>45338</v>
      </c>
      <c r="G2076" t="s">
        <v>965</v>
      </c>
      <c r="H2076" s="2">
        <v>256157.05</v>
      </c>
      <c r="I2076">
        <v>0</v>
      </c>
      <c r="J2076">
        <v>0.5</v>
      </c>
      <c r="R2076">
        <f t="shared" ca="1" si="141"/>
        <v>44</v>
      </c>
    </row>
    <row r="2077" spans="1:18">
      <c r="A2077">
        <v>3076</v>
      </c>
      <c r="B2077" t="s">
        <v>185</v>
      </c>
      <c r="C2077" t="s">
        <v>449</v>
      </c>
      <c r="D2077" t="s">
        <v>979</v>
      </c>
      <c r="E2077" s="1">
        <v>20533</v>
      </c>
      <c r="F2077" s="1">
        <v>44638</v>
      </c>
      <c r="G2077" t="s">
        <v>966</v>
      </c>
      <c r="H2077" s="2">
        <v>220051.57</v>
      </c>
      <c r="I2077">
        <v>0</v>
      </c>
      <c r="J2077">
        <v>2.1</v>
      </c>
      <c r="R2077">
        <f t="shared" ca="1" si="141"/>
        <v>69</v>
      </c>
    </row>
    <row r="2078" spans="1:18">
      <c r="A2078">
        <v>3077</v>
      </c>
      <c r="B2078" t="s">
        <v>292</v>
      </c>
      <c r="C2078" t="s">
        <v>147</v>
      </c>
      <c r="D2078" t="s">
        <v>979</v>
      </c>
      <c r="E2078" s="1">
        <v>28876</v>
      </c>
      <c r="F2078" s="1">
        <v>45425</v>
      </c>
      <c r="G2078" t="s">
        <v>965</v>
      </c>
      <c r="H2078" s="2">
        <v>298149.31</v>
      </c>
      <c r="I2078">
        <v>0</v>
      </c>
      <c r="J2078">
        <v>0.5</v>
      </c>
      <c r="R2078">
        <f t="shared" ca="1" si="141"/>
        <v>46</v>
      </c>
    </row>
    <row r="2079" spans="1:18">
      <c r="A2079">
        <v>3078</v>
      </c>
      <c r="B2079" t="s">
        <v>13</v>
      </c>
      <c r="C2079" t="s">
        <v>446</v>
      </c>
      <c r="D2079" t="s">
        <v>979</v>
      </c>
      <c r="E2079" s="1">
        <v>25926</v>
      </c>
      <c r="F2079" s="1">
        <v>44962</v>
      </c>
      <c r="G2079" t="s">
        <v>965</v>
      </c>
      <c r="H2079" s="2">
        <v>342533.01</v>
      </c>
      <c r="I2079">
        <v>0</v>
      </c>
      <c r="J2079">
        <v>0.5</v>
      </c>
      <c r="R2079">
        <f t="shared" ca="1" si="141"/>
        <v>54</v>
      </c>
    </row>
    <row r="2080" spans="1:18">
      <c r="A2080">
        <v>3079</v>
      </c>
      <c r="B2080" t="s">
        <v>82</v>
      </c>
      <c r="C2080" t="s">
        <v>406</v>
      </c>
      <c r="D2080" t="s">
        <v>979</v>
      </c>
      <c r="E2080" s="1">
        <v>27857</v>
      </c>
      <c r="F2080" s="1">
        <v>45645</v>
      </c>
      <c r="G2080" t="s">
        <v>967</v>
      </c>
      <c r="H2080" s="2">
        <v>324264.51</v>
      </c>
      <c r="I2080">
        <v>0</v>
      </c>
      <c r="J2080">
        <v>5.5</v>
      </c>
      <c r="R2080">
        <f t="shared" ca="1" si="141"/>
        <v>49</v>
      </c>
    </row>
    <row r="2081" spans="1:18">
      <c r="A2081">
        <v>3080</v>
      </c>
      <c r="B2081" t="s">
        <v>37</v>
      </c>
      <c r="C2081" t="s">
        <v>873</v>
      </c>
      <c r="D2081" t="s">
        <v>980</v>
      </c>
      <c r="E2081" s="1">
        <v>21205</v>
      </c>
      <c r="F2081" s="1">
        <v>44786</v>
      </c>
      <c r="G2081" t="s">
        <v>966</v>
      </c>
      <c r="H2081" s="2">
        <v>486844.35</v>
      </c>
      <c r="I2081">
        <v>0</v>
      </c>
      <c r="J2081">
        <v>2.1</v>
      </c>
      <c r="R2081">
        <f t="shared" ca="1" si="141"/>
        <v>67</v>
      </c>
    </row>
    <row r="2082" spans="1:18">
      <c r="A2082">
        <v>3081</v>
      </c>
      <c r="B2082" t="s">
        <v>58</v>
      </c>
      <c r="C2082" t="s">
        <v>498</v>
      </c>
      <c r="D2082" t="s">
        <v>979</v>
      </c>
      <c r="E2082" s="1">
        <v>23911</v>
      </c>
      <c r="F2082" s="1">
        <v>44073</v>
      </c>
      <c r="G2082" t="s">
        <v>969</v>
      </c>
      <c r="H2082" s="2">
        <v>455017.26</v>
      </c>
      <c r="I2082">
        <v>6</v>
      </c>
      <c r="J2082">
        <v>8</v>
      </c>
      <c r="R2082">
        <f t="shared" ca="1" si="141"/>
        <v>59</v>
      </c>
    </row>
    <row r="2083" spans="1:18">
      <c r="A2083">
        <v>3082</v>
      </c>
      <c r="B2083" t="s">
        <v>41</v>
      </c>
      <c r="C2083" t="s">
        <v>588</v>
      </c>
      <c r="D2083" t="s">
        <v>979</v>
      </c>
      <c r="E2083" s="1">
        <v>22035</v>
      </c>
      <c r="F2083" s="1">
        <v>44171</v>
      </c>
      <c r="G2083" t="s">
        <v>968</v>
      </c>
      <c r="H2083" s="2">
        <v>313203.52</v>
      </c>
      <c r="I2083">
        <v>0</v>
      </c>
      <c r="J2083">
        <v>35</v>
      </c>
      <c r="R2083">
        <f t="shared" ca="1" si="141"/>
        <v>65</v>
      </c>
    </row>
    <row r="2084" spans="1:18">
      <c r="A2084">
        <v>3083</v>
      </c>
      <c r="B2084" t="s">
        <v>92</v>
      </c>
      <c r="C2084" t="s">
        <v>944</v>
      </c>
      <c r="D2084" t="s">
        <v>980</v>
      </c>
      <c r="E2084" s="1">
        <v>31881</v>
      </c>
      <c r="F2084" s="1">
        <v>44084</v>
      </c>
      <c r="G2084" t="s">
        <v>966</v>
      </c>
      <c r="H2084" s="2">
        <v>418866.85</v>
      </c>
      <c r="I2084">
        <v>0</v>
      </c>
      <c r="J2084">
        <v>2.1</v>
      </c>
      <c r="R2084">
        <f t="shared" ca="1" si="141"/>
        <v>38</v>
      </c>
    </row>
    <row r="2085" spans="1:18">
      <c r="A2085">
        <v>3084</v>
      </c>
      <c r="B2085" t="s">
        <v>64</v>
      </c>
      <c r="C2085" t="s">
        <v>463</v>
      </c>
      <c r="D2085" t="s">
        <v>980</v>
      </c>
      <c r="E2085" s="1">
        <v>26276</v>
      </c>
      <c r="F2085" s="1">
        <v>44029</v>
      </c>
      <c r="G2085" t="s">
        <v>968</v>
      </c>
      <c r="H2085" s="2">
        <v>412259.6</v>
      </c>
      <c r="I2085">
        <v>0</v>
      </c>
      <c r="J2085">
        <v>35</v>
      </c>
      <c r="R2085">
        <f t="shared" ca="1" si="141"/>
        <v>53</v>
      </c>
    </row>
    <row r="2086" spans="1:18">
      <c r="A2086">
        <v>3085</v>
      </c>
      <c r="B2086" t="s">
        <v>219</v>
      </c>
      <c r="C2086" t="s">
        <v>709</v>
      </c>
      <c r="D2086" t="s">
        <v>979</v>
      </c>
      <c r="E2086" s="1">
        <v>39070</v>
      </c>
      <c r="F2086" s="1">
        <v>45595</v>
      </c>
      <c r="G2086" t="s">
        <v>967</v>
      </c>
      <c r="H2086" s="2">
        <v>85637.67</v>
      </c>
      <c r="I2086">
        <v>36</v>
      </c>
      <c r="J2086">
        <v>5.5</v>
      </c>
      <c r="R2086">
        <f t="shared" ca="1" si="141"/>
        <v>18</v>
      </c>
    </row>
    <row r="2087" spans="1:18">
      <c r="A2087">
        <v>3086</v>
      </c>
      <c r="B2087" t="s">
        <v>46</v>
      </c>
      <c r="C2087" t="s">
        <v>424</v>
      </c>
      <c r="D2087" t="s">
        <v>979</v>
      </c>
      <c r="E2087" s="1">
        <v>37763</v>
      </c>
      <c r="F2087" s="1">
        <v>45009</v>
      </c>
      <c r="G2087" t="s">
        <v>969</v>
      </c>
      <c r="H2087" s="2">
        <v>253152.79</v>
      </c>
      <c r="I2087">
        <v>0</v>
      </c>
      <c r="J2087">
        <v>8</v>
      </c>
      <c r="R2087">
        <f t="shared" ca="1" si="141"/>
        <v>22</v>
      </c>
    </row>
    <row r="2088" spans="1:18">
      <c r="A2088">
        <v>3087</v>
      </c>
      <c r="B2088" t="s">
        <v>233</v>
      </c>
      <c r="C2088" t="s">
        <v>430</v>
      </c>
      <c r="D2088" t="s">
        <v>980</v>
      </c>
      <c r="E2088" s="1">
        <v>23687</v>
      </c>
      <c r="F2088" s="1">
        <v>44992</v>
      </c>
      <c r="G2088" t="s">
        <v>969</v>
      </c>
      <c r="H2088" s="2">
        <v>101010.32</v>
      </c>
      <c r="I2088">
        <v>18</v>
      </c>
      <c r="J2088">
        <v>8</v>
      </c>
      <c r="R2088">
        <f t="shared" ca="1" si="141"/>
        <v>60</v>
      </c>
    </row>
    <row r="2089" spans="1:18">
      <c r="A2089">
        <v>3088</v>
      </c>
      <c r="B2089" t="s">
        <v>46</v>
      </c>
      <c r="C2089" t="s">
        <v>904</v>
      </c>
      <c r="D2089" t="s">
        <v>980</v>
      </c>
      <c r="E2089" s="1">
        <v>25390</v>
      </c>
      <c r="F2089" s="1">
        <v>44247</v>
      </c>
      <c r="G2089" t="s">
        <v>967</v>
      </c>
      <c r="H2089" s="2">
        <v>369106.47</v>
      </c>
      <c r="I2089">
        <v>24</v>
      </c>
      <c r="J2089">
        <v>5.5</v>
      </c>
      <c r="R2089">
        <f t="shared" ca="1" si="141"/>
        <v>55</v>
      </c>
    </row>
    <row r="2090" spans="1:18">
      <c r="A2090">
        <v>3089</v>
      </c>
      <c r="B2090" t="s">
        <v>332</v>
      </c>
      <c r="C2090" t="s">
        <v>657</v>
      </c>
      <c r="D2090" t="s">
        <v>979</v>
      </c>
      <c r="E2090" s="1">
        <v>31346</v>
      </c>
      <c r="F2090" s="1">
        <v>45728</v>
      </c>
      <c r="G2090" t="s">
        <v>965</v>
      </c>
      <c r="H2090" s="2">
        <v>457994.72</v>
      </c>
      <c r="I2090">
        <v>0</v>
      </c>
      <c r="J2090">
        <v>0.5</v>
      </c>
      <c r="R2090">
        <f t="shared" ca="1" si="141"/>
        <v>39</v>
      </c>
    </row>
    <row r="2091" spans="1:18">
      <c r="A2091">
        <v>3090</v>
      </c>
      <c r="B2091" t="s">
        <v>125</v>
      </c>
      <c r="C2091" t="s">
        <v>364</v>
      </c>
      <c r="D2091" t="s">
        <v>979</v>
      </c>
      <c r="E2091" s="1">
        <v>28659</v>
      </c>
      <c r="F2091" s="1">
        <v>45691</v>
      </c>
      <c r="G2091" t="s">
        <v>969</v>
      </c>
      <c r="H2091" s="2">
        <v>445046.73</v>
      </c>
      <c r="I2091">
        <v>6</v>
      </c>
      <c r="J2091">
        <v>8</v>
      </c>
      <c r="R2091">
        <f t="shared" ca="1" si="141"/>
        <v>46</v>
      </c>
    </row>
    <row r="2092" spans="1:18">
      <c r="A2092">
        <v>3091</v>
      </c>
      <c r="B2092" t="s">
        <v>138</v>
      </c>
      <c r="C2092" t="s">
        <v>851</v>
      </c>
      <c r="D2092" t="s">
        <v>980</v>
      </c>
      <c r="E2092" s="1">
        <v>29352</v>
      </c>
      <c r="F2092" s="1">
        <v>45270</v>
      </c>
      <c r="G2092" t="s">
        <v>965</v>
      </c>
      <c r="H2092" s="2">
        <v>402208.92</v>
      </c>
      <c r="I2092">
        <v>0</v>
      </c>
      <c r="J2092">
        <v>0.5</v>
      </c>
      <c r="R2092">
        <f t="shared" ca="1" si="141"/>
        <v>45</v>
      </c>
    </row>
    <row r="2093" spans="1:18">
      <c r="A2093">
        <v>3092</v>
      </c>
      <c r="B2093" t="s">
        <v>218</v>
      </c>
      <c r="C2093" t="s">
        <v>532</v>
      </c>
      <c r="D2093" t="s">
        <v>980</v>
      </c>
      <c r="E2093" s="1">
        <v>19890</v>
      </c>
      <c r="F2093" s="1">
        <v>44814</v>
      </c>
      <c r="G2093" t="s">
        <v>966</v>
      </c>
      <c r="H2093" s="2">
        <v>84617.279999999999</v>
      </c>
      <c r="I2093">
        <v>0</v>
      </c>
      <c r="J2093">
        <v>2.1</v>
      </c>
      <c r="R2093">
        <f t="shared" ca="1" si="141"/>
        <v>70</v>
      </c>
    </row>
    <row r="2094" spans="1:18">
      <c r="A2094">
        <v>3093</v>
      </c>
      <c r="B2094" t="s">
        <v>127</v>
      </c>
      <c r="C2094" t="s">
        <v>485</v>
      </c>
      <c r="D2094" t="s">
        <v>979</v>
      </c>
      <c r="E2094" s="1">
        <v>34077</v>
      </c>
      <c r="F2094" s="1">
        <v>45239</v>
      </c>
      <c r="G2094" t="s">
        <v>966</v>
      </c>
      <c r="H2094" s="2">
        <v>23506.79</v>
      </c>
      <c r="I2094">
        <v>0</v>
      </c>
      <c r="J2094">
        <v>2.1</v>
      </c>
      <c r="R2094">
        <f t="shared" ca="1" si="141"/>
        <v>32</v>
      </c>
    </row>
    <row r="2095" spans="1:18">
      <c r="A2095">
        <v>3094</v>
      </c>
      <c r="B2095" t="s">
        <v>34</v>
      </c>
      <c r="C2095" t="s">
        <v>697</v>
      </c>
      <c r="D2095" t="s">
        <v>980</v>
      </c>
      <c r="E2095" s="1">
        <v>29611</v>
      </c>
      <c r="F2095" s="1">
        <v>45365</v>
      </c>
      <c r="G2095" t="s">
        <v>965</v>
      </c>
      <c r="H2095" s="2">
        <v>350444.76</v>
      </c>
      <c r="I2095">
        <v>0</v>
      </c>
      <c r="J2095">
        <v>0.5</v>
      </c>
      <c r="R2095">
        <f t="shared" ca="1" si="141"/>
        <v>44</v>
      </c>
    </row>
    <row r="2096" spans="1:18">
      <c r="A2096">
        <v>3095</v>
      </c>
      <c r="B2096" t="s">
        <v>308</v>
      </c>
      <c r="C2096" t="s">
        <v>436</v>
      </c>
      <c r="D2096" t="s">
        <v>980</v>
      </c>
      <c r="E2096" s="1">
        <v>32154</v>
      </c>
      <c r="F2096" s="1">
        <v>45293</v>
      </c>
      <c r="G2096" t="s">
        <v>968</v>
      </c>
      <c r="H2096" s="2">
        <v>53881.57</v>
      </c>
      <c r="I2096">
        <v>0</v>
      </c>
      <c r="J2096">
        <v>35</v>
      </c>
      <c r="R2096">
        <f t="shared" ca="1" si="141"/>
        <v>37</v>
      </c>
    </row>
    <row r="2097" spans="1:18">
      <c r="A2097">
        <v>3096</v>
      </c>
      <c r="B2097" t="s">
        <v>96</v>
      </c>
      <c r="C2097" t="s">
        <v>575</v>
      </c>
      <c r="D2097" t="s">
        <v>980</v>
      </c>
      <c r="E2097" s="1">
        <v>36478</v>
      </c>
      <c r="F2097" s="1">
        <v>44604</v>
      </c>
      <c r="G2097" t="s">
        <v>967</v>
      </c>
      <c r="H2097" s="2">
        <v>268150.89</v>
      </c>
      <c r="I2097">
        <v>18</v>
      </c>
      <c r="J2097">
        <v>5.5</v>
      </c>
      <c r="R2097">
        <f t="shared" ca="1" si="141"/>
        <v>25</v>
      </c>
    </row>
    <row r="2098" spans="1:18">
      <c r="A2098">
        <v>3097</v>
      </c>
      <c r="B2098" t="s">
        <v>352</v>
      </c>
      <c r="C2098" t="s">
        <v>865</v>
      </c>
      <c r="D2098" t="s">
        <v>979</v>
      </c>
      <c r="E2098" s="1">
        <v>20469</v>
      </c>
      <c r="F2098" s="1">
        <v>44076</v>
      </c>
      <c r="G2098" t="s">
        <v>965</v>
      </c>
      <c r="H2098" s="2">
        <v>82916.41</v>
      </c>
      <c r="I2098">
        <v>0</v>
      </c>
      <c r="J2098">
        <v>0.5</v>
      </c>
      <c r="R2098">
        <f t="shared" ca="1" si="141"/>
        <v>69</v>
      </c>
    </row>
    <row r="2099" spans="1:18">
      <c r="A2099">
        <v>3098</v>
      </c>
      <c r="B2099" t="s">
        <v>250</v>
      </c>
      <c r="C2099" t="s">
        <v>828</v>
      </c>
      <c r="D2099" t="s">
        <v>979</v>
      </c>
      <c r="E2099" s="1">
        <v>31934</v>
      </c>
      <c r="F2099" s="1">
        <v>45048</v>
      </c>
      <c r="G2099" t="s">
        <v>969</v>
      </c>
      <c r="H2099" s="2">
        <v>448445.37</v>
      </c>
      <c r="I2099">
        <v>24</v>
      </c>
      <c r="J2099">
        <v>8</v>
      </c>
      <c r="R2099">
        <f t="shared" ca="1" si="141"/>
        <v>37</v>
      </c>
    </row>
    <row r="2100" spans="1:18">
      <c r="A2100">
        <v>3099</v>
      </c>
      <c r="B2100" t="s">
        <v>156</v>
      </c>
      <c r="C2100" t="s">
        <v>799</v>
      </c>
      <c r="D2100" t="s">
        <v>979</v>
      </c>
      <c r="E2100" s="1">
        <v>31823</v>
      </c>
      <c r="F2100" s="1">
        <v>44517</v>
      </c>
      <c r="G2100" t="s">
        <v>965</v>
      </c>
      <c r="H2100" s="2">
        <v>391011.68</v>
      </c>
      <c r="I2100">
        <v>0</v>
      </c>
      <c r="J2100">
        <v>0.5</v>
      </c>
      <c r="R2100">
        <f t="shared" ca="1" si="141"/>
        <v>38</v>
      </c>
    </row>
    <row r="2101" spans="1:18">
      <c r="A2101">
        <v>3100</v>
      </c>
      <c r="B2101" t="s">
        <v>104</v>
      </c>
      <c r="C2101" t="s">
        <v>679</v>
      </c>
      <c r="D2101" t="s">
        <v>979</v>
      </c>
      <c r="E2101" s="1">
        <v>34597</v>
      </c>
      <c r="F2101" s="1">
        <v>44047</v>
      </c>
      <c r="G2101" t="s">
        <v>966</v>
      </c>
      <c r="H2101" s="2">
        <v>34972.959999999999</v>
      </c>
      <c r="I2101">
        <v>0</v>
      </c>
      <c r="J2101">
        <v>2.1</v>
      </c>
      <c r="R2101">
        <f t="shared" ca="1" si="141"/>
        <v>30</v>
      </c>
    </row>
    <row r="2102" spans="1:18">
      <c r="A2102">
        <v>3101</v>
      </c>
      <c r="B2102" t="s">
        <v>212</v>
      </c>
      <c r="C2102" t="s">
        <v>514</v>
      </c>
      <c r="D2102" t="s">
        <v>979</v>
      </c>
      <c r="E2102" s="1">
        <v>39128</v>
      </c>
      <c r="F2102" s="1">
        <v>44055</v>
      </c>
      <c r="G2102" t="s">
        <v>966</v>
      </c>
      <c r="H2102" s="2">
        <v>324917.62</v>
      </c>
      <c r="I2102">
        <v>0</v>
      </c>
      <c r="J2102">
        <v>2.1</v>
      </c>
      <c r="R2102">
        <f t="shared" ca="1" si="141"/>
        <v>18</v>
      </c>
    </row>
    <row r="2103" spans="1:18">
      <c r="A2103">
        <v>3102</v>
      </c>
      <c r="B2103" t="s">
        <v>88</v>
      </c>
      <c r="C2103" t="s">
        <v>720</v>
      </c>
      <c r="D2103" t="s">
        <v>980</v>
      </c>
      <c r="E2103" s="1">
        <v>29092</v>
      </c>
      <c r="F2103" s="1">
        <v>44193</v>
      </c>
      <c r="G2103" t="s">
        <v>965</v>
      </c>
      <c r="H2103" s="2">
        <v>466150.25</v>
      </c>
      <c r="I2103">
        <v>0</v>
      </c>
      <c r="J2103">
        <v>0.5</v>
      </c>
      <c r="R2103">
        <f t="shared" ca="1" si="141"/>
        <v>45</v>
      </c>
    </row>
    <row r="2104" spans="1:18">
      <c r="A2104">
        <v>3103</v>
      </c>
      <c r="B2104" t="s">
        <v>187</v>
      </c>
      <c r="C2104" t="s">
        <v>681</v>
      </c>
      <c r="D2104" t="s">
        <v>980</v>
      </c>
      <c r="E2104" s="1">
        <v>24827</v>
      </c>
      <c r="F2104" s="1">
        <v>45533</v>
      </c>
      <c r="G2104" t="s">
        <v>968</v>
      </c>
      <c r="H2104" s="2">
        <v>193172.8</v>
      </c>
      <c r="I2104">
        <v>0</v>
      </c>
      <c r="J2104">
        <v>35</v>
      </c>
      <c r="R2104">
        <f t="shared" ca="1" si="141"/>
        <v>57</v>
      </c>
    </row>
    <row r="2105" spans="1:18">
      <c r="A2105">
        <v>3104</v>
      </c>
      <c r="B2105" t="s">
        <v>334</v>
      </c>
      <c r="C2105" t="s">
        <v>488</v>
      </c>
      <c r="D2105" t="s">
        <v>980</v>
      </c>
      <c r="E2105" s="1">
        <v>38934</v>
      </c>
      <c r="F2105" s="1">
        <v>44501</v>
      </c>
      <c r="G2105" t="s">
        <v>968</v>
      </c>
      <c r="H2105" s="2">
        <v>285419.7</v>
      </c>
      <c r="I2105">
        <v>0</v>
      </c>
      <c r="J2105">
        <v>35</v>
      </c>
      <c r="R2105">
        <f t="shared" ca="1" si="141"/>
        <v>18</v>
      </c>
    </row>
    <row r="2106" spans="1:18">
      <c r="A2106">
        <v>3105</v>
      </c>
      <c r="B2106" t="s">
        <v>334</v>
      </c>
      <c r="C2106" t="s">
        <v>678</v>
      </c>
      <c r="D2106" t="s">
        <v>979</v>
      </c>
      <c r="E2106" s="1">
        <v>21718</v>
      </c>
      <c r="F2106" s="1">
        <v>45590</v>
      </c>
      <c r="G2106" t="s">
        <v>966</v>
      </c>
      <c r="H2106" s="2">
        <v>79293.929999999993</v>
      </c>
      <c r="I2106">
        <v>0</v>
      </c>
      <c r="J2106">
        <v>2.1</v>
      </c>
      <c r="R2106">
        <f t="shared" ca="1" si="141"/>
        <v>65</v>
      </c>
    </row>
    <row r="2107" spans="1:18">
      <c r="A2107">
        <v>3106</v>
      </c>
      <c r="B2107" t="s">
        <v>96</v>
      </c>
      <c r="C2107" t="s">
        <v>427</v>
      </c>
      <c r="D2107" t="s">
        <v>979</v>
      </c>
      <c r="E2107" s="1">
        <v>22652</v>
      </c>
      <c r="F2107" s="1">
        <v>45418</v>
      </c>
      <c r="G2107" t="s">
        <v>966</v>
      </c>
      <c r="H2107" s="2">
        <v>185047.11</v>
      </c>
      <c r="I2107">
        <v>0</v>
      </c>
      <c r="J2107">
        <v>2.1</v>
      </c>
      <c r="R2107">
        <f t="shared" ca="1" si="141"/>
        <v>63</v>
      </c>
    </row>
    <row r="2108" spans="1:18">
      <c r="A2108">
        <v>3107</v>
      </c>
      <c r="B2108" t="s">
        <v>258</v>
      </c>
      <c r="C2108" t="s">
        <v>771</v>
      </c>
      <c r="D2108" t="s">
        <v>979</v>
      </c>
      <c r="E2108" s="1">
        <v>29759</v>
      </c>
      <c r="F2108" s="1">
        <v>45639</v>
      </c>
      <c r="G2108" t="s">
        <v>969</v>
      </c>
      <c r="H2108" s="2">
        <v>78255.399999999994</v>
      </c>
      <c r="I2108">
        <v>0</v>
      </c>
      <c r="J2108">
        <v>8</v>
      </c>
      <c r="R2108">
        <f t="shared" ca="1" si="141"/>
        <v>43</v>
      </c>
    </row>
    <row r="2109" spans="1:18">
      <c r="A2109">
        <v>3108</v>
      </c>
      <c r="B2109" t="s">
        <v>277</v>
      </c>
      <c r="C2109" t="s">
        <v>449</v>
      </c>
      <c r="D2109" t="s">
        <v>980</v>
      </c>
      <c r="E2109" s="1">
        <v>20688</v>
      </c>
      <c r="F2109" s="1">
        <v>44930</v>
      </c>
      <c r="G2109" t="s">
        <v>965</v>
      </c>
      <c r="H2109" s="2">
        <v>285648.69</v>
      </c>
      <c r="I2109">
        <v>0</v>
      </c>
      <c r="J2109">
        <v>0.5</v>
      </c>
      <c r="R2109">
        <f t="shared" ca="1" si="141"/>
        <v>68</v>
      </c>
    </row>
    <row r="2110" spans="1:18">
      <c r="A2110">
        <v>3109</v>
      </c>
      <c r="B2110" t="s">
        <v>246</v>
      </c>
      <c r="C2110" t="s">
        <v>667</v>
      </c>
      <c r="D2110" t="s">
        <v>979</v>
      </c>
      <c r="E2110" s="1">
        <v>38031</v>
      </c>
      <c r="F2110" s="1">
        <v>44300</v>
      </c>
      <c r="G2110" t="s">
        <v>965</v>
      </c>
      <c r="H2110" s="2">
        <v>429539.04</v>
      </c>
      <c r="I2110">
        <v>0</v>
      </c>
      <c r="J2110">
        <v>0.5</v>
      </c>
      <c r="R2110">
        <f t="shared" ca="1" si="141"/>
        <v>21</v>
      </c>
    </row>
    <row r="2111" spans="1:18">
      <c r="A2111">
        <v>3110</v>
      </c>
      <c r="B2111" t="s">
        <v>16</v>
      </c>
      <c r="C2111" t="s">
        <v>484</v>
      </c>
      <c r="D2111" t="s">
        <v>979</v>
      </c>
      <c r="E2111" s="1">
        <v>26634</v>
      </c>
      <c r="F2111" s="1">
        <v>44862</v>
      </c>
      <c r="G2111" t="s">
        <v>969</v>
      </c>
      <c r="H2111" s="2">
        <v>156076.32</v>
      </c>
      <c r="I2111">
        <v>18</v>
      </c>
      <c r="J2111">
        <v>8</v>
      </c>
      <c r="R2111">
        <f t="shared" ca="1" si="141"/>
        <v>52</v>
      </c>
    </row>
    <row r="2112" spans="1:18">
      <c r="A2112">
        <v>3111</v>
      </c>
      <c r="B2112" t="s">
        <v>274</v>
      </c>
      <c r="C2112" t="s">
        <v>531</v>
      </c>
      <c r="D2112" t="s">
        <v>979</v>
      </c>
      <c r="E2112" s="1">
        <v>34049</v>
      </c>
      <c r="F2112" s="1">
        <v>44282</v>
      </c>
      <c r="G2112" t="s">
        <v>968</v>
      </c>
      <c r="H2112" s="2">
        <v>233981.03</v>
      </c>
      <c r="I2112">
        <v>0</v>
      </c>
      <c r="J2112">
        <v>35</v>
      </c>
      <c r="R2112">
        <f t="shared" ca="1" si="141"/>
        <v>32</v>
      </c>
    </row>
    <row r="2113" spans="1:18">
      <c r="A2113">
        <v>3112</v>
      </c>
      <c r="B2113" t="s">
        <v>58</v>
      </c>
      <c r="C2113" t="s">
        <v>592</v>
      </c>
      <c r="D2113" t="s">
        <v>979</v>
      </c>
      <c r="E2113" s="1">
        <v>31418</v>
      </c>
      <c r="F2113" s="1">
        <v>44754</v>
      </c>
      <c r="G2113" t="s">
        <v>965</v>
      </c>
      <c r="H2113" s="2">
        <v>294711.51</v>
      </c>
      <c r="I2113">
        <v>0</v>
      </c>
      <c r="J2113">
        <v>0.5</v>
      </c>
      <c r="R2113">
        <f t="shared" ca="1" si="141"/>
        <v>39</v>
      </c>
    </row>
    <row r="2114" spans="1:18">
      <c r="A2114">
        <v>3113</v>
      </c>
      <c r="B2114" t="s">
        <v>150</v>
      </c>
      <c r="C2114" t="s">
        <v>882</v>
      </c>
      <c r="D2114" t="s">
        <v>980</v>
      </c>
      <c r="E2114" s="1">
        <v>30813</v>
      </c>
      <c r="F2114" s="1">
        <v>44797</v>
      </c>
      <c r="G2114" t="s">
        <v>965</v>
      </c>
      <c r="H2114" s="2">
        <v>422306.72</v>
      </c>
      <c r="I2114">
        <v>0</v>
      </c>
      <c r="J2114">
        <v>0.5</v>
      </c>
      <c r="R2114">
        <f t="shared" ca="1" si="141"/>
        <v>41</v>
      </c>
    </row>
    <row r="2115" spans="1:18">
      <c r="A2115">
        <v>3114</v>
      </c>
      <c r="B2115" t="s">
        <v>323</v>
      </c>
      <c r="C2115" t="s">
        <v>939</v>
      </c>
      <c r="D2115" t="s">
        <v>979</v>
      </c>
      <c r="E2115" s="1">
        <v>25452</v>
      </c>
      <c r="F2115" s="1">
        <v>44619</v>
      </c>
      <c r="G2115" t="s">
        <v>965</v>
      </c>
      <c r="H2115" s="2">
        <v>440606.59</v>
      </c>
      <c r="I2115">
        <v>0</v>
      </c>
      <c r="J2115">
        <v>0.5</v>
      </c>
      <c r="R2115">
        <f t="shared" ca="1" si="141"/>
        <v>55</v>
      </c>
    </row>
    <row r="2116" spans="1:18">
      <c r="A2116">
        <v>3115</v>
      </c>
      <c r="B2116" t="s">
        <v>349</v>
      </c>
      <c r="C2116" t="s">
        <v>778</v>
      </c>
      <c r="D2116" t="s">
        <v>979</v>
      </c>
      <c r="E2116" s="1">
        <v>38876</v>
      </c>
      <c r="F2116" s="1">
        <v>44728</v>
      </c>
      <c r="G2116" t="s">
        <v>965</v>
      </c>
      <c r="H2116" s="2">
        <v>318683.03000000003</v>
      </c>
      <c r="I2116">
        <v>0</v>
      </c>
      <c r="J2116">
        <v>0.5</v>
      </c>
      <c r="R2116">
        <f t="shared" ca="1" si="141"/>
        <v>18</v>
      </c>
    </row>
    <row r="2117" spans="1:18">
      <c r="A2117">
        <v>3116</v>
      </c>
      <c r="B2117" t="s">
        <v>299</v>
      </c>
      <c r="C2117" t="s">
        <v>945</v>
      </c>
      <c r="D2117" t="s">
        <v>980</v>
      </c>
      <c r="E2117" s="1">
        <v>22758</v>
      </c>
      <c r="F2117" s="1">
        <v>44635</v>
      </c>
      <c r="G2117" t="s">
        <v>968</v>
      </c>
      <c r="H2117" s="2">
        <v>267604.90999999997</v>
      </c>
      <c r="I2117">
        <v>0</v>
      </c>
      <c r="J2117">
        <v>35</v>
      </c>
      <c r="R2117">
        <f t="shared" ca="1" si="141"/>
        <v>63</v>
      </c>
    </row>
    <row r="2118" spans="1:18">
      <c r="A2118">
        <v>3117</v>
      </c>
      <c r="B2118" t="s">
        <v>157</v>
      </c>
      <c r="C2118" t="s">
        <v>771</v>
      </c>
      <c r="D2118" t="s">
        <v>980</v>
      </c>
      <c r="E2118" s="1">
        <v>32657</v>
      </c>
      <c r="F2118" s="1">
        <v>45278</v>
      </c>
      <c r="G2118" t="s">
        <v>965</v>
      </c>
      <c r="H2118" s="2">
        <v>436047.2</v>
      </c>
      <c r="I2118">
        <v>0</v>
      </c>
      <c r="J2118">
        <v>0.5</v>
      </c>
      <c r="R2118">
        <f t="shared" ca="1" si="141"/>
        <v>36</v>
      </c>
    </row>
    <row r="2119" spans="1:18">
      <c r="A2119">
        <v>3118</v>
      </c>
      <c r="B2119" t="s">
        <v>37</v>
      </c>
      <c r="C2119" t="s">
        <v>781</v>
      </c>
      <c r="D2119" t="s">
        <v>980</v>
      </c>
      <c r="E2119" s="1">
        <v>32132</v>
      </c>
      <c r="F2119" s="1">
        <v>45009</v>
      </c>
      <c r="G2119" t="s">
        <v>965</v>
      </c>
      <c r="H2119" s="2">
        <v>186783.78</v>
      </c>
      <c r="I2119">
        <v>0</v>
      </c>
      <c r="J2119">
        <v>0.5</v>
      </c>
      <c r="R2119">
        <f t="shared" ca="1" si="141"/>
        <v>37</v>
      </c>
    </row>
    <row r="2120" spans="1:18">
      <c r="A2120">
        <v>3119</v>
      </c>
      <c r="B2120" t="s">
        <v>157</v>
      </c>
      <c r="C2120" t="s">
        <v>743</v>
      </c>
      <c r="D2120" t="s">
        <v>980</v>
      </c>
      <c r="E2120" s="1">
        <v>36319</v>
      </c>
      <c r="F2120" s="1">
        <v>44760</v>
      </c>
      <c r="G2120" t="s">
        <v>966</v>
      </c>
      <c r="H2120" s="2">
        <v>482996.76</v>
      </c>
      <c r="I2120">
        <v>0</v>
      </c>
      <c r="J2120">
        <v>2.1</v>
      </c>
      <c r="R2120">
        <f t="shared" ca="1" si="141"/>
        <v>25</v>
      </c>
    </row>
    <row r="2121" spans="1:18">
      <c r="A2121">
        <v>3120</v>
      </c>
      <c r="B2121" t="s">
        <v>111</v>
      </c>
      <c r="C2121" t="s">
        <v>437</v>
      </c>
      <c r="D2121" t="s">
        <v>980</v>
      </c>
      <c r="E2121" s="1">
        <v>23766</v>
      </c>
      <c r="F2121" s="1">
        <v>44038</v>
      </c>
      <c r="G2121" t="s">
        <v>965</v>
      </c>
      <c r="H2121" s="2">
        <v>14131.11</v>
      </c>
      <c r="I2121">
        <v>0</v>
      </c>
      <c r="J2121">
        <v>0.5</v>
      </c>
      <c r="R2121">
        <f t="shared" ca="1" si="141"/>
        <v>60</v>
      </c>
    </row>
    <row r="2122" spans="1:18">
      <c r="A2122">
        <v>3121</v>
      </c>
      <c r="B2122" t="s">
        <v>91</v>
      </c>
      <c r="C2122" t="s">
        <v>899</v>
      </c>
      <c r="D2122" t="s">
        <v>980</v>
      </c>
      <c r="E2122" s="1">
        <v>38301</v>
      </c>
      <c r="F2122" s="1">
        <v>45441</v>
      </c>
      <c r="G2122" t="s">
        <v>966</v>
      </c>
      <c r="H2122" s="2">
        <v>181072.79</v>
      </c>
      <c r="I2122">
        <v>0</v>
      </c>
      <c r="J2122">
        <v>2.1</v>
      </c>
      <c r="R2122">
        <f t="shared" ca="1" si="141"/>
        <v>20</v>
      </c>
    </row>
    <row r="2123" spans="1:18">
      <c r="A2123">
        <v>3122</v>
      </c>
      <c r="B2123" t="s">
        <v>251</v>
      </c>
      <c r="C2123" t="s">
        <v>641</v>
      </c>
      <c r="D2123" t="s">
        <v>979</v>
      </c>
      <c r="E2123" s="1">
        <v>29153</v>
      </c>
      <c r="F2123" s="1">
        <v>44293</v>
      </c>
      <c r="G2123" t="s">
        <v>969</v>
      </c>
      <c r="H2123" s="2">
        <v>352449.3</v>
      </c>
      <c r="I2123">
        <v>36</v>
      </c>
      <c r="J2123">
        <v>8</v>
      </c>
      <c r="R2123">
        <f t="shared" ca="1" si="141"/>
        <v>45</v>
      </c>
    </row>
    <row r="2124" spans="1:18">
      <c r="A2124">
        <v>3123</v>
      </c>
      <c r="B2124" t="s">
        <v>80</v>
      </c>
      <c r="C2124" t="s">
        <v>515</v>
      </c>
      <c r="D2124" t="s">
        <v>979</v>
      </c>
      <c r="E2124" s="1">
        <v>32071</v>
      </c>
      <c r="F2124" s="1">
        <v>45182</v>
      </c>
      <c r="G2124" t="s">
        <v>966</v>
      </c>
      <c r="H2124" s="2">
        <v>334068.34999999998</v>
      </c>
      <c r="I2124">
        <v>0</v>
      </c>
      <c r="J2124">
        <v>2.1</v>
      </c>
      <c r="R2124">
        <f t="shared" ca="1" si="141"/>
        <v>37</v>
      </c>
    </row>
    <row r="2125" spans="1:18">
      <c r="A2125">
        <v>3124</v>
      </c>
      <c r="B2125" t="s">
        <v>175</v>
      </c>
      <c r="C2125" t="s">
        <v>559</v>
      </c>
      <c r="D2125" t="s">
        <v>980</v>
      </c>
      <c r="E2125" s="1">
        <v>25205</v>
      </c>
      <c r="F2125" s="1">
        <v>44446</v>
      </c>
      <c r="G2125" t="s">
        <v>966</v>
      </c>
      <c r="H2125" s="2">
        <v>19534.740000000002</v>
      </c>
      <c r="I2125">
        <v>0</v>
      </c>
      <c r="J2125">
        <v>2.1</v>
      </c>
      <c r="R2125">
        <f t="shared" ref="R2125:R2188" ca="1" si="142">INT((TODAY()-E2125)/365.25)</f>
        <v>56</v>
      </c>
    </row>
    <row r="2126" spans="1:18">
      <c r="A2126">
        <v>3125</v>
      </c>
      <c r="B2126" t="s">
        <v>181</v>
      </c>
      <c r="C2126" t="s">
        <v>531</v>
      </c>
      <c r="D2126" t="s">
        <v>980</v>
      </c>
      <c r="E2126" s="1">
        <v>31032</v>
      </c>
      <c r="F2126" s="1">
        <v>44775</v>
      </c>
      <c r="G2126" t="s">
        <v>969</v>
      </c>
      <c r="H2126" s="2">
        <v>377862.57</v>
      </c>
      <c r="I2126">
        <v>6</v>
      </c>
      <c r="J2126">
        <v>8</v>
      </c>
      <c r="R2126">
        <f t="shared" ca="1" si="142"/>
        <v>40</v>
      </c>
    </row>
    <row r="2127" spans="1:18">
      <c r="A2127">
        <v>3126</v>
      </c>
      <c r="B2127" t="s">
        <v>59</v>
      </c>
      <c r="C2127" t="s">
        <v>602</v>
      </c>
      <c r="D2127" t="s">
        <v>979</v>
      </c>
      <c r="E2127" s="1">
        <v>29488</v>
      </c>
      <c r="F2127" s="1">
        <v>45088</v>
      </c>
      <c r="G2127" t="s">
        <v>967</v>
      </c>
      <c r="H2127" s="2">
        <v>429795.54</v>
      </c>
      <c r="I2127">
        <v>36</v>
      </c>
      <c r="J2127">
        <v>5.5</v>
      </c>
      <c r="R2127">
        <f t="shared" ca="1" si="142"/>
        <v>44</v>
      </c>
    </row>
    <row r="2128" spans="1:18">
      <c r="A2128">
        <v>3127</v>
      </c>
      <c r="B2128" t="s">
        <v>265</v>
      </c>
      <c r="C2128" t="s">
        <v>658</v>
      </c>
      <c r="D2128" t="s">
        <v>979</v>
      </c>
      <c r="E2128" s="1">
        <v>21805</v>
      </c>
      <c r="F2128" s="1">
        <v>44409</v>
      </c>
      <c r="G2128" t="s">
        <v>966</v>
      </c>
      <c r="H2128" s="2">
        <v>434744.45</v>
      </c>
      <c r="I2128">
        <v>0</v>
      </c>
      <c r="J2128">
        <v>2.1</v>
      </c>
      <c r="R2128">
        <f t="shared" ca="1" si="142"/>
        <v>65</v>
      </c>
    </row>
    <row r="2129" spans="1:18">
      <c r="A2129">
        <v>3128</v>
      </c>
      <c r="B2129" t="s">
        <v>124</v>
      </c>
      <c r="C2129" t="s">
        <v>583</v>
      </c>
      <c r="D2129" t="s">
        <v>980</v>
      </c>
      <c r="E2129" s="1">
        <v>32630</v>
      </c>
      <c r="F2129" s="1">
        <v>44190</v>
      </c>
      <c r="G2129" t="s">
        <v>968</v>
      </c>
      <c r="H2129" s="2">
        <v>241979.19</v>
      </c>
      <c r="I2129">
        <v>0</v>
      </c>
      <c r="J2129">
        <v>35</v>
      </c>
      <c r="R2129">
        <f t="shared" ca="1" si="142"/>
        <v>36</v>
      </c>
    </row>
    <row r="2130" spans="1:18">
      <c r="A2130">
        <v>3129</v>
      </c>
      <c r="B2130" t="s">
        <v>188</v>
      </c>
      <c r="C2130" t="s">
        <v>921</v>
      </c>
      <c r="D2130" t="s">
        <v>980</v>
      </c>
      <c r="E2130" s="1">
        <v>34869</v>
      </c>
      <c r="F2130" s="1">
        <v>45302</v>
      </c>
      <c r="G2130" t="s">
        <v>965</v>
      </c>
      <c r="H2130" s="2">
        <v>44387.67</v>
      </c>
      <c r="I2130">
        <v>0</v>
      </c>
      <c r="J2130">
        <v>0.5</v>
      </c>
      <c r="R2130">
        <f t="shared" ca="1" si="142"/>
        <v>29</v>
      </c>
    </row>
    <row r="2131" spans="1:18">
      <c r="A2131">
        <v>3130</v>
      </c>
      <c r="B2131" t="s">
        <v>112</v>
      </c>
      <c r="C2131" t="s">
        <v>644</v>
      </c>
      <c r="D2131" t="s">
        <v>979</v>
      </c>
      <c r="E2131" s="1">
        <v>29500</v>
      </c>
      <c r="F2131" s="1">
        <v>44298</v>
      </c>
      <c r="G2131" t="s">
        <v>969</v>
      </c>
      <c r="H2131" s="2">
        <v>375971.93</v>
      </c>
      <c r="I2131">
        <v>12</v>
      </c>
      <c r="J2131">
        <v>8</v>
      </c>
      <c r="R2131">
        <f t="shared" ca="1" si="142"/>
        <v>44</v>
      </c>
    </row>
    <row r="2132" spans="1:18">
      <c r="A2132">
        <v>3131</v>
      </c>
      <c r="B2132" t="s">
        <v>92</v>
      </c>
      <c r="C2132" t="s">
        <v>489</v>
      </c>
      <c r="D2132" t="s">
        <v>979</v>
      </c>
      <c r="E2132" s="1">
        <v>38996</v>
      </c>
      <c r="F2132" s="1">
        <v>44450</v>
      </c>
      <c r="G2132" t="s">
        <v>969</v>
      </c>
      <c r="H2132" s="2">
        <v>401280.64</v>
      </c>
      <c r="I2132">
        <v>24</v>
      </c>
      <c r="J2132">
        <v>8</v>
      </c>
      <c r="R2132">
        <f t="shared" ca="1" si="142"/>
        <v>18</v>
      </c>
    </row>
    <row r="2133" spans="1:18">
      <c r="A2133">
        <v>3132</v>
      </c>
      <c r="B2133" t="s">
        <v>227</v>
      </c>
      <c r="C2133" t="s">
        <v>761</v>
      </c>
      <c r="D2133" t="s">
        <v>979</v>
      </c>
      <c r="E2133" s="1">
        <v>20160</v>
      </c>
      <c r="F2133" s="1">
        <v>44405</v>
      </c>
      <c r="G2133" t="s">
        <v>965</v>
      </c>
      <c r="H2133" s="2">
        <v>24491.43</v>
      </c>
      <c r="I2133">
        <v>0</v>
      </c>
      <c r="J2133">
        <v>0.5</v>
      </c>
      <c r="R2133">
        <f t="shared" ca="1" si="142"/>
        <v>70</v>
      </c>
    </row>
    <row r="2134" spans="1:18">
      <c r="A2134">
        <v>3133</v>
      </c>
      <c r="B2134" t="s">
        <v>32</v>
      </c>
      <c r="C2134" t="s">
        <v>498</v>
      </c>
      <c r="D2134" t="s">
        <v>979</v>
      </c>
      <c r="E2134" s="1">
        <v>31637</v>
      </c>
      <c r="F2134" s="1">
        <v>45631</v>
      </c>
      <c r="G2134" t="s">
        <v>965</v>
      </c>
      <c r="H2134" s="2">
        <v>124911.84</v>
      </c>
      <c r="I2134">
        <v>0</v>
      </c>
      <c r="J2134">
        <v>0.5</v>
      </c>
      <c r="R2134">
        <f t="shared" ca="1" si="142"/>
        <v>38</v>
      </c>
    </row>
    <row r="2135" spans="1:18">
      <c r="A2135">
        <v>3134</v>
      </c>
      <c r="B2135" t="s">
        <v>170</v>
      </c>
      <c r="C2135" t="s">
        <v>724</v>
      </c>
      <c r="D2135" t="s">
        <v>980</v>
      </c>
      <c r="E2135" s="1">
        <v>23107</v>
      </c>
      <c r="F2135" s="1">
        <v>45186</v>
      </c>
      <c r="G2135" t="s">
        <v>969</v>
      </c>
      <c r="H2135" s="2">
        <v>191703.18</v>
      </c>
      <c r="I2135">
        <v>12</v>
      </c>
      <c r="J2135">
        <v>8</v>
      </c>
      <c r="R2135">
        <f t="shared" ca="1" si="142"/>
        <v>62</v>
      </c>
    </row>
    <row r="2136" spans="1:18">
      <c r="A2136">
        <v>3135</v>
      </c>
      <c r="B2136" t="s">
        <v>244</v>
      </c>
      <c r="C2136" t="s">
        <v>706</v>
      </c>
      <c r="D2136" t="s">
        <v>979</v>
      </c>
      <c r="E2136" s="1">
        <v>27705</v>
      </c>
      <c r="F2136" s="1">
        <v>44677</v>
      </c>
      <c r="G2136" t="s">
        <v>965</v>
      </c>
      <c r="H2136" s="2">
        <v>362635.21</v>
      </c>
      <c r="I2136">
        <v>0</v>
      </c>
      <c r="J2136">
        <v>0.5</v>
      </c>
      <c r="R2136">
        <f t="shared" ca="1" si="142"/>
        <v>49</v>
      </c>
    </row>
    <row r="2137" spans="1:18">
      <c r="A2137">
        <v>3136</v>
      </c>
      <c r="B2137" t="s">
        <v>23</v>
      </c>
      <c r="C2137" t="s">
        <v>702</v>
      </c>
      <c r="D2137" t="s">
        <v>979</v>
      </c>
      <c r="E2137" s="1">
        <v>27403</v>
      </c>
      <c r="F2137" s="1">
        <v>44926</v>
      </c>
      <c r="G2137" t="s">
        <v>967</v>
      </c>
      <c r="H2137" s="2">
        <v>182426.92</v>
      </c>
      <c r="I2137">
        <v>36</v>
      </c>
      <c r="J2137">
        <v>5.5</v>
      </c>
      <c r="R2137">
        <f t="shared" ca="1" si="142"/>
        <v>50</v>
      </c>
    </row>
    <row r="2138" spans="1:18">
      <c r="A2138">
        <v>3137</v>
      </c>
      <c r="B2138" t="s">
        <v>157</v>
      </c>
      <c r="C2138" t="s">
        <v>889</v>
      </c>
      <c r="D2138" t="s">
        <v>980</v>
      </c>
      <c r="E2138" s="1">
        <v>27380</v>
      </c>
      <c r="F2138" s="1">
        <v>44407</v>
      </c>
      <c r="G2138" t="s">
        <v>967</v>
      </c>
      <c r="H2138" s="2">
        <v>228614.54</v>
      </c>
      <c r="I2138">
        <v>0</v>
      </c>
      <c r="J2138">
        <v>5.5</v>
      </c>
      <c r="R2138">
        <f t="shared" ca="1" si="142"/>
        <v>50</v>
      </c>
    </row>
    <row r="2139" spans="1:18">
      <c r="A2139">
        <v>3138</v>
      </c>
      <c r="B2139" t="s">
        <v>118</v>
      </c>
      <c r="C2139" t="s">
        <v>632</v>
      </c>
      <c r="D2139" t="s">
        <v>980</v>
      </c>
      <c r="E2139" s="1">
        <v>37857</v>
      </c>
      <c r="F2139" s="1">
        <v>45185</v>
      </c>
      <c r="G2139" t="s">
        <v>968</v>
      </c>
      <c r="H2139" s="2">
        <v>425097.92</v>
      </c>
      <c r="I2139">
        <v>0</v>
      </c>
      <c r="J2139">
        <v>35</v>
      </c>
      <c r="R2139">
        <f t="shared" ca="1" si="142"/>
        <v>21</v>
      </c>
    </row>
    <row r="2140" spans="1:18">
      <c r="A2140">
        <v>3139</v>
      </c>
      <c r="B2140" t="s">
        <v>144</v>
      </c>
      <c r="C2140" t="s">
        <v>524</v>
      </c>
      <c r="D2140" t="s">
        <v>979</v>
      </c>
      <c r="E2140" s="1">
        <v>20502</v>
      </c>
      <c r="F2140" s="1">
        <v>44986</v>
      </c>
      <c r="G2140" t="s">
        <v>967</v>
      </c>
      <c r="H2140" s="2">
        <v>264862.51</v>
      </c>
      <c r="I2140">
        <v>12</v>
      </c>
      <c r="J2140">
        <v>5.5</v>
      </c>
      <c r="R2140">
        <f t="shared" ca="1" si="142"/>
        <v>69</v>
      </c>
    </row>
    <row r="2141" spans="1:18">
      <c r="A2141">
        <v>3140</v>
      </c>
      <c r="B2141" t="s">
        <v>108</v>
      </c>
      <c r="C2141" t="s">
        <v>639</v>
      </c>
      <c r="D2141" t="s">
        <v>979</v>
      </c>
      <c r="E2141" s="1">
        <v>35712</v>
      </c>
      <c r="F2141" s="1">
        <v>45051</v>
      </c>
      <c r="G2141" t="s">
        <v>968</v>
      </c>
      <c r="H2141" s="2">
        <v>448808.88</v>
      </c>
      <c r="I2141">
        <v>0</v>
      </c>
      <c r="J2141">
        <v>35</v>
      </c>
      <c r="R2141">
        <f t="shared" ca="1" si="142"/>
        <v>27</v>
      </c>
    </row>
    <row r="2142" spans="1:18">
      <c r="A2142">
        <v>3141</v>
      </c>
      <c r="B2142" t="s">
        <v>250</v>
      </c>
      <c r="C2142" t="s">
        <v>384</v>
      </c>
      <c r="D2142" t="s">
        <v>980</v>
      </c>
      <c r="E2142" s="1">
        <v>31741</v>
      </c>
      <c r="F2142" s="1">
        <v>44640</v>
      </c>
      <c r="G2142" t="s">
        <v>967</v>
      </c>
      <c r="H2142" s="2">
        <v>397760.67</v>
      </c>
      <c r="I2142">
        <v>6</v>
      </c>
      <c r="J2142">
        <v>5.5</v>
      </c>
      <c r="R2142">
        <f t="shared" ca="1" si="142"/>
        <v>38</v>
      </c>
    </row>
    <row r="2143" spans="1:18">
      <c r="A2143">
        <v>3142</v>
      </c>
      <c r="B2143" t="s">
        <v>61</v>
      </c>
      <c r="C2143" t="s">
        <v>742</v>
      </c>
      <c r="D2143" t="s">
        <v>980</v>
      </c>
      <c r="E2143" s="1">
        <v>27274</v>
      </c>
      <c r="F2143" s="1">
        <v>45636</v>
      </c>
      <c r="G2143" t="s">
        <v>969</v>
      </c>
      <c r="H2143" s="2">
        <v>225370.14</v>
      </c>
      <c r="I2143">
        <v>18</v>
      </c>
      <c r="J2143">
        <v>8</v>
      </c>
      <c r="R2143">
        <f t="shared" ca="1" si="142"/>
        <v>50</v>
      </c>
    </row>
    <row r="2144" spans="1:18">
      <c r="A2144">
        <v>3143</v>
      </c>
      <c r="B2144" t="s">
        <v>104</v>
      </c>
      <c r="C2144" t="s">
        <v>662</v>
      </c>
      <c r="D2144" t="s">
        <v>979</v>
      </c>
      <c r="E2144" s="1">
        <v>33200</v>
      </c>
      <c r="F2144" s="1">
        <v>45781</v>
      </c>
      <c r="G2144" t="s">
        <v>967</v>
      </c>
      <c r="H2144" s="2">
        <v>352334.96</v>
      </c>
      <c r="I2144">
        <v>0</v>
      </c>
      <c r="J2144">
        <v>5.5</v>
      </c>
      <c r="R2144">
        <f t="shared" ca="1" si="142"/>
        <v>34</v>
      </c>
    </row>
    <row r="2145" spans="1:18">
      <c r="A2145">
        <v>3144</v>
      </c>
      <c r="B2145" t="s">
        <v>44</v>
      </c>
      <c r="C2145" t="s">
        <v>452</v>
      </c>
      <c r="D2145" t="s">
        <v>980</v>
      </c>
      <c r="E2145" s="1">
        <v>22465</v>
      </c>
      <c r="F2145" s="1">
        <v>44919</v>
      </c>
      <c r="G2145" t="s">
        <v>967</v>
      </c>
      <c r="H2145" s="2">
        <v>409566.54</v>
      </c>
      <c r="I2145">
        <v>0</v>
      </c>
      <c r="J2145">
        <v>5.5</v>
      </c>
      <c r="R2145">
        <f t="shared" ca="1" si="142"/>
        <v>63</v>
      </c>
    </row>
    <row r="2146" spans="1:18">
      <c r="A2146">
        <v>3145</v>
      </c>
      <c r="B2146" t="s">
        <v>15</v>
      </c>
      <c r="C2146" t="s">
        <v>557</v>
      </c>
      <c r="D2146" t="s">
        <v>980</v>
      </c>
      <c r="E2146" s="1">
        <v>26208</v>
      </c>
      <c r="F2146" s="1">
        <v>44368</v>
      </c>
      <c r="G2146" t="s">
        <v>965</v>
      </c>
      <c r="H2146" s="2">
        <v>431389.16</v>
      </c>
      <c r="I2146">
        <v>0</v>
      </c>
      <c r="J2146">
        <v>0.5</v>
      </c>
      <c r="R2146">
        <f t="shared" ca="1" si="142"/>
        <v>53</v>
      </c>
    </row>
    <row r="2147" spans="1:18">
      <c r="A2147">
        <v>3146</v>
      </c>
      <c r="B2147" t="s">
        <v>308</v>
      </c>
      <c r="C2147" t="s">
        <v>946</v>
      </c>
      <c r="D2147" t="s">
        <v>979</v>
      </c>
      <c r="E2147" s="1">
        <v>37147</v>
      </c>
      <c r="F2147" s="1">
        <v>45342</v>
      </c>
      <c r="G2147" t="s">
        <v>965</v>
      </c>
      <c r="H2147" s="2">
        <v>306418.88</v>
      </c>
      <c r="I2147">
        <v>0</v>
      </c>
      <c r="J2147">
        <v>0.5</v>
      </c>
      <c r="R2147">
        <f t="shared" ca="1" si="142"/>
        <v>23</v>
      </c>
    </row>
    <row r="2148" spans="1:18">
      <c r="A2148">
        <v>3147</v>
      </c>
      <c r="B2148" t="s">
        <v>107</v>
      </c>
      <c r="C2148" t="s">
        <v>775</v>
      </c>
      <c r="D2148" t="s">
        <v>980</v>
      </c>
      <c r="E2148" s="1">
        <v>31962</v>
      </c>
      <c r="F2148" s="1">
        <v>44397</v>
      </c>
      <c r="G2148" t="s">
        <v>967</v>
      </c>
      <c r="H2148" s="2">
        <v>466213.31</v>
      </c>
      <c r="I2148">
        <v>0</v>
      </c>
      <c r="J2148">
        <v>5.5</v>
      </c>
      <c r="R2148">
        <f t="shared" ca="1" si="142"/>
        <v>37</v>
      </c>
    </row>
    <row r="2149" spans="1:18">
      <c r="A2149">
        <v>3148</v>
      </c>
      <c r="B2149" t="s">
        <v>66</v>
      </c>
      <c r="C2149" t="s">
        <v>837</v>
      </c>
      <c r="D2149" t="s">
        <v>980</v>
      </c>
      <c r="E2149" s="1">
        <v>22678</v>
      </c>
      <c r="F2149" s="1">
        <v>44915</v>
      </c>
      <c r="G2149" t="s">
        <v>965</v>
      </c>
      <c r="H2149" s="2">
        <v>495749.42</v>
      </c>
      <c r="I2149">
        <v>0</v>
      </c>
      <c r="J2149">
        <v>0.5</v>
      </c>
      <c r="R2149">
        <f t="shared" ca="1" si="142"/>
        <v>63</v>
      </c>
    </row>
    <row r="2150" spans="1:18">
      <c r="A2150">
        <v>3149</v>
      </c>
      <c r="B2150" t="s">
        <v>203</v>
      </c>
      <c r="C2150" t="s">
        <v>158</v>
      </c>
      <c r="D2150" t="s">
        <v>980</v>
      </c>
      <c r="E2150" s="1">
        <v>37783</v>
      </c>
      <c r="F2150" s="1">
        <v>45231</v>
      </c>
      <c r="G2150" t="s">
        <v>966</v>
      </c>
      <c r="H2150" s="2">
        <v>88932.81</v>
      </c>
      <c r="I2150">
        <v>0</v>
      </c>
      <c r="J2150">
        <v>2.1</v>
      </c>
      <c r="R2150">
        <f t="shared" ca="1" si="142"/>
        <v>21</v>
      </c>
    </row>
    <row r="2151" spans="1:18">
      <c r="A2151">
        <v>3150</v>
      </c>
      <c r="B2151" t="s">
        <v>228</v>
      </c>
      <c r="C2151" t="s">
        <v>552</v>
      </c>
      <c r="D2151" t="s">
        <v>979</v>
      </c>
      <c r="E2151" s="1">
        <v>26229</v>
      </c>
      <c r="F2151" s="1">
        <v>44951</v>
      </c>
      <c r="G2151" t="s">
        <v>966</v>
      </c>
      <c r="H2151" s="2">
        <v>73827.929999999993</v>
      </c>
      <c r="I2151">
        <v>0</v>
      </c>
      <c r="J2151">
        <v>2.1</v>
      </c>
      <c r="R2151">
        <f t="shared" ca="1" si="142"/>
        <v>53</v>
      </c>
    </row>
    <row r="2152" spans="1:18">
      <c r="A2152">
        <v>3151</v>
      </c>
      <c r="B2152" t="s">
        <v>30</v>
      </c>
      <c r="C2152" t="s">
        <v>750</v>
      </c>
      <c r="D2152" t="s">
        <v>980</v>
      </c>
      <c r="E2152" s="1">
        <v>33790</v>
      </c>
      <c r="F2152" s="1">
        <v>44210</v>
      </c>
      <c r="G2152" t="s">
        <v>966</v>
      </c>
      <c r="H2152" s="2">
        <v>261079.29</v>
      </c>
      <c r="I2152">
        <v>0</v>
      </c>
      <c r="J2152">
        <v>2.1</v>
      </c>
      <c r="R2152">
        <f t="shared" ca="1" si="142"/>
        <v>32</v>
      </c>
    </row>
    <row r="2153" spans="1:18">
      <c r="A2153">
        <v>3152</v>
      </c>
      <c r="B2153" t="s">
        <v>80</v>
      </c>
      <c r="C2153" t="s">
        <v>387</v>
      </c>
      <c r="D2153" t="s">
        <v>979</v>
      </c>
      <c r="E2153" s="1">
        <v>34413</v>
      </c>
      <c r="F2153" s="1">
        <v>45539</v>
      </c>
      <c r="G2153" t="s">
        <v>969</v>
      </c>
      <c r="H2153" s="2">
        <v>32549.43</v>
      </c>
      <c r="I2153">
        <v>6</v>
      </c>
      <c r="J2153">
        <v>8</v>
      </c>
      <c r="R2153">
        <f t="shared" ca="1" si="142"/>
        <v>31</v>
      </c>
    </row>
    <row r="2154" spans="1:18">
      <c r="A2154">
        <v>3153</v>
      </c>
      <c r="B2154" t="s">
        <v>190</v>
      </c>
      <c r="C2154" t="s">
        <v>517</v>
      </c>
      <c r="D2154" t="s">
        <v>979</v>
      </c>
      <c r="E2154" s="1">
        <v>23288</v>
      </c>
      <c r="F2154" s="1">
        <v>44189</v>
      </c>
      <c r="G2154" t="s">
        <v>966</v>
      </c>
      <c r="H2154" s="2">
        <v>133202.28</v>
      </c>
      <c r="I2154">
        <v>0</v>
      </c>
      <c r="J2154">
        <v>2.1</v>
      </c>
      <c r="R2154">
        <f t="shared" ca="1" si="142"/>
        <v>61</v>
      </c>
    </row>
    <row r="2155" spans="1:18">
      <c r="A2155">
        <v>3154</v>
      </c>
      <c r="B2155" t="s">
        <v>117</v>
      </c>
      <c r="C2155" t="s">
        <v>775</v>
      </c>
      <c r="D2155" t="s">
        <v>980</v>
      </c>
      <c r="E2155" s="1">
        <v>30926</v>
      </c>
      <c r="F2155" s="1">
        <v>44913</v>
      </c>
      <c r="G2155" t="s">
        <v>969</v>
      </c>
      <c r="H2155" s="2">
        <v>496465.26</v>
      </c>
      <c r="I2155">
        <v>36</v>
      </c>
      <c r="J2155">
        <v>8</v>
      </c>
      <c r="R2155">
        <f t="shared" ca="1" si="142"/>
        <v>40</v>
      </c>
    </row>
    <row r="2156" spans="1:18">
      <c r="A2156">
        <v>3155</v>
      </c>
      <c r="B2156" t="s">
        <v>314</v>
      </c>
      <c r="C2156" t="s">
        <v>471</v>
      </c>
      <c r="D2156" t="s">
        <v>979</v>
      </c>
      <c r="E2156" s="1">
        <v>37231</v>
      </c>
      <c r="F2156" s="1">
        <v>44606</v>
      </c>
      <c r="G2156" t="s">
        <v>967</v>
      </c>
      <c r="H2156" s="2">
        <v>90404.72</v>
      </c>
      <c r="I2156">
        <v>36</v>
      </c>
      <c r="J2156">
        <v>5.5</v>
      </c>
      <c r="R2156">
        <f t="shared" ca="1" si="142"/>
        <v>23</v>
      </c>
    </row>
    <row r="2157" spans="1:18">
      <c r="A2157">
        <v>3156</v>
      </c>
      <c r="B2157" t="s">
        <v>158</v>
      </c>
      <c r="C2157" t="s">
        <v>687</v>
      </c>
      <c r="D2157" t="s">
        <v>980</v>
      </c>
      <c r="E2157" s="1">
        <v>21588</v>
      </c>
      <c r="F2157" s="1">
        <v>44882</v>
      </c>
      <c r="G2157" t="s">
        <v>969</v>
      </c>
      <c r="H2157" s="2">
        <v>334089.87</v>
      </c>
      <c r="I2157">
        <v>6</v>
      </c>
      <c r="J2157">
        <v>8</v>
      </c>
      <c r="R2157">
        <f t="shared" ca="1" si="142"/>
        <v>66</v>
      </c>
    </row>
    <row r="2158" spans="1:18">
      <c r="A2158">
        <v>3157</v>
      </c>
      <c r="B2158" t="s">
        <v>42</v>
      </c>
      <c r="C2158" t="s">
        <v>801</v>
      </c>
      <c r="D2158" t="s">
        <v>979</v>
      </c>
      <c r="E2158" s="1">
        <v>37711</v>
      </c>
      <c r="F2158" s="1">
        <v>45293</v>
      </c>
      <c r="G2158" t="s">
        <v>966</v>
      </c>
      <c r="H2158" s="2">
        <v>464661.43</v>
      </c>
      <c r="I2158">
        <v>0</v>
      </c>
      <c r="J2158">
        <v>2.1</v>
      </c>
      <c r="R2158">
        <f t="shared" ca="1" si="142"/>
        <v>22</v>
      </c>
    </row>
    <row r="2159" spans="1:18">
      <c r="A2159">
        <v>3158</v>
      </c>
      <c r="B2159" t="s">
        <v>117</v>
      </c>
      <c r="C2159" t="s">
        <v>687</v>
      </c>
      <c r="D2159" t="s">
        <v>979</v>
      </c>
      <c r="E2159" s="1">
        <v>35256</v>
      </c>
      <c r="F2159" s="1">
        <v>45574</v>
      </c>
      <c r="G2159" t="s">
        <v>968</v>
      </c>
      <c r="H2159" s="2">
        <v>202065.83</v>
      </c>
      <c r="I2159">
        <v>0</v>
      </c>
      <c r="J2159">
        <v>35</v>
      </c>
      <c r="R2159">
        <f t="shared" ca="1" si="142"/>
        <v>28</v>
      </c>
    </row>
    <row r="2160" spans="1:18">
      <c r="A2160">
        <v>3159</v>
      </c>
      <c r="B2160" t="s">
        <v>148</v>
      </c>
      <c r="C2160" t="s">
        <v>756</v>
      </c>
      <c r="D2160" t="s">
        <v>979</v>
      </c>
      <c r="E2160" s="1">
        <v>34629</v>
      </c>
      <c r="F2160" s="1">
        <v>45437</v>
      </c>
      <c r="G2160" t="s">
        <v>968</v>
      </c>
      <c r="H2160" s="2">
        <v>455116.12</v>
      </c>
      <c r="I2160">
        <v>0</v>
      </c>
      <c r="J2160">
        <v>35</v>
      </c>
      <c r="R2160">
        <f t="shared" ca="1" si="142"/>
        <v>30</v>
      </c>
    </row>
    <row r="2161" spans="1:18">
      <c r="A2161">
        <v>3160</v>
      </c>
      <c r="B2161" t="s">
        <v>105</v>
      </c>
      <c r="C2161" t="s">
        <v>748</v>
      </c>
      <c r="D2161" t="s">
        <v>980</v>
      </c>
      <c r="E2161" s="1">
        <v>35420</v>
      </c>
      <c r="F2161" s="1">
        <v>45008</v>
      </c>
      <c r="G2161" t="s">
        <v>967</v>
      </c>
      <c r="H2161" s="2">
        <v>411536.47</v>
      </c>
      <c r="I2161">
        <v>12</v>
      </c>
      <c r="J2161">
        <v>5.5</v>
      </c>
      <c r="R2161">
        <f t="shared" ca="1" si="142"/>
        <v>28</v>
      </c>
    </row>
    <row r="2162" spans="1:18">
      <c r="A2162">
        <v>3161</v>
      </c>
      <c r="B2162" t="s">
        <v>135</v>
      </c>
      <c r="C2162" t="s">
        <v>778</v>
      </c>
      <c r="D2162" t="s">
        <v>980</v>
      </c>
      <c r="E2162" s="1">
        <v>22100</v>
      </c>
      <c r="F2162" s="1">
        <v>44278</v>
      </c>
      <c r="G2162" t="s">
        <v>966</v>
      </c>
      <c r="H2162" s="2">
        <v>193428.5</v>
      </c>
      <c r="I2162">
        <v>0</v>
      </c>
      <c r="J2162">
        <v>2.1</v>
      </c>
      <c r="R2162">
        <f t="shared" ca="1" si="142"/>
        <v>64</v>
      </c>
    </row>
    <row r="2163" spans="1:18">
      <c r="A2163">
        <v>3162</v>
      </c>
      <c r="B2163" t="s">
        <v>331</v>
      </c>
      <c r="C2163" t="s">
        <v>748</v>
      </c>
      <c r="D2163" t="s">
        <v>979</v>
      </c>
      <c r="E2163" s="1">
        <v>22395</v>
      </c>
      <c r="F2163" s="1">
        <v>44180</v>
      </c>
      <c r="G2163" t="s">
        <v>966</v>
      </c>
      <c r="H2163" s="2">
        <v>248633.19</v>
      </c>
      <c r="I2163">
        <v>0</v>
      </c>
      <c r="J2163">
        <v>2.1</v>
      </c>
      <c r="R2163">
        <f t="shared" ca="1" si="142"/>
        <v>64</v>
      </c>
    </row>
    <row r="2164" spans="1:18">
      <c r="A2164">
        <v>3163</v>
      </c>
      <c r="B2164" t="s">
        <v>52</v>
      </c>
      <c r="C2164" t="s">
        <v>650</v>
      </c>
      <c r="D2164" t="s">
        <v>980</v>
      </c>
      <c r="E2164" s="1">
        <v>38066</v>
      </c>
      <c r="F2164" s="1">
        <v>44613</v>
      </c>
      <c r="G2164" t="s">
        <v>969</v>
      </c>
      <c r="H2164" s="2">
        <v>320487.82</v>
      </c>
      <c r="I2164">
        <v>12</v>
      </c>
      <c r="J2164">
        <v>8</v>
      </c>
      <c r="R2164">
        <f t="shared" ca="1" si="142"/>
        <v>21</v>
      </c>
    </row>
    <row r="2165" spans="1:18">
      <c r="A2165">
        <v>3164</v>
      </c>
      <c r="B2165" t="s">
        <v>98</v>
      </c>
      <c r="C2165" t="s">
        <v>576</v>
      </c>
      <c r="D2165" t="s">
        <v>980</v>
      </c>
      <c r="E2165" s="1">
        <v>37983</v>
      </c>
      <c r="F2165" s="1">
        <v>45443</v>
      </c>
      <c r="G2165" t="s">
        <v>965</v>
      </c>
      <c r="H2165" s="2">
        <v>492681.87</v>
      </c>
      <c r="I2165">
        <v>0</v>
      </c>
      <c r="J2165">
        <v>0.5</v>
      </c>
      <c r="R2165">
        <f t="shared" ca="1" si="142"/>
        <v>21</v>
      </c>
    </row>
    <row r="2166" spans="1:18">
      <c r="A2166">
        <v>3165</v>
      </c>
      <c r="B2166" t="s">
        <v>268</v>
      </c>
      <c r="C2166" t="s">
        <v>686</v>
      </c>
      <c r="D2166" t="s">
        <v>979</v>
      </c>
      <c r="E2166" s="1">
        <v>30304</v>
      </c>
      <c r="F2166" s="1">
        <v>44760</v>
      </c>
      <c r="G2166" t="s">
        <v>969</v>
      </c>
      <c r="H2166" s="2">
        <v>468357.87</v>
      </c>
      <c r="I2166">
        <v>24</v>
      </c>
      <c r="J2166">
        <v>8</v>
      </c>
      <c r="R2166">
        <f t="shared" ca="1" si="142"/>
        <v>42</v>
      </c>
    </row>
    <row r="2167" spans="1:18">
      <c r="A2167">
        <v>3166</v>
      </c>
      <c r="B2167" t="s">
        <v>10</v>
      </c>
      <c r="C2167" t="s">
        <v>398</v>
      </c>
      <c r="D2167" t="s">
        <v>980</v>
      </c>
      <c r="E2167" s="1">
        <v>28174</v>
      </c>
      <c r="F2167" s="1">
        <v>45669</v>
      </c>
      <c r="G2167" t="s">
        <v>966</v>
      </c>
      <c r="H2167" s="2">
        <v>170292.14</v>
      </c>
      <c r="I2167">
        <v>0</v>
      </c>
      <c r="J2167">
        <v>2.1</v>
      </c>
      <c r="R2167">
        <f t="shared" ca="1" si="142"/>
        <v>48</v>
      </c>
    </row>
    <row r="2168" spans="1:18">
      <c r="A2168">
        <v>3167</v>
      </c>
      <c r="B2168" t="s">
        <v>328</v>
      </c>
      <c r="C2168" t="s">
        <v>780</v>
      </c>
      <c r="D2168" t="s">
        <v>979</v>
      </c>
      <c r="E2168" s="1">
        <v>30175</v>
      </c>
      <c r="F2168" s="1">
        <v>45130</v>
      </c>
      <c r="G2168" t="s">
        <v>966</v>
      </c>
      <c r="H2168" s="2">
        <v>323638.18</v>
      </c>
      <c r="I2168">
        <v>0</v>
      </c>
      <c r="J2168">
        <v>2.1</v>
      </c>
      <c r="R2168">
        <f t="shared" ca="1" si="142"/>
        <v>42</v>
      </c>
    </row>
    <row r="2169" spans="1:18">
      <c r="A2169">
        <v>3168</v>
      </c>
      <c r="B2169" t="s">
        <v>219</v>
      </c>
      <c r="C2169" t="s">
        <v>773</v>
      </c>
      <c r="D2169" t="s">
        <v>979</v>
      </c>
      <c r="E2169" s="1">
        <v>35369</v>
      </c>
      <c r="F2169" s="1">
        <v>45225</v>
      </c>
      <c r="G2169" t="s">
        <v>966</v>
      </c>
      <c r="H2169" s="2">
        <v>282274.2</v>
      </c>
      <c r="I2169">
        <v>0</v>
      </c>
      <c r="J2169">
        <v>2.1</v>
      </c>
      <c r="R2169">
        <f t="shared" ca="1" si="142"/>
        <v>28</v>
      </c>
    </row>
    <row r="2170" spans="1:18">
      <c r="A2170">
        <v>3169</v>
      </c>
      <c r="B2170" t="s">
        <v>315</v>
      </c>
      <c r="C2170" t="s">
        <v>875</v>
      </c>
      <c r="D2170" t="s">
        <v>979</v>
      </c>
      <c r="E2170" s="1">
        <v>22555</v>
      </c>
      <c r="F2170" s="1">
        <v>45494</v>
      </c>
      <c r="G2170" t="s">
        <v>965</v>
      </c>
      <c r="H2170" s="2">
        <v>325464.63</v>
      </c>
      <c r="I2170">
        <v>0</v>
      </c>
      <c r="J2170">
        <v>0.5</v>
      </c>
      <c r="R2170">
        <f t="shared" ca="1" si="142"/>
        <v>63</v>
      </c>
    </row>
    <row r="2171" spans="1:18">
      <c r="A2171">
        <v>3170</v>
      </c>
      <c r="B2171" t="s">
        <v>295</v>
      </c>
      <c r="C2171" t="s">
        <v>463</v>
      </c>
      <c r="D2171" t="s">
        <v>980</v>
      </c>
      <c r="E2171" s="1">
        <v>32689</v>
      </c>
      <c r="F2171" s="1">
        <v>44748</v>
      </c>
      <c r="G2171" t="s">
        <v>969</v>
      </c>
      <c r="H2171" s="2">
        <v>355495.14</v>
      </c>
      <c r="I2171">
        <v>36</v>
      </c>
      <c r="J2171">
        <v>8</v>
      </c>
      <c r="R2171">
        <f t="shared" ca="1" si="142"/>
        <v>35</v>
      </c>
    </row>
    <row r="2172" spans="1:18">
      <c r="A2172">
        <v>3171</v>
      </c>
      <c r="B2172" t="s">
        <v>93</v>
      </c>
      <c r="C2172" t="s">
        <v>482</v>
      </c>
      <c r="D2172" t="s">
        <v>980</v>
      </c>
      <c r="E2172" s="1">
        <v>23367</v>
      </c>
      <c r="F2172" s="1">
        <v>44908</v>
      </c>
      <c r="G2172" t="s">
        <v>967</v>
      </c>
      <c r="H2172" s="2">
        <v>281596.17</v>
      </c>
      <c r="I2172">
        <v>18</v>
      </c>
      <c r="J2172">
        <v>5.5</v>
      </c>
      <c r="R2172">
        <f t="shared" ca="1" si="142"/>
        <v>61</v>
      </c>
    </row>
    <row r="2173" spans="1:18">
      <c r="A2173">
        <v>3172</v>
      </c>
      <c r="B2173" t="s">
        <v>59</v>
      </c>
      <c r="C2173" t="s">
        <v>723</v>
      </c>
      <c r="D2173" t="s">
        <v>980</v>
      </c>
      <c r="E2173" s="1">
        <v>24220</v>
      </c>
      <c r="F2173" s="1">
        <v>44349</v>
      </c>
      <c r="G2173" t="s">
        <v>967</v>
      </c>
      <c r="H2173" s="2">
        <v>433972.38</v>
      </c>
      <c r="I2173">
        <v>12</v>
      </c>
      <c r="J2173">
        <v>5.5</v>
      </c>
      <c r="R2173">
        <f t="shared" ca="1" si="142"/>
        <v>59</v>
      </c>
    </row>
    <row r="2174" spans="1:18">
      <c r="A2174">
        <v>3173</v>
      </c>
      <c r="B2174" t="s">
        <v>175</v>
      </c>
      <c r="C2174" t="s">
        <v>743</v>
      </c>
      <c r="D2174" t="s">
        <v>980</v>
      </c>
      <c r="E2174" s="1">
        <v>31394</v>
      </c>
      <c r="F2174" s="1">
        <v>45126</v>
      </c>
      <c r="G2174" t="s">
        <v>965</v>
      </c>
      <c r="H2174" s="2">
        <v>379359.53</v>
      </c>
      <c r="I2174">
        <v>0</v>
      </c>
      <c r="J2174">
        <v>0.5</v>
      </c>
      <c r="R2174">
        <f t="shared" ca="1" si="142"/>
        <v>39</v>
      </c>
    </row>
    <row r="2175" spans="1:18">
      <c r="A2175">
        <v>3174</v>
      </c>
      <c r="B2175" t="s">
        <v>140</v>
      </c>
      <c r="C2175" t="s">
        <v>743</v>
      </c>
      <c r="D2175" t="s">
        <v>979</v>
      </c>
      <c r="E2175" s="1">
        <v>25619</v>
      </c>
      <c r="F2175" s="1">
        <v>45560</v>
      </c>
      <c r="G2175" t="s">
        <v>965</v>
      </c>
      <c r="H2175" s="2">
        <v>434326.1</v>
      </c>
      <c r="I2175">
        <v>0</v>
      </c>
      <c r="J2175">
        <v>0.5</v>
      </c>
      <c r="R2175">
        <f t="shared" ca="1" si="142"/>
        <v>55</v>
      </c>
    </row>
    <row r="2176" spans="1:18">
      <c r="A2176">
        <v>3175</v>
      </c>
      <c r="B2176" t="s">
        <v>247</v>
      </c>
      <c r="C2176" t="s">
        <v>765</v>
      </c>
      <c r="D2176" t="s">
        <v>980</v>
      </c>
      <c r="E2176" s="1">
        <v>31729</v>
      </c>
      <c r="F2176" s="1">
        <v>44514</v>
      </c>
      <c r="G2176" t="s">
        <v>967</v>
      </c>
      <c r="H2176" s="2">
        <v>48158.02</v>
      </c>
      <c r="I2176">
        <v>36</v>
      </c>
      <c r="J2176">
        <v>5.5</v>
      </c>
      <c r="R2176">
        <f t="shared" ca="1" si="142"/>
        <v>38</v>
      </c>
    </row>
    <row r="2177" spans="1:18">
      <c r="A2177">
        <v>3176</v>
      </c>
      <c r="B2177" t="s">
        <v>169</v>
      </c>
      <c r="C2177" t="s">
        <v>617</v>
      </c>
      <c r="D2177" t="s">
        <v>979</v>
      </c>
      <c r="E2177" s="1">
        <v>29656</v>
      </c>
      <c r="F2177" s="1">
        <v>44251</v>
      </c>
      <c r="G2177" t="s">
        <v>968</v>
      </c>
      <c r="H2177" s="2">
        <v>254573.72</v>
      </c>
      <c r="I2177">
        <v>0</v>
      </c>
      <c r="J2177">
        <v>35</v>
      </c>
      <c r="R2177">
        <f t="shared" ca="1" si="142"/>
        <v>44</v>
      </c>
    </row>
    <row r="2178" spans="1:18">
      <c r="A2178">
        <v>3177</v>
      </c>
      <c r="B2178" t="s">
        <v>65</v>
      </c>
      <c r="C2178" t="s">
        <v>857</v>
      </c>
      <c r="D2178" t="s">
        <v>979</v>
      </c>
      <c r="E2178" s="1">
        <v>33281</v>
      </c>
      <c r="F2178" s="1">
        <v>45585</v>
      </c>
      <c r="G2178" t="s">
        <v>965</v>
      </c>
      <c r="H2178" s="2">
        <v>429321.86</v>
      </c>
      <c r="I2178">
        <v>0</v>
      </c>
      <c r="J2178">
        <v>0.5</v>
      </c>
      <c r="R2178">
        <f t="shared" ca="1" si="142"/>
        <v>34</v>
      </c>
    </row>
    <row r="2179" spans="1:18">
      <c r="A2179">
        <v>3178</v>
      </c>
      <c r="B2179" t="s">
        <v>198</v>
      </c>
      <c r="C2179" t="s">
        <v>947</v>
      </c>
      <c r="D2179" t="s">
        <v>980</v>
      </c>
      <c r="E2179" s="1">
        <v>23657</v>
      </c>
      <c r="F2179" s="1">
        <v>44279</v>
      </c>
      <c r="G2179" t="s">
        <v>969</v>
      </c>
      <c r="H2179" s="2">
        <v>105275.75</v>
      </c>
      <c r="I2179">
        <v>24</v>
      </c>
      <c r="J2179">
        <v>8</v>
      </c>
      <c r="R2179">
        <f t="shared" ca="1" si="142"/>
        <v>60</v>
      </c>
    </row>
    <row r="2180" spans="1:18">
      <c r="A2180">
        <v>3179</v>
      </c>
      <c r="B2180" t="s">
        <v>131</v>
      </c>
      <c r="C2180" t="s">
        <v>646</v>
      </c>
      <c r="D2180" t="s">
        <v>980</v>
      </c>
      <c r="E2180" s="1">
        <v>35648</v>
      </c>
      <c r="F2180" s="1">
        <v>45218</v>
      </c>
      <c r="G2180" t="s">
        <v>966</v>
      </c>
      <c r="H2180" s="2">
        <v>315315.68</v>
      </c>
      <c r="I2180">
        <v>0</v>
      </c>
      <c r="J2180">
        <v>2.1</v>
      </c>
      <c r="R2180">
        <f t="shared" ca="1" si="142"/>
        <v>27</v>
      </c>
    </row>
    <row r="2181" spans="1:18">
      <c r="A2181">
        <v>3180</v>
      </c>
      <c r="B2181" t="s">
        <v>348</v>
      </c>
      <c r="C2181" t="s">
        <v>426</v>
      </c>
      <c r="D2181" t="s">
        <v>979</v>
      </c>
      <c r="E2181" s="1">
        <v>36094</v>
      </c>
      <c r="F2181" s="1">
        <v>44133</v>
      </c>
      <c r="G2181" t="s">
        <v>965</v>
      </c>
      <c r="H2181" s="2">
        <v>128859.26</v>
      </c>
      <c r="I2181">
        <v>0</v>
      </c>
      <c r="J2181">
        <v>0.5</v>
      </c>
      <c r="R2181">
        <f t="shared" ca="1" si="142"/>
        <v>26</v>
      </c>
    </row>
    <row r="2182" spans="1:18">
      <c r="A2182">
        <v>3181</v>
      </c>
      <c r="B2182" t="s">
        <v>146</v>
      </c>
      <c r="C2182" t="s">
        <v>450</v>
      </c>
      <c r="D2182" t="s">
        <v>980</v>
      </c>
      <c r="E2182" s="1">
        <v>29635</v>
      </c>
      <c r="F2182" s="1">
        <v>45126</v>
      </c>
      <c r="G2182" t="s">
        <v>967</v>
      </c>
      <c r="H2182" s="2">
        <v>399081.71</v>
      </c>
      <c r="I2182">
        <v>36</v>
      </c>
      <c r="J2182">
        <v>5.5</v>
      </c>
      <c r="R2182">
        <f t="shared" ca="1" si="142"/>
        <v>44</v>
      </c>
    </row>
    <row r="2183" spans="1:18">
      <c r="A2183">
        <v>3182</v>
      </c>
      <c r="B2183" t="s">
        <v>198</v>
      </c>
      <c r="C2183" t="s">
        <v>575</v>
      </c>
      <c r="D2183" t="s">
        <v>979</v>
      </c>
      <c r="E2183" s="1">
        <v>21330</v>
      </c>
      <c r="F2183" s="1">
        <v>45412</v>
      </c>
      <c r="G2183" t="s">
        <v>965</v>
      </c>
      <c r="H2183" s="2">
        <v>195176.79</v>
      </c>
      <c r="I2183">
        <v>0</v>
      </c>
      <c r="J2183">
        <v>0.5</v>
      </c>
      <c r="R2183">
        <f t="shared" ca="1" si="142"/>
        <v>67</v>
      </c>
    </row>
    <row r="2184" spans="1:18">
      <c r="A2184">
        <v>3183</v>
      </c>
      <c r="B2184" t="s">
        <v>187</v>
      </c>
      <c r="C2184" t="s">
        <v>749</v>
      </c>
      <c r="D2184" t="s">
        <v>980</v>
      </c>
      <c r="E2184" s="1">
        <v>29345</v>
      </c>
      <c r="F2184" s="1">
        <v>45004</v>
      </c>
      <c r="G2184" t="s">
        <v>966</v>
      </c>
      <c r="H2184" s="2">
        <v>37943.72</v>
      </c>
      <c r="I2184">
        <v>0</v>
      </c>
      <c r="J2184">
        <v>2.1</v>
      </c>
      <c r="R2184">
        <f t="shared" ca="1" si="142"/>
        <v>45</v>
      </c>
    </row>
    <row r="2185" spans="1:18">
      <c r="A2185">
        <v>3184</v>
      </c>
      <c r="B2185" t="s">
        <v>343</v>
      </c>
      <c r="C2185" t="s">
        <v>450</v>
      </c>
      <c r="D2185" t="s">
        <v>980</v>
      </c>
      <c r="E2185" s="1">
        <v>22498</v>
      </c>
      <c r="F2185" s="1">
        <v>45496</v>
      </c>
      <c r="G2185" t="s">
        <v>969</v>
      </c>
      <c r="H2185" s="2">
        <v>37779.4</v>
      </c>
      <c r="I2185">
        <v>24</v>
      </c>
      <c r="J2185">
        <v>8</v>
      </c>
      <c r="R2185">
        <f t="shared" ca="1" si="142"/>
        <v>63</v>
      </c>
    </row>
    <row r="2186" spans="1:18">
      <c r="A2186">
        <v>3185</v>
      </c>
      <c r="B2186" t="s">
        <v>166</v>
      </c>
      <c r="C2186" t="s">
        <v>205</v>
      </c>
      <c r="D2186" t="s">
        <v>980</v>
      </c>
      <c r="E2186" s="1">
        <v>37467</v>
      </c>
      <c r="F2186" s="1">
        <v>45523</v>
      </c>
      <c r="G2186" t="s">
        <v>965</v>
      </c>
      <c r="H2186" s="2">
        <v>475794.74</v>
      </c>
      <c r="I2186">
        <v>0</v>
      </c>
      <c r="J2186">
        <v>0.5</v>
      </c>
      <c r="R2186">
        <f t="shared" ca="1" si="142"/>
        <v>22</v>
      </c>
    </row>
    <row r="2187" spans="1:18">
      <c r="A2187">
        <v>3186</v>
      </c>
      <c r="B2187" t="s">
        <v>216</v>
      </c>
      <c r="C2187" t="s">
        <v>812</v>
      </c>
      <c r="D2187" t="s">
        <v>979</v>
      </c>
      <c r="E2187" s="1">
        <v>23394</v>
      </c>
      <c r="F2187" s="1">
        <v>44485</v>
      </c>
      <c r="G2187" t="s">
        <v>965</v>
      </c>
      <c r="H2187" s="2">
        <v>256256.73</v>
      </c>
      <c r="I2187">
        <v>0</v>
      </c>
      <c r="J2187">
        <v>0.5</v>
      </c>
      <c r="R2187">
        <f t="shared" ca="1" si="142"/>
        <v>61</v>
      </c>
    </row>
    <row r="2188" spans="1:18">
      <c r="A2188">
        <v>3187</v>
      </c>
      <c r="B2188" t="s">
        <v>243</v>
      </c>
      <c r="C2188" t="s">
        <v>771</v>
      </c>
      <c r="D2188" t="s">
        <v>980</v>
      </c>
      <c r="E2188" s="1">
        <v>33583</v>
      </c>
      <c r="F2188" s="1">
        <v>45410</v>
      </c>
      <c r="G2188" t="s">
        <v>967</v>
      </c>
      <c r="H2188" s="2">
        <v>169761.82</v>
      </c>
      <c r="I2188">
        <v>12</v>
      </c>
      <c r="J2188">
        <v>5.5</v>
      </c>
      <c r="R2188">
        <f t="shared" ca="1" si="142"/>
        <v>33</v>
      </c>
    </row>
    <row r="2189" spans="1:18">
      <c r="A2189">
        <v>3188</v>
      </c>
      <c r="B2189" t="s">
        <v>141</v>
      </c>
      <c r="C2189" t="s">
        <v>788</v>
      </c>
      <c r="D2189" t="s">
        <v>980</v>
      </c>
      <c r="E2189" s="1">
        <v>34451</v>
      </c>
      <c r="F2189" s="1">
        <v>44319</v>
      </c>
      <c r="G2189" t="s">
        <v>965</v>
      </c>
      <c r="H2189" s="2">
        <v>78252.61</v>
      </c>
      <c r="I2189">
        <v>0</v>
      </c>
      <c r="J2189">
        <v>0.5</v>
      </c>
      <c r="R2189">
        <f t="shared" ref="R2189:R2252" ca="1" si="143">INT((TODAY()-E2189)/365.25)</f>
        <v>31</v>
      </c>
    </row>
    <row r="2190" spans="1:18">
      <c r="A2190">
        <v>3189</v>
      </c>
      <c r="B2190" t="s">
        <v>181</v>
      </c>
      <c r="C2190" t="s">
        <v>593</v>
      </c>
      <c r="D2190" t="s">
        <v>979</v>
      </c>
      <c r="E2190" s="1">
        <v>20120</v>
      </c>
      <c r="F2190" s="1">
        <v>45347</v>
      </c>
      <c r="G2190" t="s">
        <v>969</v>
      </c>
      <c r="H2190" s="2">
        <v>470040.25</v>
      </c>
      <c r="I2190">
        <v>36</v>
      </c>
      <c r="J2190">
        <v>8</v>
      </c>
      <c r="R2190">
        <f t="shared" ca="1" si="143"/>
        <v>70</v>
      </c>
    </row>
    <row r="2191" spans="1:18">
      <c r="A2191">
        <v>3190</v>
      </c>
      <c r="B2191" t="s">
        <v>41</v>
      </c>
      <c r="C2191" t="s">
        <v>814</v>
      </c>
      <c r="D2191" t="s">
        <v>979</v>
      </c>
      <c r="E2191" s="1">
        <v>30027</v>
      </c>
      <c r="F2191" s="1">
        <v>44894</v>
      </c>
      <c r="G2191" t="s">
        <v>966</v>
      </c>
      <c r="H2191" s="2">
        <v>252192.73</v>
      </c>
      <c r="I2191">
        <v>0</v>
      </c>
      <c r="J2191">
        <v>2.1</v>
      </c>
      <c r="R2191">
        <f t="shared" ca="1" si="143"/>
        <v>43</v>
      </c>
    </row>
    <row r="2192" spans="1:18">
      <c r="A2192">
        <v>3191</v>
      </c>
      <c r="B2192" t="s">
        <v>143</v>
      </c>
      <c r="C2192" t="s">
        <v>751</v>
      </c>
      <c r="D2192" t="s">
        <v>979</v>
      </c>
      <c r="E2192" s="1">
        <v>25767</v>
      </c>
      <c r="F2192" s="1">
        <v>44138</v>
      </c>
      <c r="G2192" t="s">
        <v>969</v>
      </c>
      <c r="H2192" s="2">
        <v>427723.65</v>
      </c>
      <c r="I2192">
        <v>18</v>
      </c>
      <c r="J2192">
        <v>8</v>
      </c>
      <c r="R2192">
        <f t="shared" ca="1" si="143"/>
        <v>54</v>
      </c>
    </row>
    <row r="2193" spans="1:18">
      <c r="A2193">
        <v>3192</v>
      </c>
      <c r="B2193" t="s">
        <v>233</v>
      </c>
      <c r="C2193" t="s">
        <v>434</v>
      </c>
      <c r="D2193" t="s">
        <v>980</v>
      </c>
      <c r="E2193" s="1">
        <v>31054</v>
      </c>
      <c r="F2193" s="1">
        <v>44306</v>
      </c>
      <c r="G2193" t="s">
        <v>965</v>
      </c>
      <c r="H2193" s="2">
        <v>108451.79</v>
      </c>
      <c r="I2193">
        <v>0</v>
      </c>
      <c r="J2193">
        <v>0.5</v>
      </c>
      <c r="R2193">
        <f t="shared" ca="1" si="143"/>
        <v>40</v>
      </c>
    </row>
    <row r="2194" spans="1:18">
      <c r="A2194">
        <v>3193</v>
      </c>
      <c r="B2194" t="s">
        <v>33</v>
      </c>
      <c r="C2194" t="s">
        <v>797</v>
      </c>
      <c r="D2194" t="s">
        <v>980</v>
      </c>
      <c r="E2194" s="1">
        <v>37897</v>
      </c>
      <c r="F2194" s="1">
        <v>44274</v>
      </c>
      <c r="G2194" t="s">
        <v>966</v>
      </c>
      <c r="H2194" s="2">
        <v>456044.73</v>
      </c>
      <c r="I2194">
        <v>0</v>
      </c>
      <c r="J2194">
        <v>2.1</v>
      </c>
      <c r="R2194">
        <f t="shared" ca="1" si="143"/>
        <v>21</v>
      </c>
    </row>
    <row r="2195" spans="1:18">
      <c r="A2195">
        <v>3194</v>
      </c>
      <c r="B2195" t="s">
        <v>209</v>
      </c>
      <c r="C2195" t="s">
        <v>645</v>
      </c>
      <c r="D2195" t="s">
        <v>980</v>
      </c>
      <c r="E2195" s="1">
        <v>31790</v>
      </c>
      <c r="F2195" s="1">
        <v>44250</v>
      </c>
      <c r="G2195" t="s">
        <v>966</v>
      </c>
      <c r="H2195" s="2">
        <v>187661.72</v>
      </c>
      <c r="I2195">
        <v>0</v>
      </c>
      <c r="J2195">
        <v>2.1</v>
      </c>
      <c r="R2195">
        <f t="shared" ca="1" si="143"/>
        <v>38</v>
      </c>
    </row>
    <row r="2196" spans="1:18">
      <c r="A2196">
        <v>3195</v>
      </c>
      <c r="B2196" t="s">
        <v>181</v>
      </c>
      <c r="C2196" t="s">
        <v>452</v>
      </c>
      <c r="D2196" t="s">
        <v>980</v>
      </c>
      <c r="E2196" s="1">
        <v>34114</v>
      </c>
      <c r="F2196" s="1">
        <v>45255</v>
      </c>
      <c r="G2196" t="s">
        <v>969</v>
      </c>
      <c r="H2196" s="2">
        <v>315587</v>
      </c>
      <c r="I2196">
        <v>6</v>
      </c>
      <c r="J2196">
        <v>8</v>
      </c>
      <c r="R2196">
        <f t="shared" ca="1" si="143"/>
        <v>32</v>
      </c>
    </row>
    <row r="2197" spans="1:18">
      <c r="A2197">
        <v>3196</v>
      </c>
      <c r="B2197" t="s">
        <v>277</v>
      </c>
      <c r="C2197" t="s">
        <v>904</v>
      </c>
      <c r="D2197" t="s">
        <v>979</v>
      </c>
      <c r="E2197" s="1">
        <v>34497</v>
      </c>
      <c r="F2197" s="1">
        <v>44799</v>
      </c>
      <c r="G2197" t="s">
        <v>965</v>
      </c>
      <c r="H2197" s="2">
        <v>249857.01</v>
      </c>
      <c r="I2197">
        <v>0</v>
      </c>
      <c r="J2197">
        <v>0.5</v>
      </c>
      <c r="R2197">
        <f t="shared" ca="1" si="143"/>
        <v>30</v>
      </c>
    </row>
    <row r="2198" spans="1:18">
      <c r="A2198">
        <v>3197</v>
      </c>
      <c r="B2198" t="s">
        <v>58</v>
      </c>
      <c r="C2198" t="s">
        <v>613</v>
      </c>
      <c r="D2198" t="s">
        <v>980</v>
      </c>
      <c r="E2198" s="1">
        <v>21965</v>
      </c>
      <c r="F2198" s="1">
        <v>45728</v>
      </c>
      <c r="G2198" t="s">
        <v>965</v>
      </c>
      <c r="H2198" s="2">
        <v>337401.98</v>
      </c>
      <c r="I2198">
        <v>0</v>
      </c>
      <c r="J2198">
        <v>0.5</v>
      </c>
      <c r="R2198">
        <f t="shared" ca="1" si="143"/>
        <v>65</v>
      </c>
    </row>
    <row r="2199" spans="1:18">
      <c r="A2199">
        <v>3198</v>
      </c>
      <c r="B2199" t="s">
        <v>331</v>
      </c>
      <c r="C2199" t="s">
        <v>551</v>
      </c>
      <c r="D2199" t="s">
        <v>980</v>
      </c>
      <c r="E2199" s="1">
        <v>34771</v>
      </c>
      <c r="F2199" s="1">
        <v>45340</v>
      </c>
      <c r="G2199" t="s">
        <v>966</v>
      </c>
      <c r="H2199" s="2">
        <v>365098.66</v>
      </c>
      <c r="I2199">
        <v>0</v>
      </c>
      <c r="J2199">
        <v>2.1</v>
      </c>
      <c r="R2199">
        <f t="shared" ca="1" si="143"/>
        <v>30</v>
      </c>
    </row>
    <row r="2200" spans="1:18">
      <c r="A2200">
        <v>3199</v>
      </c>
      <c r="B2200" t="s">
        <v>36</v>
      </c>
      <c r="C2200" t="s">
        <v>877</v>
      </c>
      <c r="D2200" t="s">
        <v>980</v>
      </c>
      <c r="E2200" s="1">
        <v>21265</v>
      </c>
      <c r="F2200" s="1">
        <v>45039</v>
      </c>
      <c r="G2200" t="s">
        <v>965</v>
      </c>
      <c r="H2200" s="2">
        <v>454591.14</v>
      </c>
      <c r="I2200">
        <v>0</v>
      </c>
      <c r="J2200">
        <v>0.5</v>
      </c>
      <c r="R2200">
        <f t="shared" ca="1" si="143"/>
        <v>67</v>
      </c>
    </row>
    <row r="2201" spans="1:18">
      <c r="A2201">
        <v>3200</v>
      </c>
      <c r="B2201" t="s">
        <v>285</v>
      </c>
      <c r="C2201" t="s">
        <v>948</v>
      </c>
      <c r="D2201" t="s">
        <v>980</v>
      </c>
      <c r="E2201" s="1">
        <v>29701</v>
      </c>
      <c r="F2201" s="1">
        <v>45581</v>
      </c>
      <c r="G2201" t="s">
        <v>966</v>
      </c>
      <c r="H2201" s="2">
        <v>407271.96</v>
      </c>
      <c r="I2201">
        <v>0</v>
      </c>
      <c r="J2201">
        <v>2.1</v>
      </c>
      <c r="R2201">
        <f t="shared" ca="1" si="143"/>
        <v>44</v>
      </c>
    </row>
    <row r="2202" spans="1:18">
      <c r="A2202">
        <v>3201</v>
      </c>
      <c r="B2202" t="s">
        <v>344</v>
      </c>
      <c r="C2202" t="s">
        <v>798</v>
      </c>
      <c r="D2202" t="s">
        <v>979</v>
      </c>
      <c r="E2202" s="1">
        <v>37906</v>
      </c>
      <c r="F2202" s="1">
        <v>44303</v>
      </c>
      <c r="G2202" t="s">
        <v>969</v>
      </c>
      <c r="H2202" s="2">
        <v>446366.34</v>
      </c>
      <c r="I2202">
        <v>24</v>
      </c>
      <c r="J2202">
        <v>8</v>
      </c>
      <c r="R2202">
        <f t="shared" ca="1" si="143"/>
        <v>21</v>
      </c>
    </row>
    <row r="2203" spans="1:18">
      <c r="A2203">
        <v>3202</v>
      </c>
      <c r="B2203" t="s">
        <v>138</v>
      </c>
      <c r="C2203" t="s">
        <v>804</v>
      </c>
      <c r="D2203" t="s">
        <v>980</v>
      </c>
      <c r="E2203" s="1">
        <v>20798</v>
      </c>
      <c r="F2203" s="1">
        <v>45067</v>
      </c>
      <c r="G2203" t="s">
        <v>968</v>
      </c>
      <c r="H2203" s="2">
        <v>147323.81</v>
      </c>
      <c r="I2203">
        <v>0</v>
      </c>
      <c r="J2203">
        <v>35</v>
      </c>
      <c r="R2203">
        <f t="shared" ca="1" si="143"/>
        <v>68</v>
      </c>
    </row>
    <row r="2204" spans="1:18">
      <c r="A2204">
        <v>3203</v>
      </c>
      <c r="B2204" t="s">
        <v>228</v>
      </c>
      <c r="C2204" t="s">
        <v>765</v>
      </c>
      <c r="D2204" t="s">
        <v>980</v>
      </c>
      <c r="E2204" s="1">
        <v>27875</v>
      </c>
      <c r="F2204" s="1">
        <v>44217</v>
      </c>
      <c r="G2204" t="s">
        <v>967</v>
      </c>
      <c r="H2204" s="2">
        <v>30301.599999999999</v>
      </c>
      <c r="I2204">
        <v>36</v>
      </c>
      <c r="J2204">
        <v>5.5</v>
      </c>
      <c r="R2204">
        <f t="shared" ca="1" si="143"/>
        <v>49</v>
      </c>
    </row>
    <row r="2205" spans="1:18">
      <c r="A2205">
        <v>3204</v>
      </c>
      <c r="B2205" t="s">
        <v>63</v>
      </c>
      <c r="C2205" t="s">
        <v>630</v>
      </c>
      <c r="D2205" t="s">
        <v>980</v>
      </c>
      <c r="E2205" s="1">
        <v>24812</v>
      </c>
      <c r="F2205" s="1">
        <v>44818</v>
      </c>
      <c r="G2205" t="s">
        <v>968</v>
      </c>
      <c r="H2205" s="2">
        <v>456381.04</v>
      </c>
      <c r="I2205">
        <v>0</v>
      </c>
      <c r="J2205">
        <v>35</v>
      </c>
      <c r="R2205">
        <f t="shared" ca="1" si="143"/>
        <v>57</v>
      </c>
    </row>
    <row r="2206" spans="1:18">
      <c r="A2206">
        <v>3205</v>
      </c>
      <c r="B2206" t="s">
        <v>249</v>
      </c>
      <c r="C2206" t="s">
        <v>480</v>
      </c>
      <c r="D2206" t="s">
        <v>980</v>
      </c>
      <c r="E2206" s="1">
        <v>38919</v>
      </c>
      <c r="F2206" s="1">
        <v>44093</v>
      </c>
      <c r="G2206" t="s">
        <v>968</v>
      </c>
      <c r="H2206" s="2">
        <v>394340.91</v>
      </c>
      <c r="I2206">
        <v>0</v>
      </c>
      <c r="J2206">
        <v>35</v>
      </c>
      <c r="R2206">
        <f t="shared" ca="1" si="143"/>
        <v>18</v>
      </c>
    </row>
    <row r="2207" spans="1:18">
      <c r="A2207">
        <v>3206</v>
      </c>
      <c r="B2207" t="s">
        <v>94</v>
      </c>
      <c r="C2207" t="s">
        <v>635</v>
      </c>
      <c r="D2207" t="s">
        <v>979</v>
      </c>
      <c r="E2207" s="1">
        <v>32448</v>
      </c>
      <c r="F2207" s="1">
        <v>45350</v>
      </c>
      <c r="G2207" t="s">
        <v>968</v>
      </c>
      <c r="H2207" s="2">
        <v>57009.11</v>
      </c>
      <c r="I2207">
        <v>0</v>
      </c>
      <c r="J2207">
        <v>35</v>
      </c>
      <c r="R2207">
        <f t="shared" ca="1" si="143"/>
        <v>36</v>
      </c>
    </row>
    <row r="2208" spans="1:18">
      <c r="A2208">
        <v>3207</v>
      </c>
      <c r="B2208" t="s">
        <v>348</v>
      </c>
      <c r="C2208" t="s">
        <v>397</v>
      </c>
      <c r="D2208" t="s">
        <v>980</v>
      </c>
      <c r="E2208" s="1">
        <v>23772</v>
      </c>
      <c r="F2208" s="1">
        <v>44597</v>
      </c>
      <c r="G2208" t="s">
        <v>969</v>
      </c>
      <c r="H2208" s="2">
        <v>33162.04</v>
      </c>
      <c r="I2208">
        <v>18</v>
      </c>
      <c r="J2208">
        <v>8</v>
      </c>
      <c r="R2208">
        <f t="shared" ca="1" si="143"/>
        <v>60</v>
      </c>
    </row>
    <row r="2209" spans="1:18">
      <c r="A2209">
        <v>3208</v>
      </c>
      <c r="B2209" t="s">
        <v>236</v>
      </c>
      <c r="C2209" t="s">
        <v>520</v>
      </c>
      <c r="D2209" t="s">
        <v>979</v>
      </c>
      <c r="E2209" s="1">
        <v>29619</v>
      </c>
      <c r="F2209" s="1">
        <v>45188</v>
      </c>
      <c r="G2209" t="s">
        <v>968</v>
      </c>
      <c r="H2209" s="2">
        <v>466457.78</v>
      </c>
      <c r="I2209">
        <v>0</v>
      </c>
      <c r="J2209">
        <v>35</v>
      </c>
      <c r="R2209">
        <f t="shared" ca="1" si="143"/>
        <v>44</v>
      </c>
    </row>
    <row r="2210" spans="1:18">
      <c r="A2210">
        <v>3209</v>
      </c>
      <c r="B2210" t="s">
        <v>317</v>
      </c>
      <c r="C2210" t="s">
        <v>895</v>
      </c>
      <c r="D2210" t="s">
        <v>979</v>
      </c>
      <c r="E2210" s="1">
        <v>30790</v>
      </c>
      <c r="F2210" s="1">
        <v>45742</v>
      </c>
      <c r="G2210" t="s">
        <v>966</v>
      </c>
      <c r="H2210" s="2">
        <v>158857.20000000001</v>
      </c>
      <c r="I2210">
        <v>0</v>
      </c>
      <c r="J2210">
        <v>2.1</v>
      </c>
      <c r="R2210">
        <f t="shared" ca="1" si="143"/>
        <v>41</v>
      </c>
    </row>
    <row r="2211" spans="1:18">
      <c r="A2211">
        <v>3210</v>
      </c>
      <c r="B2211" t="s">
        <v>312</v>
      </c>
      <c r="C2211" t="s">
        <v>448</v>
      </c>
      <c r="D2211" t="s">
        <v>980</v>
      </c>
      <c r="E2211" s="1">
        <v>20489</v>
      </c>
      <c r="F2211" s="1">
        <v>44563</v>
      </c>
      <c r="G2211" t="s">
        <v>969</v>
      </c>
      <c r="H2211" s="2">
        <v>96255.679999999993</v>
      </c>
      <c r="I2211">
        <v>18</v>
      </c>
      <c r="J2211">
        <v>8</v>
      </c>
      <c r="R2211">
        <f t="shared" ca="1" si="143"/>
        <v>69</v>
      </c>
    </row>
    <row r="2212" spans="1:18">
      <c r="A2212">
        <v>3211</v>
      </c>
      <c r="B2212" t="s">
        <v>138</v>
      </c>
      <c r="C2212" t="s">
        <v>509</v>
      </c>
      <c r="D2212" t="s">
        <v>979</v>
      </c>
      <c r="E2212" s="1">
        <v>29656</v>
      </c>
      <c r="F2212" s="1">
        <v>44968</v>
      </c>
      <c r="G2212" t="s">
        <v>965</v>
      </c>
      <c r="H2212" s="2">
        <v>194856.13</v>
      </c>
      <c r="I2212">
        <v>0</v>
      </c>
      <c r="J2212">
        <v>0.5</v>
      </c>
      <c r="R2212">
        <f t="shared" ca="1" si="143"/>
        <v>44</v>
      </c>
    </row>
    <row r="2213" spans="1:18">
      <c r="A2213">
        <v>3212</v>
      </c>
      <c r="B2213" t="s">
        <v>300</v>
      </c>
      <c r="C2213" t="s">
        <v>786</v>
      </c>
      <c r="D2213" t="s">
        <v>979</v>
      </c>
      <c r="E2213" s="1">
        <v>34360</v>
      </c>
      <c r="F2213" s="1">
        <v>45667</v>
      </c>
      <c r="G2213" t="s">
        <v>969</v>
      </c>
      <c r="H2213" s="2">
        <v>147933.21</v>
      </c>
      <c r="I2213">
        <v>12</v>
      </c>
      <c r="J2213">
        <v>8</v>
      </c>
      <c r="R2213">
        <f t="shared" ca="1" si="143"/>
        <v>31</v>
      </c>
    </row>
    <row r="2214" spans="1:18">
      <c r="A2214">
        <v>3213</v>
      </c>
      <c r="B2214" t="s">
        <v>178</v>
      </c>
      <c r="C2214" t="s">
        <v>611</v>
      </c>
      <c r="D2214" t="s">
        <v>979</v>
      </c>
      <c r="E2214" s="1">
        <v>29812</v>
      </c>
      <c r="F2214" s="1">
        <v>44368</v>
      </c>
      <c r="G2214" t="s">
        <v>965</v>
      </c>
      <c r="H2214" s="2">
        <v>331254.51</v>
      </c>
      <c r="I2214">
        <v>0</v>
      </c>
      <c r="J2214">
        <v>0.5</v>
      </c>
      <c r="R2214">
        <f t="shared" ca="1" si="143"/>
        <v>43</v>
      </c>
    </row>
    <row r="2215" spans="1:18">
      <c r="A2215">
        <v>3214</v>
      </c>
      <c r="B2215" t="s">
        <v>306</v>
      </c>
      <c r="C2215" t="s">
        <v>510</v>
      </c>
      <c r="D2215" t="s">
        <v>980</v>
      </c>
      <c r="E2215" s="1">
        <v>20606</v>
      </c>
      <c r="F2215" s="1">
        <v>45624</v>
      </c>
      <c r="G2215" t="s">
        <v>968</v>
      </c>
      <c r="H2215" s="2">
        <v>287339.81</v>
      </c>
      <c r="I2215">
        <v>0</v>
      </c>
      <c r="J2215">
        <v>35</v>
      </c>
      <c r="R2215">
        <f t="shared" ca="1" si="143"/>
        <v>69</v>
      </c>
    </row>
    <row r="2216" spans="1:18">
      <c r="A2216">
        <v>3215</v>
      </c>
      <c r="B2216" t="s">
        <v>14</v>
      </c>
      <c r="C2216" t="s">
        <v>657</v>
      </c>
      <c r="D2216" t="s">
        <v>979</v>
      </c>
      <c r="E2216" s="1">
        <v>38807</v>
      </c>
      <c r="F2216" s="1">
        <v>45399</v>
      </c>
      <c r="G2216" t="s">
        <v>967</v>
      </c>
      <c r="H2216" s="2">
        <v>73644.240000000005</v>
      </c>
      <c r="I2216">
        <v>12</v>
      </c>
      <c r="J2216">
        <v>5.5</v>
      </c>
      <c r="R2216">
        <f t="shared" ca="1" si="143"/>
        <v>19</v>
      </c>
    </row>
    <row r="2217" spans="1:18">
      <c r="A2217">
        <v>3216</v>
      </c>
      <c r="B2217" t="s">
        <v>250</v>
      </c>
      <c r="C2217" t="s">
        <v>449</v>
      </c>
      <c r="D2217" t="s">
        <v>980</v>
      </c>
      <c r="E2217" s="1">
        <v>32267</v>
      </c>
      <c r="F2217" s="1">
        <v>44991</v>
      </c>
      <c r="G2217" t="s">
        <v>969</v>
      </c>
      <c r="H2217" s="2">
        <v>397907.12</v>
      </c>
      <c r="I2217">
        <v>18</v>
      </c>
      <c r="J2217">
        <v>8</v>
      </c>
      <c r="R2217">
        <f t="shared" ca="1" si="143"/>
        <v>37</v>
      </c>
    </row>
    <row r="2218" spans="1:18">
      <c r="A2218">
        <v>3217</v>
      </c>
      <c r="B2218" t="s">
        <v>158</v>
      </c>
      <c r="C2218" t="s">
        <v>946</v>
      </c>
      <c r="D2218" t="s">
        <v>980</v>
      </c>
      <c r="E2218" s="1">
        <v>37068</v>
      </c>
      <c r="F2218" s="1">
        <v>44794</v>
      </c>
      <c r="G2218" t="s">
        <v>969</v>
      </c>
      <c r="H2218" s="2">
        <v>10191.49</v>
      </c>
      <c r="I2218">
        <v>12</v>
      </c>
      <c r="J2218">
        <v>8</v>
      </c>
      <c r="R2218">
        <f t="shared" ca="1" si="143"/>
        <v>23</v>
      </c>
    </row>
    <row r="2219" spans="1:18">
      <c r="A2219">
        <v>3218</v>
      </c>
      <c r="B2219" t="s">
        <v>104</v>
      </c>
      <c r="C2219" t="s">
        <v>904</v>
      </c>
      <c r="D2219" t="s">
        <v>980</v>
      </c>
      <c r="E2219" s="1">
        <v>36122</v>
      </c>
      <c r="F2219" s="1">
        <v>45035</v>
      </c>
      <c r="G2219" t="s">
        <v>969</v>
      </c>
      <c r="H2219" s="2">
        <v>257463.66</v>
      </c>
      <c r="I2219">
        <v>12</v>
      </c>
      <c r="J2219">
        <v>8</v>
      </c>
      <c r="R2219">
        <f t="shared" ca="1" si="143"/>
        <v>26</v>
      </c>
    </row>
    <row r="2220" spans="1:18">
      <c r="A2220">
        <v>3219</v>
      </c>
      <c r="B2220" t="s">
        <v>345</v>
      </c>
      <c r="C2220" t="s">
        <v>897</v>
      </c>
      <c r="D2220" t="s">
        <v>980</v>
      </c>
      <c r="E2220" s="1">
        <v>36676</v>
      </c>
      <c r="F2220" s="1">
        <v>44214</v>
      </c>
      <c r="G2220" t="s">
        <v>967</v>
      </c>
      <c r="H2220" s="2">
        <v>443986.67</v>
      </c>
      <c r="I2220">
        <v>6</v>
      </c>
      <c r="J2220">
        <v>5.5</v>
      </c>
      <c r="R2220">
        <f t="shared" ca="1" si="143"/>
        <v>25</v>
      </c>
    </row>
    <row r="2221" spans="1:18">
      <c r="A2221">
        <v>3220</v>
      </c>
      <c r="B2221" t="s">
        <v>330</v>
      </c>
      <c r="C2221" t="s">
        <v>496</v>
      </c>
      <c r="D2221" t="s">
        <v>979</v>
      </c>
      <c r="E2221" s="1">
        <v>27122</v>
      </c>
      <c r="F2221" s="1">
        <v>44760</v>
      </c>
      <c r="G2221" t="s">
        <v>965</v>
      </c>
      <c r="H2221" s="2">
        <v>389855.03</v>
      </c>
      <c r="I2221">
        <v>0</v>
      </c>
      <c r="J2221">
        <v>0.5</v>
      </c>
      <c r="R2221">
        <f t="shared" ca="1" si="143"/>
        <v>51</v>
      </c>
    </row>
    <row r="2222" spans="1:18">
      <c r="A2222">
        <v>3221</v>
      </c>
      <c r="B2222" t="s">
        <v>338</v>
      </c>
      <c r="C2222" t="s">
        <v>949</v>
      </c>
      <c r="D2222" t="s">
        <v>980</v>
      </c>
      <c r="E2222" s="1">
        <v>36020</v>
      </c>
      <c r="F2222" s="1">
        <v>44045</v>
      </c>
      <c r="G2222" t="s">
        <v>968</v>
      </c>
      <c r="H2222" s="2">
        <v>66075.13</v>
      </c>
      <c r="I2222">
        <v>0</v>
      </c>
      <c r="J2222">
        <v>35</v>
      </c>
      <c r="R2222">
        <f t="shared" ca="1" si="143"/>
        <v>26</v>
      </c>
    </row>
    <row r="2223" spans="1:18">
      <c r="A2223">
        <v>3222</v>
      </c>
      <c r="B2223" t="s">
        <v>79</v>
      </c>
      <c r="C2223" t="s">
        <v>438</v>
      </c>
      <c r="D2223" t="s">
        <v>979</v>
      </c>
      <c r="E2223" s="1">
        <v>30489</v>
      </c>
      <c r="F2223" s="1">
        <v>44019</v>
      </c>
      <c r="G2223" t="s">
        <v>967</v>
      </c>
      <c r="H2223" s="2">
        <v>28841.18</v>
      </c>
      <c r="I2223">
        <v>36</v>
      </c>
      <c r="J2223">
        <v>5.5</v>
      </c>
      <c r="R2223">
        <f t="shared" ca="1" si="143"/>
        <v>41</v>
      </c>
    </row>
    <row r="2224" spans="1:18">
      <c r="A2224">
        <v>3223</v>
      </c>
      <c r="B2224" t="s">
        <v>71</v>
      </c>
      <c r="C2224" t="s">
        <v>561</v>
      </c>
      <c r="D2224" t="s">
        <v>979</v>
      </c>
      <c r="E2224" s="1">
        <v>39083</v>
      </c>
      <c r="F2224" s="1">
        <v>45685</v>
      </c>
      <c r="G2224" t="s">
        <v>965</v>
      </c>
      <c r="H2224" s="2">
        <v>287709.49</v>
      </c>
      <c r="I2224">
        <v>0</v>
      </c>
      <c r="J2224">
        <v>0.5</v>
      </c>
      <c r="R2224">
        <f t="shared" ca="1" si="143"/>
        <v>18</v>
      </c>
    </row>
    <row r="2225" spans="1:18">
      <c r="A2225">
        <v>3224</v>
      </c>
      <c r="B2225" t="s">
        <v>159</v>
      </c>
      <c r="C2225" t="s">
        <v>934</v>
      </c>
      <c r="D2225" t="s">
        <v>980</v>
      </c>
      <c r="E2225" s="1">
        <v>28610</v>
      </c>
      <c r="F2225" s="1">
        <v>44292</v>
      </c>
      <c r="G2225" t="s">
        <v>967</v>
      </c>
      <c r="H2225" s="2">
        <v>145477.26</v>
      </c>
      <c r="I2225">
        <v>24</v>
      </c>
      <c r="J2225">
        <v>5.5</v>
      </c>
      <c r="R2225">
        <f t="shared" ca="1" si="143"/>
        <v>47</v>
      </c>
    </row>
    <row r="2226" spans="1:18">
      <c r="A2226">
        <v>3225</v>
      </c>
      <c r="B2226" t="s">
        <v>144</v>
      </c>
      <c r="C2226" t="s">
        <v>910</v>
      </c>
      <c r="D2226" t="s">
        <v>979</v>
      </c>
      <c r="E2226" s="1">
        <v>31181</v>
      </c>
      <c r="F2226" s="1">
        <v>45042</v>
      </c>
      <c r="G2226" t="s">
        <v>969</v>
      </c>
      <c r="H2226" s="2">
        <v>196848.6</v>
      </c>
      <c r="I2226">
        <v>36</v>
      </c>
      <c r="J2226">
        <v>8</v>
      </c>
      <c r="R2226">
        <f t="shared" ca="1" si="143"/>
        <v>40</v>
      </c>
    </row>
    <row r="2227" spans="1:18">
      <c r="A2227">
        <v>3226</v>
      </c>
      <c r="B2227" t="s">
        <v>261</v>
      </c>
      <c r="C2227" t="s">
        <v>690</v>
      </c>
      <c r="D2227" t="s">
        <v>980</v>
      </c>
      <c r="E2227" s="1">
        <v>38527</v>
      </c>
      <c r="F2227" s="1">
        <v>45760</v>
      </c>
      <c r="G2227" t="s">
        <v>968</v>
      </c>
      <c r="H2227" s="2">
        <v>252778.87</v>
      </c>
      <c r="I2227">
        <v>0</v>
      </c>
      <c r="J2227">
        <v>35</v>
      </c>
      <c r="R2227">
        <f t="shared" ca="1" si="143"/>
        <v>19</v>
      </c>
    </row>
    <row r="2228" spans="1:18">
      <c r="A2228">
        <v>3227</v>
      </c>
      <c r="B2228" t="s">
        <v>337</v>
      </c>
      <c r="C2228" t="s">
        <v>942</v>
      </c>
      <c r="D2228" t="s">
        <v>979</v>
      </c>
      <c r="E2228" s="1">
        <v>32571</v>
      </c>
      <c r="F2228" s="1">
        <v>44864</v>
      </c>
      <c r="G2228" t="s">
        <v>968</v>
      </c>
      <c r="H2228" s="2">
        <v>53682.91</v>
      </c>
      <c r="I2228">
        <v>0</v>
      </c>
      <c r="J2228">
        <v>35</v>
      </c>
      <c r="R2228">
        <f t="shared" ca="1" si="143"/>
        <v>36</v>
      </c>
    </row>
    <row r="2229" spans="1:18">
      <c r="A2229">
        <v>3228</v>
      </c>
      <c r="B2229" t="s">
        <v>19</v>
      </c>
      <c r="C2229" t="s">
        <v>539</v>
      </c>
      <c r="D2229" t="s">
        <v>979</v>
      </c>
      <c r="E2229" s="1">
        <v>27220</v>
      </c>
      <c r="F2229" s="1">
        <v>44932</v>
      </c>
      <c r="G2229" t="s">
        <v>965</v>
      </c>
      <c r="H2229" s="2">
        <v>414971.46</v>
      </c>
      <c r="I2229">
        <v>0</v>
      </c>
      <c r="J2229">
        <v>0.5</v>
      </c>
      <c r="R2229">
        <f t="shared" ca="1" si="143"/>
        <v>50</v>
      </c>
    </row>
    <row r="2230" spans="1:18">
      <c r="A2230">
        <v>3229</v>
      </c>
      <c r="B2230" t="s">
        <v>212</v>
      </c>
      <c r="C2230" t="s">
        <v>732</v>
      </c>
      <c r="D2230" t="s">
        <v>979</v>
      </c>
      <c r="E2230" s="1">
        <v>24631</v>
      </c>
      <c r="F2230" s="1">
        <v>45424</v>
      </c>
      <c r="G2230" t="s">
        <v>966</v>
      </c>
      <c r="H2230" s="2">
        <v>213428.55</v>
      </c>
      <c r="I2230">
        <v>0</v>
      </c>
      <c r="J2230">
        <v>2.1</v>
      </c>
      <c r="R2230">
        <f t="shared" ca="1" si="143"/>
        <v>57</v>
      </c>
    </row>
    <row r="2231" spans="1:18">
      <c r="A2231">
        <v>3230</v>
      </c>
      <c r="B2231" t="s">
        <v>309</v>
      </c>
      <c r="C2231" t="s">
        <v>540</v>
      </c>
      <c r="D2231" t="s">
        <v>980</v>
      </c>
      <c r="E2231" s="1">
        <v>28640</v>
      </c>
      <c r="F2231" s="1">
        <v>45490</v>
      </c>
      <c r="G2231" t="s">
        <v>968</v>
      </c>
      <c r="H2231" s="2">
        <v>459645.9</v>
      </c>
      <c r="I2231">
        <v>0</v>
      </c>
      <c r="J2231">
        <v>35</v>
      </c>
      <c r="R2231">
        <f t="shared" ca="1" si="143"/>
        <v>47</v>
      </c>
    </row>
    <row r="2232" spans="1:18">
      <c r="A2232">
        <v>3231</v>
      </c>
      <c r="B2232" t="s">
        <v>204</v>
      </c>
      <c r="C2232" t="s">
        <v>490</v>
      </c>
      <c r="D2232" t="s">
        <v>980</v>
      </c>
      <c r="E2232" s="1">
        <v>28322</v>
      </c>
      <c r="F2232" s="1">
        <v>45485</v>
      </c>
      <c r="G2232" t="s">
        <v>968</v>
      </c>
      <c r="H2232" s="2">
        <v>259303.74</v>
      </c>
      <c r="I2232">
        <v>0</v>
      </c>
      <c r="J2232">
        <v>35</v>
      </c>
      <c r="R2232">
        <f t="shared" ca="1" si="143"/>
        <v>47</v>
      </c>
    </row>
    <row r="2233" spans="1:18">
      <c r="A2233">
        <v>3232</v>
      </c>
      <c r="B2233" t="s">
        <v>52</v>
      </c>
      <c r="C2233" t="s">
        <v>739</v>
      </c>
      <c r="D2233" t="s">
        <v>980</v>
      </c>
      <c r="E2233" s="1">
        <v>21756</v>
      </c>
      <c r="F2233" s="1">
        <v>45270</v>
      </c>
      <c r="G2233" t="s">
        <v>968</v>
      </c>
      <c r="H2233" s="2">
        <v>464870.71</v>
      </c>
      <c r="I2233">
        <v>0</v>
      </c>
      <c r="J2233">
        <v>35</v>
      </c>
      <c r="R2233">
        <f t="shared" ca="1" si="143"/>
        <v>65</v>
      </c>
    </row>
    <row r="2234" spans="1:18">
      <c r="A2234">
        <v>3233</v>
      </c>
      <c r="B2234" t="s">
        <v>321</v>
      </c>
      <c r="C2234" t="s">
        <v>859</v>
      </c>
      <c r="D2234" t="s">
        <v>980</v>
      </c>
      <c r="E2234" s="1">
        <v>22983</v>
      </c>
      <c r="F2234" s="1">
        <v>45159</v>
      </c>
      <c r="G2234" t="s">
        <v>967</v>
      </c>
      <c r="H2234" s="2">
        <v>313011.06</v>
      </c>
      <c r="I2234">
        <v>24</v>
      </c>
      <c r="J2234">
        <v>5.5</v>
      </c>
      <c r="R2234">
        <f t="shared" ca="1" si="143"/>
        <v>62</v>
      </c>
    </row>
    <row r="2235" spans="1:18">
      <c r="A2235">
        <v>3234</v>
      </c>
      <c r="B2235" t="s">
        <v>189</v>
      </c>
      <c r="C2235" t="s">
        <v>472</v>
      </c>
      <c r="D2235" t="s">
        <v>979</v>
      </c>
      <c r="E2235" s="1">
        <v>36959</v>
      </c>
      <c r="F2235" s="1">
        <v>44825</v>
      </c>
      <c r="G2235" t="s">
        <v>965</v>
      </c>
      <c r="H2235" s="2">
        <v>102837.24</v>
      </c>
      <c r="I2235">
        <v>0</v>
      </c>
      <c r="J2235">
        <v>0.5</v>
      </c>
      <c r="R2235">
        <f t="shared" ca="1" si="143"/>
        <v>24</v>
      </c>
    </row>
    <row r="2236" spans="1:18">
      <c r="A2236">
        <v>3235</v>
      </c>
      <c r="B2236" t="s">
        <v>28</v>
      </c>
      <c r="C2236" t="s">
        <v>359</v>
      </c>
      <c r="D2236" t="s">
        <v>979</v>
      </c>
      <c r="E2236" s="1">
        <v>33137</v>
      </c>
      <c r="F2236" s="1">
        <v>45179</v>
      </c>
      <c r="G2236" t="s">
        <v>966</v>
      </c>
      <c r="H2236" s="2">
        <v>402547.06</v>
      </c>
      <c r="I2236">
        <v>0</v>
      </c>
      <c r="J2236">
        <v>2.1</v>
      </c>
      <c r="R2236">
        <f t="shared" ca="1" si="143"/>
        <v>34</v>
      </c>
    </row>
    <row r="2237" spans="1:18">
      <c r="A2237">
        <v>3236</v>
      </c>
      <c r="B2237" t="s">
        <v>153</v>
      </c>
      <c r="C2237" t="s">
        <v>938</v>
      </c>
      <c r="D2237" t="s">
        <v>980</v>
      </c>
      <c r="E2237" s="1">
        <v>35320</v>
      </c>
      <c r="F2237" s="1">
        <v>45764</v>
      </c>
      <c r="G2237" t="s">
        <v>968</v>
      </c>
      <c r="H2237" s="2">
        <v>427472.28</v>
      </c>
      <c r="I2237">
        <v>0</v>
      </c>
      <c r="J2237">
        <v>35</v>
      </c>
      <c r="R2237">
        <f t="shared" ca="1" si="143"/>
        <v>28</v>
      </c>
    </row>
    <row r="2238" spans="1:18">
      <c r="A2238">
        <v>3237</v>
      </c>
      <c r="B2238" t="s">
        <v>317</v>
      </c>
      <c r="C2238" t="s">
        <v>599</v>
      </c>
      <c r="D2238" t="s">
        <v>980</v>
      </c>
      <c r="E2238" s="1">
        <v>31962</v>
      </c>
      <c r="F2238" s="1">
        <v>44021</v>
      </c>
      <c r="G2238" t="s">
        <v>967</v>
      </c>
      <c r="H2238" s="2">
        <v>305215.90999999997</v>
      </c>
      <c r="I2238">
        <v>18</v>
      </c>
      <c r="J2238">
        <v>5.5</v>
      </c>
      <c r="R2238">
        <f t="shared" ca="1" si="143"/>
        <v>37</v>
      </c>
    </row>
    <row r="2239" spans="1:18">
      <c r="A2239">
        <v>3238</v>
      </c>
      <c r="B2239" t="s">
        <v>97</v>
      </c>
      <c r="C2239" t="s">
        <v>790</v>
      </c>
      <c r="D2239" t="s">
        <v>979</v>
      </c>
      <c r="E2239" s="1">
        <v>27210</v>
      </c>
      <c r="F2239" s="1">
        <v>45274</v>
      </c>
      <c r="G2239" t="s">
        <v>968</v>
      </c>
      <c r="H2239" s="2">
        <v>286040.83</v>
      </c>
      <c r="I2239">
        <v>0</v>
      </c>
      <c r="J2239">
        <v>35</v>
      </c>
      <c r="R2239">
        <f t="shared" ca="1" si="143"/>
        <v>50</v>
      </c>
    </row>
    <row r="2240" spans="1:18">
      <c r="A2240">
        <v>3239</v>
      </c>
      <c r="B2240" t="s">
        <v>299</v>
      </c>
      <c r="C2240" t="s">
        <v>950</v>
      </c>
      <c r="D2240" t="s">
        <v>980</v>
      </c>
      <c r="E2240" s="1">
        <v>32407</v>
      </c>
      <c r="F2240" s="1">
        <v>44137</v>
      </c>
      <c r="G2240" t="s">
        <v>966</v>
      </c>
      <c r="H2240" s="2">
        <v>161991.84</v>
      </c>
      <c r="I2240">
        <v>0</v>
      </c>
      <c r="J2240">
        <v>2.1</v>
      </c>
      <c r="R2240">
        <f t="shared" ca="1" si="143"/>
        <v>36</v>
      </c>
    </row>
    <row r="2241" spans="1:18">
      <c r="A2241">
        <v>3240</v>
      </c>
      <c r="B2241" t="s">
        <v>221</v>
      </c>
      <c r="C2241" t="s">
        <v>546</v>
      </c>
      <c r="D2241" t="s">
        <v>979</v>
      </c>
      <c r="E2241" s="1">
        <v>36423</v>
      </c>
      <c r="F2241" s="1">
        <v>45180</v>
      </c>
      <c r="G2241" t="s">
        <v>966</v>
      </c>
      <c r="H2241" s="2">
        <v>191288.12</v>
      </c>
      <c r="I2241">
        <v>0</v>
      </c>
      <c r="J2241">
        <v>2.1</v>
      </c>
      <c r="R2241">
        <f t="shared" ca="1" si="143"/>
        <v>25</v>
      </c>
    </row>
    <row r="2242" spans="1:18">
      <c r="A2242">
        <v>3241</v>
      </c>
      <c r="B2242" t="s">
        <v>91</v>
      </c>
      <c r="C2242" t="s">
        <v>875</v>
      </c>
      <c r="D2242" t="s">
        <v>979</v>
      </c>
      <c r="E2242" s="1">
        <v>28943</v>
      </c>
      <c r="F2242" s="1">
        <v>44721</v>
      </c>
      <c r="G2242" t="s">
        <v>967</v>
      </c>
      <c r="H2242" s="2">
        <v>190209.86</v>
      </c>
      <c r="I2242">
        <v>12</v>
      </c>
      <c r="J2242">
        <v>5.5</v>
      </c>
      <c r="R2242">
        <f t="shared" ca="1" si="143"/>
        <v>46</v>
      </c>
    </row>
    <row r="2243" spans="1:18">
      <c r="A2243">
        <v>3242</v>
      </c>
      <c r="B2243" t="s">
        <v>24</v>
      </c>
      <c r="C2243" t="s">
        <v>911</v>
      </c>
      <c r="D2243" t="s">
        <v>980</v>
      </c>
      <c r="E2243" s="1">
        <v>34139</v>
      </c>
      <c r="F2243" s="1">
        <v>45456</v>
      </c>
      <c r="G2243" t="s">
        <v>968</v>
      </c>
      <c r="H2243" s="2">
        <v>198044.53</v>
      </c>
      <c r="I2243">
        <v>0</v>
      </c>
      <c r="J2243">
        <v>35</v>
      </c>
      <c r="R2243">
        <f t="shared" ca="1" si="143"/>
        <v>31</v>
      </c>
    </row>
    <row r="2244" spans="1:18">
      <c r="A2244">
        <v>3243</v>
      </c>
      <c r="B2244" t="s">
        <v>203</v>
      </c>
      <c r="C2244" t="s">
        <v>684</v>
      </c>
      <c r="D2244" t="s">
        <v>979</v>
      </c>
      <c r="E2244" s="1">
        <v>31629</v>
      </c>
      <c r="F2244" s="1">
        <v>44674</v>
      </c>
      <c r="G2244" t="s">
        <v>965</v>
      </c>
      <c r="H2244" s="2">
        <v>451210.84</v>
      </c>
      <c r="I2244">
        <v>0</v>
      </c>
      <c r="J2244">
        <v>0.5</v>
      </c>
      <c r="R2244">
        <f t="shared" ca="1" si="143"/>
        <v>38</v>
      </c>
    </row>
    <row r="2245" spans="1:18">
      <c r="A2245">
        <v>3244</v>
      </c>
      <c r="B2245" t="s">
        <v>95</v>
      </c>
      <c r="C2245" t="s">
        <v>509</v>
      </c>
      <c r="D2245" t="s">
        <v>979</v>
      </c>
      <c r="E2245" s="1">
        <v>25162</v>
      </c>
      <c r="F2245" s="1">
        <v>45024</v>
      </c>
      <c r="G2245" t="s">
        <v>969</v>
      </c>
      <c r="H2245" s="2">
        <v>160182.75</v>
      </c>
      <c r="I2245">
        <v>24</v>
      </c>
      <c r="J2245">
        <v>8</v>
      </c>
      <c r="R2245">
        <f t="shared" ca="1" si="143"/>
        <v>56</v>
      </c>
    </row>
    <row r="2246" spans="1:18">
      <c r="A2246">
        <v>3245</v>
      </c>
      <c r="B2246" t="s">
        <v>73</v>
      </c>
      <c r="C2246" t="s">
        <v>731</v>
      </c>
      <c r="D2246" t="s">
        <v>980</v>
      </c>
      <c r="E2246" s="1">
        <v>22421</v>
      </c>
      <c r="F2246" s="1">
        <v>45584</v>
      </c>
      <c r="G2246" t="s">
        <v>966</v>
      </c>
      <c r="H2246" s="2">
        <v>327557.2</v>
      </c>
      <c r="I2246">
        <v>0</v>
      </c>
      <c r="J2246">
        <v>2.1</v>
      </c>
      <c r="R2246">
        <f t="shared" ca="1" si="143"/>
        <v>64</v>
      </c>
    </row>
    <row r="2247" spans="1:18">
      <c r="A2247">
        <v>3246</v>
      </c>
      <c r="B2247" t="s">
        <v>269</v>
      </c>
      <c r="C2247" t="s">
        <v>400</v>
      </c>
      <c r="D2247" t="s">
        <v>980</v>
      </c>
      <c r="E2247" s="1">
        <v>23020</v>
      </c>
      <c r="F2247" s="1">
        <v>45268</v>
      </c>
      <c r="G2247" t="s">
        <v>966</v>
      </c>
      <c r="H2247" s="2">
        <v>128921.95</v>
      </c>
      <c r="I2247">
        <v>0</v>
      </c>
      <c r="J2247">
        <v>2.1</v>
      </c>
      <c r="R2247">
        <f t="shared" ca="1" si="143"/>
        <v>62</v>
      </c>
    </row>
    <row r="2248" spans="1:18">
      <c r="A2248">
        <v>3247</v>
      </c>
      <c r="B2248" t="s">
        <v>44</v>
      </c>
      <c r="C2248" t="s">
        <v>456</v>
      </c>
      <c r="D2248" t="s">
        <v>980</v>
      </c>
      <c r="E2248" s="1">
        <v>21006</v>
      </c>
      <c r="F2248" s="1">
        <v>44875</v>
      </c>
      <c r="G2248" t="s">
        <v>969</v>
      </c>
      <c r="H2248" s="2">
        <v>71775.13</v>
      </c>
      <c r="I2248">
        <v>36</v>
      </c>
      <c r="J2248">
        <v>8</v>
      </c>
      <c r="R2248">
        <f t="shared" ca="1" si="143"/>
        <v>67</v>
      </c>
    </row>
    <row r="2249" spans="1:18">
      <c r="A2249">
        <v>3248</v>
      </c>
      <c r="B2249" t="s">
        <v>303</v>
      </c>
      <c r="C2249" t="s">
        <v>637</v>
      </c>
      <c r="D2249" t="s">
        <v>979</v>
      </c>
      <c r="E2249" s="1">
        <v>31133</v>
      </c>
      <c r="F2249" s="1">
        <v>44311</v>
      </c>
      <c r="G2249" t="s">
        <v>968</v>
      </c>
      <c r="H2249" s="2">
        <v>101480.3</v>
      </c>
      <c r="I2249">
        <v>0</v>
      </c>
      <c r="J2249">
        <v>35</v>
      </c>
      <c r="R2249">
        <f t="shared" ca="1" si="143"/>
        <v>40</v>
      </c>
    </row>
    <row r="2250" spans="1:18">
      <c r="A2250">
        <v>3249</v>
      </c>
      <c r="B2250" t="s">
        <v>323</v>
      </c>
      <c r="C2250" t="s">
        <v>904</v>
      </c>
      <c r="D2250" t="s">
        <v>979</v>
      </c>
      <c r="E2250" s="1">
        <v>34943</v>
      </c>
      <c r="F2250" s="1">
        <v>44231</v>
      </c>
      <c r="G2250" t="s">
        <v>969</v>
      </c>
      <c r="H2250" s="2">
        <v>385191.85</v>
      </c>
      <c r="I2250">
        <v>6</v>
      </c>
      <c r="J2250">
        <v>8</v>
      </c>
      <c r="R2250">
        <f t="shared" ca="1" si="143"/>
        <v>29</v>
      </c>
    </row>
    <row r="2251" spans="1:18">
      <c r="A2251">
        <v>3250</v>
      </c>
      <c r="B2251" t="s">
        <v>299</v>
      </c>
      <c r="C2251" t="s">
        <v>951</v>
      </c>
      <c r="D2251" t="s">
        <v>980</v>
      </c>
      <c r="E2251" s="1">
        <v>28160</v>
      </c>
      <c r="F2251" s="1">
        <v>45016</v>
      </c>
      <c r="G2251" t="s">
        <v>967</v>
      </c>
      <c r="H2251" s="2">
        <v>231713.23</v>
      </c>
      <c r="I2251">
        <v>18</v>
      </c>
      <c r="J2251">
        <v>5.5</v>
      </c>
      <c r="R2251">
        <f t="shared" ca="1" si="143"/>
        <v>48</v>
      </c>
    </row>
    <row r="2252" spans="1:18">
      <c r="A2252">
        <v>3251</v>
      </c>
      <c r="B2252" t="s">
        <v>302</v>
      </c>
      <c r="C2252" t="s">
        <v>758</v>
      </c>
      <c r="D2252" t="s">
        <v>980</v>
      </c>
      <c r="E2252" s="1">
        <v>38494</v>
      </c>
      <c r="F2252" s="1">
        <v>44690</v>
      </c>
      <c r="G2252" t="s">
        <v>967</v>
      </c>
      <c r="H2252" s="2">
        <v>130855.84</v>
      </c>
      <c r="I2252">
        <v>18</v>
      </c>
      <c r="J2252">
        <v>5.5</v>
      </c>
      <c r="R2252">
        <f t="shared" ca="1" si="143"/>
        <v>20</v>
      </c>
    </row>
    <row r="2253" spans="1:18">
      <c r="A2253">
        <v>3252</v>
      </c>
      <c r="B2253" t="s">
        <v>79</v>
      </c>
      <c r="C2253" t="s">
        <v>730</v>
      </c>
      <c r="D2253" t="s">
        <v>979</v>
      </c>
      <c r="E2253" s="1">
        <v>27988</v>
      </c>
      <c r="F2253" s="1">
        <v>45324</v>
      </c>
      <c r="G2253" t="s">
        <v>966</v>
      </c>
      <c r="H2253" s="2">
        <v>266655.7</v>
      </c>
      <c r="I2253">
        <v>0</v>
      </c>
      <c r="J2253">
        <v>2.1</v>
      </c>
      <c r="R2253">
        <f t="shared" ref="R2253:R2316" ca="1" si="144">INT((TODAY()-E2253)/365.25)</f>
        <v>48</v>
      </c>
    </row>
    <row r="2254" spans="1:18">
      <c r="A2254">
        <v>3253</v>
      </c>
      <c r="B2254" t="s">
        <v>283</v>
      </c>
      <c r="C2254" t="s">
        <v>775</v>
      </c>
      <c r="D2254" t="s">
        <v>980</v>
      </c>
      <c r="E2254" s="1">
        <v>36746</v>
      </c>
      <c r="F2254" s="1">
        <v>44061</v>
      </c>
      <c r="G2254" t="s">
        <v>965</v>
      </c>
      <c r="H2254" s="2">
        <v>402489.22</v>
      </c>
      <c r="I2254">
        <v>0</v>
      </c>
      <c r="J2254">
        <v>0.5</v>
      </c>
      <c r="R2254">
        <f t="shared" ca="1" si="144"/>
        <v>24</v>
      </c>
    </row>
    <row r="2255" spans="1:18">
      <c r="A2255">
        <v>3254</v>
      </c>
      <c r="B2255" t="s">
        <v>27</v>
      </c>
      <c r="C2255" t="s">
        <v>830</v>
      </c>
      <c r="D2255" t="s">
        <v>980</v>
      </c>
      <c r="E2255" s="1">
        <v>36484</v>
      </c>
      <c r="F2255" s="1">
        <v>45073</v>
      </c>
      <c r="G2255" t="s">
        <v>965</v>
      </c>
      <c r="H2255" s="2">
        <v>129799.59</v>
      </c>
      <c r="I2255">
        <v>0</v>
      </c>
      <c r="J2255">
        <v>0.5</v>
      </c>
      <c r="R2255">
        <f t="shared" ca="1" si="144"/>
        <v>25</v>
      </c>
    </row>
    <row r="2256" spans="1:18">
      <c r="A2256">
        <v>3255</v>
      </c>
      <c r="B2256" t="s">
        <v>297</v>
      </c>
      <c r="C2256" t="s">
        <v>903</v>
      </c>
      <c r="D2256" t="s">
        <v>979</v>
      </c>
      <c r="E2256" s="1">
        <v>30541</v>
      </c>
      <c r="F2256" s="1">
        <v>44652</v>
      </c>
      <c r="G2256" t="s">
        <v>965</v>
      </c>
      <c r="H2256" s="2">
        <v>85628.67</v>
      </c>
      <c r="I2256">
        <v>0</v>
      </c>
      <c r="J2256">
        <v>0.5</v>
      </c>
      <c r="R2256">
        <f t="shared" ca="1" si="144"/>
        <v>41</v>
      </c>
    </row>
    <row r="2257" spans="1:18">
      <c r="A2257">
        <v>3256</v>
      </c>
      <c r="B2257" t="s">
        <v>50</v>
      </c>
      <c r="C2257" t="s">
        <v>780</v>
      </c>
      <c r="D2257" t="s">
        <v>980</v>
      </c>
      <c r="E2257" s="1">
        <v>38828</v>
      </c>
      <c r="F2257" s="1">
        <v>44125</v>
      </c>
      <c r="G2257" t="s">
        <v>967</v>
      </c>
      <c r="H2257" s="2">
        <v>232532.26</v>
      </c>
      <c r="I2257">
        <v>24</v>
      </c>
      <c r="J2257">
        <v>5.5</v>
      </c>
      <c r="R2257">
        <f t="shared" ca="1" si="144"/>
        <v>19</v>
      </c>
    </row>
    <row r="2258" spans="1:18">
      <c r="A2258">
        <v>3257</v>
      </c>
      <c r="B2258" t="s">
        <v>91</v>
      </c>
      <c r="C2258" t="s">
        <v>952</v>
      </c>
      <c r="D2258" t="s">
        <v>980</v>
      </c>
      <c r="E2258" s="1">
        <v>34876</v>
      </c>
      <c r="F2258" s="1">
        <v>45584</v>
      </c>
      <c r="G2258" t="s">
        <v>968</v>
      </c>
      <c r="H2258" s="2">
        <v>322706.92</v>
      </c>
      <c r="I2258">
        <v>0</v>
      </c>
      <c r="J2258">
        <v>35</v>
      </c>
      <c r="R2258">
        <f t="shared" ca="1" si="144"/>
        <v>29</v>
      </c>
    </row>
    <row r="2259" spans="1:18">
      <c r="A2259">
        <v>3258</v>
      </c>
      <c r="B2259" t="s">
        <v>152</v>
      </c>
      <c r="C2259" t="s">
        <v>439</v>
      </c>
      <c r="D2259" t="s">
        <v>980</v>
      </c>
      <c r="E2259" s="1">
        <v>20418</v>
      </c>
      <c r="F2259" s="1">
        <v>44913</v>
      </c>
      <c r="G2259" t="s">
        <v>966</v>
      </c>
      <c r="H2259" s="2">
        <v>71840.59</v>
      </c>
      <c r="I2259">
        <v>0</v>
      </c>
      <c r="J2259">
        <v>2.1</v>
      </c>
      <c r="R2259">
        <f t="shared" ca="1" si="144"/>
        <v>69</v>
      </c>
    </row>
    <row r="2260" spans="1:18">
      <c r="A2260">
        <v>3259</v>
      </c>
      <c r="B2260" t="s">
        <v>20</v>
      </c>
      <c r="C2260" t="s">
        <v>433</v>
      </c>
      <c r="D2260" t="s">
        <v>979</v>
      </c>
      <c r="E2260" s="1">
        <v>28252</v>
      </c>
      <c r="F2260" s="1">
        <v>45025</v>
      </c>
      <c r="G2260" t="s">
        <v>969</v>
      </c>
      <c r="H2260" s="2">
        <v>65186.47</v>
      </c>
      <c r="I2260">
        <v>12</v>
      </c>
      <c r="J2260">
        <v>8</v>
      </c>
      <c r="R2260">
        <f t="shared" ca="1" si="144"/>
        <v>48</v>
      </c>
    </row>
    <row r="2261" spans="1:18">
      <c r="A2261">
        <v>3260</v>
      </c>
      <c r="B2261" t="s">
        <v>348</v>
      </c>
      <c r="C2261" t="s">
        <v>736</v>
      </c>
      <c r="D2261" t="s">
        <v>979</v>
      </c>
      <c r="E2261" s="1">
        <v>37882</v>
      </c>
      <c r="F2261" s="1">
        <v>44191</v>
      </c>
      <c r="G2261" t="s">
        <v>969</v>
      </c>
      <c r="H2261" s="2">
        <v>30707.040000000001</v>
      </c>
      <c r="I2261">
        <v>24</v>
      </c>
      <c r="J2261">
        <v>8</v>
      </c>
      <c r="R2261">
        <f t="shared" ca="1" si="144"/>
        <v>21</v>
      </c>
    </row>
    <row r="2262" spans="1:18">
      <c r="A2262">
        <v>3261</v>
      </c>
      <c r="B2262" t="s">
        <v>46</v>
      </c>
      <c r="C2262" t="s">
        <v>596</v>
      </c>
      <c r="D2262" t="s">
        <v>980</v>
      </c>
      <c r="E2262" s="1">
        <v>32284</v>
      </c>
      <c r="F2262" s="1">
        <v>44057</v>
      </c>
      <c r="G2262" t="s">
        <v>968</v>
      </c>
      <c r="H2262" s="2">
        <v>16536.07</v>
      </c>
      <c r="I2262">
        <v>0</v>
      </c>
      <c r="J2262">
        <v>35</v>
      </c>
      <c r="R2262">
        <f t="shared" ca="1" si="144"/>
        <v>37</v>
      </c>
    </row>
    <row r="2263" spans="1:18">
      <c r="A2263">
        <v>3262</v>
      </c>
      <c r="B2263" t="s">
        <v>48</v>
      </c>
      <c r="C2263" t="s">
        <v>688</v>
      </c>
      <c r="D2263" t="s">
        <v>979</v>
      </c>
      <c r="E2263" s="1">
        <v>37735</v>
      </c>
      <c r="F2263" s="1">
        <v>44876</v>
      </c>
      <c r="G2263" t="s">
        <v>968</v>
      </c>
      <c r="H2263" s="2">
        <v>192440.37</v>
      </c>
      <c r="I2263">
        <v>0</v>
      </c>
      <c r="J2263">
        <v>35</v>
      </c>
      <c r="R2263">
        <f t="shared" ca="1" si="144"/>
        <v>22</v>
      </c>
    </row>
    <row r="2264" spans="1:18">
      <c r="A2264">
        <v>3263</v>
      </c>
      <c r="B2264" t="s">
        <v>12</v>
      </c>
      <c r="C2264" t="s">
        <v>679</v>
      </c>
      <c r="D2264" t="s">
        <v>980</v>
      </c>
      <c r="E2264" s="1">
        <v>25317</v>
      </c>
      <c r="F2264" s="1">
        <v>43991</v>
      </c>
      <c r="G2264" t="s">
        <v>965</v>
      </c>
      <c r="H2264" s="2">
        <v>220945.36</v>
      </c>
      <c r="I2264">
        <v>0</v>
      </c>
      <c r="J2264">
        <v>0.5</v>
      </c>
      <c r="R2264">
        <f t="shared" ca="1" si="144"/>
        <v>56</v>
      </c>
    </row>
    <row r="2265" spans="1:18">
      <c r="A2265">
        <v>3264</v>
      </c>
      <c r="B2265" t="s">
        <v>171</v>
      </c>
      <c r="C2265" t="s">
        <v>366</v>
      </c>
      <c r="D2265" t="s">
        <v>979</v>
      </c>
      <c r="E2265" s="1">
        <v>20632</v>
      </c>
      <c r="F2265" s="1">
        <v>44127</v>
      </c>
      <c r="G2265" t="s">
        <v>969</v>
      </c>
      <c r="H2265" s="2">
        <v>446832.34</v>
      </c>
      <c r="I2265">
        <v>18</v>
      </c>
      <c r="J2265">
        <v>8</v>
      </c>
      <c r="R2265">
        <f t="shared" ca="1" si="144"/>
        <v>68</v>
      </c>
    </row>
    <row r="2266" spans="1:18">
      <c r="A2266">
        <v>3265</v>
      </c>
      <c r="B2266" t="s">
        <v>186</v>
      </c>
      <c r="C2266" t="s">
        <v>631</v>
      </c>
      <c r="D2266" t="s">
        <v>980</v>
      </c>
      <c r="E2266" s="1">
        <v>37089</v>
      </c>
      <c r="F2266" s="1">
        <v>45469</v>
      </c>
      <c r="G2266" t="s">
        <v>968</v>
      </c>
      <c r="H2266" s="2">
        <v>247336.64</v>
      </c>
      <c r="I2266">
        <v>0</v>
      </c>
      <c r="J2266">
        <v>35</v>
      </c>
      <c r="R2266">
        <f t="shared" ca="1" si="144"/>
        <v>23</v>
      </c>
    </row>
    <row r="2267" spans="1:18">
      <c r="A2267">
        <v>3266</v>
      </c>
      <c r="B2267" t="s">
        <v>338</v>
      </c>
      <c r="C2267" t="s">
        <v>445</v>
      </c>
      <c r="D2267" t="s">
        <v>979</v>
      </c>
      <c r="E2267" s="1">
        <v>27490</v>
      </c>
      <c r="F2267" s="1">
        <v>44831</v>
      </c>
      <c r="G2267" t="s">
        <v>965</v>
      </c>
      <c r="H2267" s="2">
        <v>262805.40999999997</v>
      </c>
      <c r="I2267">
        <v>0</v>
      </c>
      <c r="J2267">
        <v>0.5</v>
      </c>
      <c r="R2267">
        <f t="shared" ca="1" si="144"/>
        <v>50</v>
      </c>
    </row>
    <row r="2268" spans="1:18">
      <c r="A2268">
        <v>3267</v>
      </c>
      <c r="B2268" t="s">
        <v>225</v>
      </c>
      <c r="C2268" t="s">
        <v>907</v>
      </c>
      <c r="D2268" t="s">
        <v>979</v>
      </c>
      <c r="E2268" s="1">
        <v>38835</v>
      </c>
      <c r="F2268" s="1">
        <v>44957</v>
      </c>
      <c r="G2268" t="s">
        <v>965</v>
      </c>
      <c r="H2268" s="2">
        <v>225537.83</v>
      </c>
      <c r="I2268">
        <v>0</v>
      </c>
      <c r="J2268">
        <v>0.5</v>
      </c>
      <c r="R2268">
        <f t="shared" ca="1" si="144"/>
        <v>19</v>
      </c>
    </row>
    <row r="2269" spans="1:18">
      <c r="A2269">
        <v>3268</v>
      </c>
      <c r="B2269" t="s">
        <v>340</v>
      </c>
      <c r="C2269" t="s">
        <v>430</v>
      </c>
      <c r="D2269" t="s">
        <v>980</v>
      </c>
      <c r="E2269" s="1">
        <v>30051</v>
      </c>
      <c r="F2269" s="1">
        <v>45526</v>
      </c>
      <c r="G2269" t="s">
        <v>967</v>
      </c>
      <c r="H2269" s="2">
        <v>293107.78000000003</v>
      </c>
      <c r="I2269">
        <v>18</v>
      </c>
      <c r="J2269">
        <v>5.5</v>
      </c>
      <c r="R2269">
        <f t="shared" ca="1" si="144"/>
        <v>43</v>
      </c>
    </row>
    <row r="2270" spans="1:18">
      <c r="A2270">
        <v>3269</v>
      </c>
      <c r="B2270" t="s">
        <v>79</v>
      </c>
      <c r="C2270" t="s">
        <v>614</v>
      </c>
      <c r="D2270" t="s">
        <v>979</v>
      </c>
      <c r="E2270" s="1">
        <v>28555</v>
      </c>
      <c r="F2270" s="1">
        <v>45407</v>
      </c>
      <c r="G2270" t="s">
        <v>969</v>
      </c>
      <c r="H2270" s="2">
        <v>196483.43</v>
      </c>
      <c r="I2270">
        <v>0</v>
      </c>
      <c r="J2270">
        <v>8</v>
      </c>
      <c r="R2270">
        <f t="shared" ca="1" si="144"/>
        <v>47</v>
      </c>
    </row>
    <row r="2271" spans="1:18">
      <c r="A2271">
        <v>3270</v>
      </c>
      <c r="B2271" t="s">
        <v>191</v>
      </c>
      <c r="C2271" t="s">
        <v>736</v>
      </c>
      <c r="D2271" t="s">
        <v>979</v>
      </c>
      <c r="E2271" s="1">
        <v>38869</v>
      </c>
      <c r="F2271" s="1">
        <v>45024</v>
      </c>
      <c r="G2271" t="s">
        <v>966</v>
      </c>
      <c r="H2271" s="2">
        <v>85722.33</v>
      </c>
      <c r="I2271">
        <v>0</v>
      </c>
      <c r="J2271">
        <v>2.1</v>
      </c>
      <c r="R2271">
        <f t="shared" ca="1" si="144"/>
        <v>19</v>
      </c>
    </row>
    <row r="2272" spans="1:18">
      <c r="A2272">
        <v>3271</v>
      </c>
      <c r="B2272" t="s">
        <v>155</v>
      </c>
      <c r="C2272" t="s">
        <v>892</v>
      </c>
      <c r="D2272" t="s">
        <v>980</v>
      </c>
      <c r="E2272" s="1">
        <v>30385</v>
      </c>
      <c r="F2272" s="1">
        <v>45216</v>
      </c>
      <c r="G2272" t="s">
        <v>969</v>
      </c>
      <c r="H2272" s="2">
        <v>397094.1</v>
      </c>
      <c r="I2272">
        <v>18</v>
      </c>
      <c r="J2272">
        <v>8</v>
      </c>
      <c r="R2272">
        <f t="shared" ca="1" si="144"/>
        <v>42</v>
      </c>
    </row>
    <row r="2273" spans="1:18">
      <c r="A2273">
        <v>3272</v>
      </c>
      <c r="B2273" t="s">
        <v>146</v>
      </c>
      <c r="C2273" t="s">
        <v>459</v>
      </c>
      <c r="D2273" t="s">
        <v>980</v>
      </c>
      <c r="E2273" s="1">
        <v>24997</v>
      </c>
      <c r="F2273" s="1">
        <v>45505</v>
      </c>
      <c r="G2273" t="s">
        <v>966</v>
      </c>
      <c r="H2273" s="2">
        <v>426945.44</v>
      </c>
      <c r="I2273">
        <v>0</v>
      </c>
      <c r="J2273">
        <v>2.1</v>
      </c>
      <c r="R2273">
        <f t="shared" ca="1" si="144"/>
        <v>56</v>
      </c>
    </row>
    <row r="2274" spans="1:18">
      <c r="A2274">
        <v>3273</v>
      </c>
      <c r="B2274" t="s">
        <v>240</v>
      </c>
      <c r="C2274" t="s">
        <v>699</v>
      </c>
      <c r="D2274" t="s">
        <v>979</v>
      </c>
      <c r="E2274" s="1">
        <v>31964</v>
      </c>
      <c r="F2274" s="1">
        <v>45137</v>
      </c>
      <c r="G2274" t="s">
        <v>965</v>
      </c>
      <c r="H2274" s="2">
        <v>97659.199999999997</v>
      </c>
      <c r="I2274">
        <v>0</v>
      </c>
      <c r="J2274">
        <v>0.5</v>
      </c>
      <c r="R2274">
        <f t="shared" ca="1" si="144"/>
        <v>37</v>
      </c>
    </row>
    <row r="2275" spans="1:18">
      <c r="A2275">
        <v>3274</v>
      </c>
      <c r="B2275" t="s">
        <v>258</v>
      </c>
      <c r="C2275" t="s">
        <v>367</v>
      </c>
      <c r="D2275" t="s">
        <v>980</v>
      </c>
      <c r="E2275" s="1">
        <v>24498</v>
      </c>
      <c r="F2275" s="1">
        <v>45441</v>
      </c>
      <c r="G2275" t="s">
        <v>967</v>
      </c>
      <c r="H2275" s="2">
        <v>370524.74</v>
      </c>
      <c r="I2275">
        <v>12</v>
      </c>
      <c r="J2275">
        <v>5.5</v>
      </c>
      <c r="R2275">
        <f t="shared" ca="1" si="144"/>
        <v>58</v>
      </c>
    </row>
    <row r="2276" spans="1:18">
      <c r="A2276">
        <v>3275</v>
      </c>
      <c r="B2276" t="s">
        <v>274</v>
      </c>
      <c r="C2276" t="s">
        <v>445</v>
      </c>
      <c r="D2276" t="s">
        <v>980</v>
      </c>
      <c r="E2276" s="1">
        <v>37825</v>
      </c>
      <c r="F2276" s="1">
        <v>45448</v>
      </c>
      <c r="G2276" t="s">
        <v>969</v>
      </c>
      <c r="H2276" s="2">
        <v>359266.75</v>
      </c>
      <c r="I2276">
        <v>24</v>
      </c>
      <c r="J2276">
        <v>8</v>
      </c>
      <c r="R2276">
        <f t="shared" ca="1" si="144"/>
        <v>21</v>
      </c>
    </row>
    <row r="2277" spans="1:18">
      <c r="A2277">
        <v>3276</v>
      </c>
      <c r="B2277" t="s">
        <v>26</v>
      </c>
      <c r="C2277" t="s">
        <v>812</v>
      </c>
      <c r="D2277" t="s">
        <v>979</v>
      </c>
      <c r="E2277" s="1">
        <v>21135</v>
      </c>
      <c r="F2277" s="1">
        <v>45052</v>
      </c>
      <c r="G2277" t="s">
        <v>965</v>
      </c>
      <c r="H2277" s="2">
        <v>86090.47</v>
      </c>
      <c r="I2277">
        <v>0</v>
      </c>
      <c r="J2277">
        <v>0.5</v>
      </c>
      <c r="R2277">
        <f t="shared" ca="1" si="144"/>
        <v>67</v>
      </c>
    </row>
    <row r="2278" spans="1:18">
      <c r="A2278">
        <v>3277</v>
      </c>
      <c r="B2278" t="s">
        <v>125</v>
      </c>
      <c r="C2278" t="s">
        <v>916</v>
      </c>
      <c r="D2278" t="s">
        <v>980</v>
      </c>
      <c r="E2278" s="1">
        <v>26413</v>
      </c>
      <c r="F2278" s="1">
        <v>44934</v>
      </c>
      <c r="G2278" t="s">
        <v>967</v>
      </c>
      <c r="H2278" s="2">
        <v>161483.25</v>
      </c>
      <c r="I2278">
        <v>12</v>
      </c>
      <c r="J2278">
        <v>5.5</v>
      </c>
      <c r="R2278">
        <f t="shared" ca="1" si="144"/>
        <v>53</v>
      </c>
    </row>
    <row r="2279" spans="1:18">
      <c r="A2279">
        <v>3278</v>
      </c>
      <c r="B2279" t="s">
        <v>90</v>
      </c>
      <c r="C2279" t="s">
        <v>421</v>
      </c>
      <c r="D2279" t="s">
        <v>979</v>
      </c>
      <c r="E2279" s="1">
        <v>24039</v>
      </c>
      <c r="F2279" s="1">
        <v>45567</v>
      </c>
      <c r="G2279" t="s">
        <v>967</v>
      </c>
      <c r="H2279" s="2">
        <v>153127.74</v>
      </c>
      <c r="I2279">
        <v>6</v>
      </c>
      <c r="J2279">
        <v>5.5</v>
      </c>
      <c r="R2279">
        <f t="shared" ca="1" si="144"/>
        <v>59</v>
      </c>
    </row>
    <row r="2280" spans="1:18">
      <c r="A2280">
        <v>3279</v>
      </c>
      <c r="B2280" t="s">
        <v>207</v>
      </c>
      <c r="C2280" t="s">
        <v>665</v>
      </c>
      <c r="D2280" t="s">
        <v>980</v>
      </c>
      <c r="E2280" s="1">
        <v>27370</v>
      </c>
      <c r="F2280" s="1">
        <v>45107</v>
      </c>
      <c r="G2280" t="s">
        <v>965</v>
      </c>
      <c r="H2280" s="2">
        <v>314010.18</v>
      </c>
      <c r="I2280">
        <v>0</v>
      </c>
      <c r="J2280">
        <v>0.5</v>
      </c>
      <c r="R2280">
        <f t="shared" ca="1" si="144"/>
        <v>50</v>
      </c>
    </row>
    <row r="2281" spans="1:18">
      <c r="A2281">
        <v>3280</v>
      </c>
      <c r="B2281" t="s">
        <v>327</v>
      </c>
      <c r="C2281" t="s">
        <v>568</v>
      </c>
      <c r="D2281" t="s">
        <v>979</v>
      </c>
      <c r="E2281" s="1">
        <v>37579</v>
      </c>
      <c r="F2281" s="1">
        <v>44789</v>
      </c>
      <c r="G2281" t="s">
        <v>966</v>
      </c>
      <c r="H2281" s="2">
        <v>147123.34</v>
      </c>
      <c r="I2281">
        <v>0</v>
      </c>
      <c r="J2281">
        <v>2.1</v>
      </c>
      <c r="R2281">
        <f t="shared" ca="1" si="144"/>
        <v>22</v>
      </c>
    </row>
    <row r="2282" spans="1:18">
      <c r="A2282">
        <v>3281</v>
      </c>
      <c r="B2282" t="s">
        <v>50</v>
      </c>
      <c r="C2282" t="s">
        <v>815</v>
      </c>
      <c r="D2282" t="s">
        <v>979</v>
      </c>
      <c r="E2282" s="1">
        <v>34002</v>
      </c>
      <c r="F2282" s="1">
        <v>44539</v>
      </c>
      <c r="G2282" t="s">
        <v>969</v>
      </c>
      <c r="H2282" s="2">
        <v>444300.23</v>
      </c>
      <c r="I2282">
        <v>6</v>
      </c>
      <c r="J2282">
        <v>8</v>
      </c>
      <c r="R2282">
        <f t="shared" ca="1" si="144"/>
        <v>32</v>
      </c>
    </row>
    <row r="2283" spans="1:18">
      <c r="A2283">
        <v>3282</v>
      </c>
      <c r="B2283" t="s">
        <v>213</v>
      </c>
      <c r="C2283" t="s">
        <v>834</v>
      </c>
      <c r="D2283" t="s">
        <v>979</v>
      </c>
      <c r="E2283" s="1">
        <v>20669</v>
      </c>
      <c r="F2283" s="1">
        <v>44135</v>
      </c>
      <c r="G2283" t="s">
        <v>967</v>
      </c>
      <c r="H2283" s="2">
        <v>100082.6</v>
      </c>
      <c r="I2283">
        <v>6</v>
      </c>
      <c r="J2283">
        <v>5.5</v>
      </c>
      <c r="R2283">
        <f t="shared" ca="1" si="144"/>
        <v>68</v>
      </c>
    </row>
    <row r="2284" spans="1:18">
      <c r="A2284">
        <v>3283</v>
      </c>
      <c r="B2284" t="s">
        <v>97</v>
      </c>
      <c r="C2284" t="s">
        <v>465</v>
      </c>
      <c r="D2284" t="s">
        <v>979</v>
      </c>
      <c r="E2284" s="1">
        <v>36709</v>
      </c>
      <c r="F2284" s="1">
        <v>45375</v>
      </c>
      <c r="G2284" t="s">
        <v>965</v>
      </c>
      <c r="H2284" s="2">
        <v>178420.83</v>
      </c>
      <c r="I2284">
        <v>0</v>
      </c>
      <c r="J2284">
        <v>0.5</v>
      </c>
      <c r="R2284">
        <f t="shared" ca="1" si="144"/>
        <v>24</v>
      </c>
    </row>
    <row r="2285" spans="1:18">
      <c r="A2285">
        <v>3284</v>
      </c>
      <c r="B2285" t="s">
        <v>69</v>
      </c>
      <c r="C2285" t="s">
        <v>520</v>
      </c>
      <c r="D2285" t="s">
        <v>979</v>
      </c>
      <c r="E2285" s="1">
        <v>20201</v>
      </c>
      <c r="F2285" s="1">
        <v>44753</v>
      </c>
      <c r="G2285" t="s">
        <v>968</v>
      </c>
      <c r="H2285" s="2">
        <v>161883.96</v>
      </c>
      <c r="I2285">
        <v>0</v>
      </c>
      <c r="J2285">
        <v>35</v>
      </c>
      <c r="R2285">
        <f t="shared" ca="1" si="144"/>
        <v>70</v>
      </c>
    </row>
    <row r="2286" spans="1:18">
      <c r="A2286">
        <v>3285</v>
      </c>
      <c r="B2286" t="s">
        <v>279</v>
      </c>
      <c r="C2286" t="s">
        <v>880</v>
      </c>
      <c r="D2286" t="s">
        <v>979</v>
      </c>
      <c r="E2286" s="1">
        <v>36671</v>
      </c>
      <c r="F2286" s="1">
        <v>44629</v>
      </c>
      <c r="G2286" t="s">
        <v>968</v>
      </c>
      <c r="H2286" s="2">
        <v>219876.81</v>
      </c>
      <c r="I2286">
        <v>0</v>
      </c>
      <c r="J2286">
        <v>35</v>
      </c>
      <c r="R2286">
        <f t="shared" ca="1" si="144"/>
        <v>25</v>
      </c>
    </row>
    <row r="2287" spans="1:18">
      <c r="A2287">
        <v>3286</v>
      </c>
      <c r="B2287" t="s">
        <v>88</v>
      </c>
      <c r="C2287" t="s">
        <v>804</v>
      </c>
      <c r="D2287" t="s">
        <v>979</v>
      </c>
      <c r="E2287" s="1">
        <v>31144</v>
      </c>
      <c r="F2287" s="1">
        <v>45295</v>
      </c>
      <c r="G2287" t="s">
        <v>968</v>
      </c>
      <c r="H2287" s="2">
        <v>427726.34</v>
      </c>
      <c r="I2287">
        <v>0</v>
      </c>
      <c r="J2287">
        <v>35</v>
      </c>
      <c r="R2287">
        <f t="shared" ca="1" si="144"/>
        <v>40</v>
      </c>
    </row>
    <row r="2288" spans="1:18">
      <c r="A2288">
        <v>3287</v>
      </c>
      <c r="B2288" t="s">
        <v>299</v>
      </c>
      <c r="C2288" t="s">
        <v>812</v>
      </c>
      <c r="D2288" t="s">
        <v>980</v>
      </c>
      <c r="E2288" s="1">
        <v>23625</v>
      </c>
      <c r="F2288" s="1">
        <v>44388</v>
      </c>
      <c r="G2288" t="s">
        <v>965</v>
      </c>
      <c r="H2288" s="2">
        <v>238599.08</v>
      </c>
      <c r="I2288">
        <v>0</v>
      </c>
      <c r="J2288">
        <v>0.5</v>
      </c>
      <c r="R2288">
        <f t="shared" ca="1" si="144"/>
        <v>60</v>
      </c>
    </row>
    <row r="2289" spans="1:18">
      <c r="A2289">
        <v>3288</v>
      </c>
      <c r="B2289" t="s">
        <v>303</v>
      </c>
      <c r="C2289" t="s">
        <v>460</v>
      </c>
      <c r="D2289" t="s">
        <v>979</v>
      </c>
      <c r="E2289" s="1">
        <v>27485</v>
      </c>
      <c r="F2289" s="1">
        <v>45313</v>
      </c>
      <c r="G2289" t="s">
        <v>966</v>
      </c>
      <c r="H2289" s="2">
        <v>323575.74</v>
      </c>
      <c r="I2289">
        <v>0</v>
      </c>
      <c r="J2289">
        <v>2.1</v>
      </c>
      <c r="R2289">
        <f t="shared" ca="1" si="144"/>
        <v>50</v>
      </c>
    </row>
    <row r="2290" spans="1:18">
      <c r="A2290">
        <v>3289</v>
      </c>
      <c r="B2290" t="s">
        <v>198</v>
      </c>
      <c r="C2290" t="s">
        <v>725</v>
      </c>
      <c r="D2290" t="s">
        <v>980</v>
      </c>
      <c r="E2290" s="1">
        <v>29368</v>
      </c>
      <c r="F2290" s="1">
        <v>45476</v>
      </c>
      <c r="G2290" t="s">
        <v>969</v>
      </c>
      <c r="H2290" s="2">
        <v>177290.86</v>
      </c>
      <c r="I2290">
        <v>6</v>
      </c>
      <c r="J2290">
        <v>8</v>
      </c>
      <c r="R2290">
        <f t="shared" ca="1" si="144"/>
        <v>45</v>
      </c>
    </row>
    <row r="2291" spans="1:18">
      <c r="A2291">
        <v>3290</v>
      </c>
      <c r="B2291" t="s">
        <v>333</v>
      </c>
      <c r="C2291" t="s">
        <v>953</v>
      </c>
      <c r="D2291" t="s">
        <v>979</v>
      </c>
      <c r="E2291" s="1">
        <v>24464</v>
      </c>
      <c r="F2291" s="1">
        <v>45538</v>
      </c>
      <c r="G2291" t="s">
        <v>969</v>
      </c>
      <c r="H2291" s="2">
        <v>120960.1</v>
      </c>
      <c r="I2291">
        <v>12</v>
      </c>
      <c r="J2291">
        <v>8</v>
      </c>
      <c r="R2291">
        <f t="shared" ca="1" si="144"/>
        <v>58</v>
      </c>
    </row>
    <row r="2292" spans="1:18">
      <c r="A2292">
        <v>3291</v>
      </c>
      <c r="B2292" t="s">
        <v>224</v>
      </c>
      <c r="C2292" t="s">
        <v>625</v>
      </c>
      <c r="D2292" t="s">
        <v>979</v>
      </c>
      <c r="E2292" s="1">
        <v>38939</v>
      </c>
      <c r="F2292" s="1">
        <v>45652</v>
      </c>
      <c r="G2292" t="s">
        <v>966</v>
      </c>
      <c r="H2292" s="2">
        <v>443043.1</v>
      </c>
      <c r="I2292">
        <v>0</v>
      </c>
      <c r="J2292">
        <v>2.1</v>
      </c>
      <c r="R2292">
        <f t="shared" ca="1" si="144"/>
        <v>18</v>
      </c>
    </row>
    <row r="2293" spans="1:18">
      <c r="A2293">
        <v>3292</v>
      </c>
      <c r="B2293" t="s">
        <v>208</v>
      </c>
      <c r="C2293" t="s">
        <v>655</v>
      </c>
      <c r="D2293" t="s">
        <v>979</v>
      </c>
      <c r="E2293" s="1">
        <v>38231</v>
      </c>
      <c r="F2293" s="1">
        <v>45440</v>
      </c>
      <c r="G2293" t="s">
        <v>965</v>
      </c>
      <c r="H2293" s="2">
        <v>105585.46</v>
      </c>
      <c r="I2293">
        <v>0</v>
      </c>
      <c r="J2293">
        <v>0.5</v>
      </c>
      <c r="R2293">
        <f t="shared" ca="1" si="144"/>
        <v>20</v>
      </c>
    </row>
    <row r="2294" spans="1:18">
      <c r="A2294">
        <v>3293</v>
      </c>
      <c r="B2294" t="s">
        <v>27</v>
      </c>
      <c r="C2294" t="s">
        <v>876</v>
      </c>
      <c r="D2294" t="s">
        <v>980</v>
      </c>
      <c r="E2294" s="1">
        <v>25640</v>
      </c>
      <c r="F2294" s="1">
        <v>45206</v>
      </c>
      <c r="G2294" t="s">
        <v>967</v>
      </c>
      <c r="H2294" s="2">
        <v>174367.2</v>
      </c>
      <c r="I2294">
        <v>24</v>
      </c>
      <c r="J2294">
        <v>5.5</v>
      </c>
      <c r="R2294">
        <f t="shared" ca="1" si="144"/>
        <v>55</v>
      </c>
    </row>
    <row r="2295" spans="1:18">
      <c r="A2295">
        <v>3294</v>
      </c>
      <c r="B2295" t="s">
        <v>199</v>
      </c>
      <c r="C2295" t="s">
        <v>920</v>
      </c>
      <c r="D2295" t="s">
        <v>979</v>
      </c>
      <c r="E2295" s="1">
        <v>38315</v>
      </c>
      <c r="F2295" s="1">
        <v>45604</v>
      </c>
      <c r="G2295" t="s">
        <v>969</v>
      </c>
      <c r="H2295" s="2">
        <v>468436.47</v>
      </c>
      <c r="I2295">
        <v>24</v>
      </c>
      <c r="J2295">
        <v>8</v>
      </c>
      <c r="R2295">
        <f t="shared" ca="1" si="144"/>
        <v>20</v>
      </c>
    </row>
    <row r="2296" spans="1:18">
      <c r="A2296">
        <v>3295</v>
      </c>
      <c r="B2296" t="s">
        <v>168</v>
      </c>
      <c r="C2296" t="s">
        <v>954</v>
      </c>
      <c r="D2296" t="s">
        <v>979</v>
      </c>
      <c r="E2296" s="1">
        <v>26174</v>
      </c>
      <c r="F2296" s="1">
        <v>43985</v>
      </c>
      <c r="G2296" t="s">
        <v>969</v>
      </c>
      <c r="H2296" s="2">
        <v>363265.34</v>
      </c>
      <c r="I2296">
        <v>24</v>
      </c>
      <c r="J2296">
        <v>8</v>
      </c>
      <c r="R2296">
        <f t="shared" ca="1" si="144"/>
        <v>53</v>
      </c>
    </row>
    <row r="2297" spans="1:18">
      <c r="A2297">
        <v>3296</v>
      </c>
      <c r="B2297" t="s">
        <v>217</v>
      </c>
      <c r="C2297" t="s">
        <v>587</v>
      </c>
      <c r="D2297" t="s">
        <v>979</v>
      </c>
      <c r="E2297" s="1">
        <v>35373</v>
      </c>
      <c r="F2297" s="1">
        <v>45194</v>
      </c>
      <c r="G2297" t="s">
        <v>966</v>
      </c>
      <c r="H2297" s="2">
        <v>241093.29</v>
      </c>
      <c r="I2297">
        <v>0</v>
      </c>
      <c r="J2297">
        <v>2.1</v>
      </c>
      <c r="R2297">
        <f t="shared" ca="1" si="144"/>
        <v>28</v>
      </c>
    </row>
    <row r="2298" spans="1:18">
      <c r="A2298">
        <v>3297</v>
      </c>
      <c r="B2298" t="s">
        <v>272</v>
      </c>
      <c r="C2298" t="s">
        <v>158</v>
      </c>
      <c r="D2298" t="s">
        <v>979</v>
      </c>
      <c r="E2298" s="1">
        <v>30278</v>
      </c>
      <c r="F2298" s="1">
        <v>45768</v>
      </c>
      <c r="G2298" t="s">
        <v>968</v>
      </c>
      <c r="H2298" s="2">
        <v>84408.23</v>
      </c>
      <c r="I2298">
        <v>0</v>
      </c>
      <c r="J2298">
        <v>35</v>
      </c>
      <c r="R2298">
        <f t="shared" ca="1" si="144"/>
        <v>42</v>
      </c>
    </row>
    <row r="2299" spans="1:18">
      <c r="A2299">
        <v>3298</v>
      </c>
      <c r="B2299" t="s">
        <v>60</v>
      </c>
      <c r="C2299" t="s">
        <v>426</v>
      </c>
      <c r="D2299" t="s">
        <v>979</v>
      </c>
      <c r="E2299" s="1">
        <v>32114</v>
      </c>
      <c r="F2299" s="1">
        <v>45591</v>
      </c>
      <c r="G2299" t="s">
        <v>967</v>
      </c>
      <c r="H2299" s="2">
        <v>44136.59</v>
      </c>
      <c r="I2299">
        <v>6</v>
      </c>
      <c r="J2299">
        <v>5.5</v>
      </c>
      <c r="R2299">
        <f t="shared" ca="1" si="144"/>
        <v>37</v>
      </c>
    </row>
    <row r="2300" spans="1:18">
      <c r="A2300">
        <v>3299</v>
      </c>
      <c r="B2300" t="s">
        <v>226</v>
      </c>
      <c r="C2300" t="s">
        <v>371</v>
      </c>
      <c r="D2300" t="s">
        <v>980</v>
      </c>
      <c r="E2300" s="1">
        <v>36872</v>
      </c>
      <c r="F2300" s="1">
        <v>44049</v>
      </c>
      <c r="G2300" t="s">
        <v>966</v>
      </c>
      <c r="H2300" s="2">
        <v>72804.09</v>
      </c>
      <c r="I2300">
        <v>0</v>
      </c>
      <c r="J2300">
        <v>2.1</v>
      </c>
      <c r="R2300">
        <f t="shared" ca="1" si="144"/>
        <v>24</v>
      </c>
    </row>
    <row r="2301" spans="1:18">
      <c r="A2301">
        <v>3300</v>
      </c>
      <c r="B2301" t="s">
        <v>181</v>
      </c>
      <c r="C2301" t="s">
        <v>642</v>
      </c>
      <c r="D2301" t="s">
        <v>980</v>
      </c>
      <c r="E2301" s="1">
        <v>25974</v>
      </c>
      <c r="F2301" s="1">
        <v>44691</v>
      </c>
      <c r="G2301" t="s">
        <v>966</v>
      </c>
      <c r="H2301" s="2">
        <v>180384.53</v>
      </c>
      <c r="I2301">
        <v>0</v>
      </c>
      <c r="J2301">
        <v>2.1</v>
      </c>
      <c r="R2301">
        <f t="shared" ca="1" si="144"/>
        <v>54</v>
      </c>
    </row>
    <row r="2302" spans="1:18">
      <c r="A2302">
        <v>3301</v>
      </c>
      <c r="B2302" t="s">
        <v>77</v>
      </c>
      <c r="C2302" t="s">
        <v>851</v>
      </c>
      <c r="D2302" t="s">
        <v>980</v>
      </c>
      <c r="E2302" s="1">
        <v>28427</v>
      </c>
      <c r="F2302" s="1">
        <v>44296</v>
      </c>
      <c r="G2302" t="s">
        <v>969</v>
      </c>
      <c r="H2302" s="2">
        <v>272195.15000000002</v>
      </c>
      <c r="I2302">
        <v>24</v>
      </c>
      <c r="J2302">
        <v>8</v>
      </c>
      <c r="R2302">
        <f t="shared" ca="1" si="144"/>
        <v>47</v>
      </c>
    </row>
    <row r="2303" spans="1:18">
      <c r="A2303">
        <v>3302</v>
      </c>
      <c r="B2303" t="s">
        <v>286</v>
      </c>
      <c r="C2303" t="s">
        <v>509</v>
      </c>
      <c r="D2303" t="s">
        <v>979</v>
      </c>
      <c r="E2303" s="1">
        <v>35900</v>
      </c>
      <c r="F2303" s="1">
        <v>44076</v>
      </c>
      <c r="G2303" t="s">
        <v>966</v>
      </c>
      <c r="H2303" s="2">
        <v>182616.28</v>
      </c>
      <c r="I2303">
        <v>0</v>
      </c>
      <c r="J2303">
        <v>2.1</v>
      </c>
      <c r="R2303">
        <f t="shared" ca="1" si="144"/>
        <v>27</v>
      </c>
    </row>
    <row r="2304" spans="1:18">
      <c r="A2304">
        <v>3303</v>
      </c>
      <c r="B2304" t="s">
        <v>297</v>
      </c>
      <c r="C2304" t="s">
        <v>725</v>
      </c>
      <c r="D2304" t="s">
        <v>979</v>
      </c>
      <c r="E2304" s="1">
        <v>20566</v>
      </c>
      <c r="F2304" s="1">
        <v>45421</v>
      </c>
      <c r="G2304" t="s">
        <v>966</v>
      </c>
      <c r="H2304" s="2">
        <v>92896.91</v>
      </c>
      <c r="I2304">
        <v>0</v>
      </c>
      <c r="J2304">
        <v>2.1</v>
      </c>
      <c r="R2304">
        <f t="shared" ca="1" si="144"/>
        <v>69</v>
      </c>
    </row>
    <row r="2305" spans="1:18">
      <c r="A2305">
        <v>3304</v>
      </c>
      <c r="B2305" t="s">
        <v>338</v>
      </c>
      <c r="C2305" t="s">
        <v>951</v>
      </c>
      <c r="D2305" t="s">
        <v>979</v>
      </c>
      <c r="E2305" s="1">
        <v>20874</v>
      </c>
      <c r="F2305" s="1">
        <v>44428</v>
      </c>
      <c r="G2305" t="s">
        <v>967</v>
      </c>
      <c r="H2305" s="2">
        <v>135915.79999999999</v>
      </c>
      <c r="I2305">
        <v>24</v>
      </c>
      <c r="J2305">
        <v>5.5</v>
      </c>
      <c r="R2305">
        <f t="shared" ca="1" si="144"/>
        <v>68</v>
      </c>
    </row>
    <row r="2306" spans="1:18">
      <c r="A2306">
        <v>3305</v>
      </c>
      <c r="B2306" t="s">
        <v>218</v>
      </c>
      <c r="C2306" t="s">
        <v>622</v>
      </c>
      <c r="D2306" t="s">
        <v>980</v>
      </c>
      <c r="E2306" s="1">
        <v>24521</v>
      </c>
      <c r="F2306" s="1">
        <v>45741</v>
      </c>
      <c r="G2306" t="s">
        <v>966</v>
      </c>
      <c r="H2306" s="2">
        <v>158924.98000000001</v>
      </c>
      <c r="I2306">
        <v>0</v>
      </c>
      <c r="J2306">
        <v>2.1</v>
      </c>
      <c r="R2306">
        <f t="shared" ca="1" si="144"/>
        <v>58</v>
      </c>
    </row>
    <row r="2307" spans="1:18">
      <c r="A2307">
        <v>3306</v>
      </c>
      <c r="B2307" t="s">
        <v>93</v>
      </c>
      <c r="C2307" t="s">
        <v>626</v>
      </c>
      <c r="D2307" t="s">
        <v>979</v>
      </c>
      <c r="E2307" s="1">
        <v>30421</v>
      </c>
      <c r="F2307" s="1">
        <v>44699</v>
      </c>
      <c r="G2307" t="s">
        <v>968</v>
      </c>
      <c r="H2307" s="2">
        <v>239515.9</v>
      </c>
      <c r="I2307">
        <v>0</v>
      </c>
      <c r="J2307">
        <v>35</v>
      </c>
      <c r="R2307">
        <f t="shared" ca="1" si="144"/>
        <v>42</v>
      </c>
    </row>
    <row r="2308" spans="1:18">
      <c r="A2308">
        <v>3307</v>
      </c>
      <c r="B2308" t="s">
        <v>168</v>
      </c>
      <c r="C2308" t="s">
        <v>873</v>
      </c>
      <c r="D2308" t="s">
        <v>979</v>
      </c>
      <c r="E2308" s="1">
        <v>37991</v>
      </c>
      <c r="F2308" s="1">
        <v>44884</v>
      </c>
      <c r="G2308" t="s">
        <v>965</v>
      </c>
      <c r="H2308" s="2">
        <v>48970.67</v>
      </c>
      <c r="I2308">
        <v>0</v>
      </c>
      <c r="J2308">
        <v>0.5</v>
      </c>
      <c r="R2308">
        <f t="shared" ca="1" si="144"/>
        <v>21</v>
      </c>
    </row>
    <row r="2309" spans="1:18">
      <c r="A2309">
        <v>3308</v>
      </c>
      <c r="B2309" t="s">
        <v>289</v>
      </c>
      <c r="C2309" t="s">
        <v>819</v>
      </c>
      <c r="D2309" t="s">
        <v>980</v>
      </c>
      <c r="E2309" s="1">
        <v>26014</v>
      </c>
      <c r="F2309" s="1">
        <v>45727</v>
      </c>
      <c r="G2309" t="s">
        <v>967</v>
      </c>
      <c r="H2309" s="2">
        <v>8616.2900000000009</v>
      </c>
      <c r="I2309">
        <v>18</v>
      </c>
      <c r="J2309">
        <v>5.5</v>
      </c>
      <c r="R2309">
        <f t="shared" ca="1" si="144"/>
        <v>54</v>
      </c>
    </row>
    <row r="2310" spans="1:18">
      <c r="A2310">
        <v>3309</v>
      </c>
      <c r="B2310" t="s">
        <v>294</v>
      </c>
      <c r="C2310" t="s">
        <v>762</v>
      </c>
      <c r="D2310" t="s">
        <v>979</v>
      </c>
      <c r="E2310" s="1">
        <v>21924</v>
      </c>
      <c r="F2310" s="1">
        <v>45289</v>
      </c>
      <c r="G2310" t="s">
        <v>967</v>
      </c>
      <c r="H2310" s="2">
        <v>50153.34</v>
      </c>
      <c r="I2310">
        <v>36</v>
      </c>
      <c r="J2310">
        <v>5.5</v>
      </c>
      <c r="R2310">
        <f t="shared" ca="1" si="144"/>
        <v>65</v>
      </c>
    </row>
    <row r="2311" spans="1:18">
      <c r="A2311">
        <v>3310</v>
      </c>
      <c r="B2311" t="s">
        <v>112</v>
      </c>
      <c r="C2311" t="s">
        <v>540</v>
      </c>
      <c r="D2311" t="s">
        <v>980</v>
      </c>
      <c r="E2311" s="1">
        <v>23346</v>
      </c>
      <c r="F2311" s="1">
        <v>44189</v>
      </c>
      <c r="G2311" t="s">
        <v>968</v>
      </c>
      <c r="H2311" s="2">
        <v>222028.81</v>
      </c>
      <c r="I2311">
        <v>0</v>
      </c>
      <c r="J2311">
        <v>35</v>
      </c>
      <c r="R2311">
        <f t="shared" ca="1" si="144"/>
        <v>61</v>
      </c>
    </row>
    <row r="2312" spans="1:18">
      <c r="A2312">
        <v>3311</v>
      </c>
      <c r="B2312" t="s">
        <v>333</v>
      </c>
      <c r="C2312" t="s">
        <v>820</v>
      </c>
      <c r="D2312" t="s">
        <v>979</v>
      </c>
      <c r="E2312" s="1">
        <v>38781</v>
      </c>
      <c r="F2312" s="1">
        <v>45200</v>
      </c>
      <c r="G2312" t="s">
        <v>965</v>
      </c>
      <c r="H2312" s="2">
        <v>150682.26999999999</v>
      </c>
      <c r="I2312">
        <v>0</v>
      </c>
      <c r="J2312">
        <v>0.5</v>
      </c>
      <c r="R2312">
        <f t="shared" ca="1" si="144"/>
        <v>19</v>
      </c>
    </row>
    <row r="2313" spans="1:18">
      <c r="A2313">
        <v>3312</v>
      </c>
      <c r="B2313" t="s">
        <v>138</v>
      </c>
      <c r="C2313" t="s">
        <v>808</v>
      </c>
      <c r="D2313" t="s">
        <v>979</v>
      </c>
      <c r="E2313" s="1">
        <v>35724</v>
      </c>
      <c r="F2313" s="1">
        <v>44711</v>
      </c>
      <c r="G2313" t="s">
        <v>965</v>
      </c>
      <c r="H2313" s="2">
        <v>452693.13</v>
      </c>
      <c r="I2313">
        <v>0</v>
      </c>
      <c r="J2313">
        <v>0.5</v>
      </c>
      <c r="R2313">
        <f t="shared" ca="1" si="144"/>
        <v>27</v>
      </c>
    </row>
    <row r="2314" spans="1:18">
      <c r="A2314">
        <v>3313</v>
      </c>
      <c r="B2314" t="s">
        <v>212</v>
      </c>
      <c r="C2314" t="s">
        <v>218</v>
      </c>
      <c r="D2314" t="s">
        <v>980</v>
      </c>
      <c r="E2314" s="1">
        <v>30351</v>
      </c>
      <c r="F2314" s="1">
        <v>45500</v>
      </c>
      <c r="G2314" t="s">
        <v>967</v>
      </c>
      <c r="H2314" s="2">
        <v>32451.85</v>
      </c>
      <c r="I2314">
        <v>36</v>
      </c>
      <c r="J2314">
        <v>5.5</v>
      </c>
      <c r="R2314">
        <f t="shared" ca="1" si="144"/>
        <v>42</v>
      </c>
    </row>
    <row r="2315" spans="1:18">
      <c r="A2315">
        <v>3314</v>
      </c>
      <c r="B2315" t="s">
        <v>50</v>
      </c>
      <c r="C2315" t="s">
        <v>955</v>
      </c>
      <c r="D2315" t="s">
        <v>979</v>
      </c>
      <c r="E2315" s="1">
        <v>38237</v>
      </c>
      <c r="F2315" s="1">
        <v>45046</v>
      </c>
      <c r="G2315" t="s">
        <v>969</v>
      </c>
      <c r="H2315" s="2">
        <v>97142.46</v>
      </c>
      <c r="I2315">
        <v>18</v>
      </c>
      <c r="J2315">
        <v>8</v>
      </c>
      <c r="R2315">
        <f t="shared" ca="1" si="144"/>
        <v>20</v>
      </c>
    </row>
    <row r="2316" spans="1:18">
      <c r="A2316">
        <v>3315</v>
      </c>
      <c r="B2316" t="s">
        <v>287</v>
      </c>
      <c r="C2316" t="s">
        <v>484</v>
      </c>
      <c r="D2316" t="s">
        <v>980</v>
      </c>
      <c r="E2316" s="1">
        <v>30345</v>
      </c>
      <c r="F2316" s="1">
        <v>44470</v>
      </c>
      <c r="G2316" t="s">
        <v>968</v>
      </c>
      <c r="H2316" s="2">
        <v>342578.99</v>
      </c>
      <c r="I2316">
        <v>0</v>
      </c>
      <c r="J2316">
        <v>35</v>
      </c>
      <c r="R2316">
        <f t="shared" ca="1" si="144"/>
        <v>42</v>
      </c>
    </row>
    <row r="2317" spans="1:18">
      <c r="A2317">
        <v>3316</v>
      </c>
      <c r="B2317" t="s">
        <v>211</v>
      </c>
      <c r="C2317" t="s">
        <v>614</v>
      </c>
      <c r="D2317" t="s">
        <v>979</v>
      </c>
      <c r="E2317" s="1">
        <v>33453</v>
      </c>
      <c r="F2317" s="1">
        <v>45602</v>
      </c>
      <c r="G2317" t="s">
        <v>968</v>
      </c>
      <c r="H2317" s="2">
        <v>101961.01</v>
      </c>
      <c r="I2317">
        <v>0</v>
      </c>
      <c r="J2317">
        <v>35</v>
      </c>
      <c r="R2317">
        <f t="shared" ref="R2317:R2380" ca="1" si="145">INT((TODAY()-E2317)/365.25)</f>
        <v>33</v>
      </c>
    </row>
    <row r="2318" spans="1:18">
      <c r="A2318">
        <v>3317</v>
      </c>
      <c r="B2318" t="s">
        <v>139</v>
      </c>
      <c r="C2318" t="s">
        <v>914</v>
      </c>
      <c r="D2318" t="s">
        <v>979</v>
      </c>
      <c r="E2318" s="1">
        <v>25728</v>
      </c>
      <c r="F2318" s="1">
        <v>44385</v>
      </c>
      <c r="G2318" t="s">
        <v>968</v>
      </c>
      <c r="H2318" s="2">
        <v>405012.4</v>
      </c>
      <c r="I2318">
        <v>0</v>
      </c>
      <c r="J2318">
        <v>35</v>
      </c>
      <c r="R2318">
        <f t="shared" ca="1" si="145"/>
        <v>54</v>
      </c>
    </row>
    <row r="2319" spans="1:18">
      <c r="A2319">
        <v>3318</v>
      </c>
      <c r="B2319" t="s">
        <v>17</v>
      </c>
      <c r="C2319" t="s">
        <v>577</v>
      </c>
      <c r="D2319" t="s">
        <v>980</v>
      </c>
      <c r="E2319" s="1">
        <v>25361</v>
      </c>
      <c r="F2319" s="1">
        <v>44202</v>
      </c>
      <c r="G2319" t="s">
        <v>965</v>
      </c>
      <c r="H2319" s="2">
        <v>400811.24</v>
      </c>
      <c r="I2319">
        <v>0</v>
      </c>
      <c r="J2319">
        <v>0.5</v>
      </c>
      <c r="R2319">
        <f t="shared" ca="1" si="145"/>
        <v>55</v>
      </c>
    </row>
    <row r="2320" spans="1:18">
      <c r="A2320">
        <v>3319</v>
      </c>
      <c r="B2320" t="s">
        <v>161</v>
      </c>
      <c r="C2320" t="s">
        <v>849</v>
      </c>
      <c r="D2320" t="s">
        <v>980</v>
      </c>
      <c r="E2320" s="1">
        <v>21160</v>
      </c>
      <c r="F2320" s="1">
        <v>44177</v>
      </c>
      <c r="G2320" t="s">
        <v>967</v>
      </c>
      <c r="H2320" s="2">
        <v>486862.38</v>
      </c>
      <c r="I2320">
        <v>24</v>
      </c>
      <c r="J2320">
        <v>5.5</v>
      </c>
      <c r="R2320">
        <f t="shared" ca="1" si="145"/>
        <v>67</v>
      </c>
    </row>
    <row r="2321" spans="1:18">
      <c r="A2321">
        <v>3320</v>
      </c>
      <c r="B2321" t="s">
        <v>333</v>
      </c>
      <c r="C2321" t="s">
        <v>671</v>
      </c>
      <c r="D2321" t="s">
        <v>979</v>
      </c>
      <c r="E2321" s="1">
        <v>35087</v>
      </c>
      <c r="F2321" s="1">
        <v>45589</v>
      </c>
      <c r="G2321" t="s">
        <v>968</v>
      </c>
      <c r="H2321" s="2">
        <v>353417.87</v>
      </c>
      <c r="I2321">
        <v>0</v>
      </c>
      <c r="J2321">
        <v>35</v>
      </c>
      <c r="R2321">
        <f t="shared" ca="1" si="145"/>
        <v>29</v>
      </c>
    </row>
    <row r="2322" spans="1:18">
      <c r="A2322">
        <v>3321</v>
      </c>
      <c r="B2322" t="s">
        <v>162</v>
      </c>
      <c r="C2322" t="s">
        <v>801</v>
      </c>
      <c r="D2322" t="s">
        <v>980</v>
      </c>
      <c r="E2322" s="1">
        <v>37430</v>
      </c>
      <c r="F2322" s="1">
        <v>45393</v>
      </c>
      <c r="G2322" t="s">
        <v>968</v>
      </c>
      <c r="H2322" s="2">
        <v>30510.52</v>
      </c>
      <c r="I2322">
        <v>0</v>
      </c>
      <c r="J2322">
        <v>35</v>
      </c>
      <c r="R2322">
        <f t="shared" ca="1" si="145"/>
        <v>22</v>
      </c>
    </row>
    <row r="2323" spans="1:18">
      <c r="A2323">
        <v>3322</v>
      </c>
      <c r="B2323" t="s">
        <v>84</v>
      </c>
      <c r="C2323" t="s">
        <v>365</v>
      </c>
      <c r="D2323" t="s">
        <v>980</v>
      </c>
      <c r="E2323" s="1">
        <v>28441</v>
      </c>
      <c r="F2323" s="1">
        <v>44877</v>
      </c>
      <c r="G2323" t="s">
        <v>965</v>
      </c>
      <c r="H2323" s="2">
        <v>491841.13</v>
      </c>
      <c r="I2323">
        <v>0</v>
      </c>
      <c r="J2323">
        <v>0.5</v>
      </c>
      <c r="R2323">
        <f t="shared" ca="1" si="145"/>
        <v>47</v>
      </c>
    </row>
    <row r="2324" spans="1:18">
      <c r="A2324">
        <v>3323</v>
      </c>
      <c r="B2324" t="s">
        <v>52</v>
      </c>
      <c r="C2324" t="s">
        <v>726</v>
      </c>
      <c r="D2324" t="s">
        <v>979</v>
      </c>
      <c r="E2324" s="1">
        <v>38675</v>
      </c>
      <c r="F2324" s="1">
        <v>45761</v>
      </c>
      <c r="G2324" t="s">
        <v>965</v>
      </c>
      <c r="H2324" s="2">
        <v>320336.53000000003</v>
      </c>
      <c r="I2324">
        <v>0</v>
      </c>
      <c r="J2324">
        <v>0.5</v>
      </c>
      <c r="R2324">
        <f t="shared" ca="1" si="145"/>
        <v>19</v>
      </c>
    </row>
    <row r="2325" spans="1:18">
      <c r="A2325">
        <v>3324</v>
      </c>
      <c r="B2325" t="s">
        <v>320</v>
      </c>
      <c r="C2325" t="s">
        <v>424</v>
      </c>
      <c r="D2325" t="s">
        <v>980</v>
      </c>
      <c r="E2325" s="1">
        <v>31633</v>
      </c>
      <c r="F2325" s="1">
        <v>45256</v>
      </c>
      <c r="G2325" t="s">
        <v>967</v>
      </c>
      <c r="H2325" s="2">
        <v>105417.92</v>
      </c>
      <c r="I2325">
        <v>6</v>
      </c>
      <c r="J2325">
        <v>5.5</v>
      </c>
      <c r="R2325">
        <f t="shared" ca="1" si="145"/>
        <v>38</v>
      </c>
    </row>
    <row r="2326" spans="1:18">
      <c r="A2326">
        <v>3325</v>
      </c>
      <c r="B2326" t="s">
        <v>188</v>
      </c>
      <c r="C2326" t="s">
        <v>580</v>
      </c>
      <c r="D2326" t="s">
        <v>979</v>
      </c>
      <c r="E2326" s="1">
        <v>24602</v>
      </c>
      <c r="F2326" s="1">
        <v>45561</v>
      </c>
      <c r="G2326" t="s">
        <v>966</v>
      </c>
      <c r="H2326" s="2">
        <v>379582.21</v>
      </c>
      <c r="I2326">
        <v>0</v>
      </c>
      <c r="J2326">
        <v>2.1</v>
      </c>
      <c r="R2326">
        <f t="shared" ca="1" si="145"/>
        <v>58</v>
      </c>
    </row>
    <row r="2327" spans="1:18">
      <c r="A2327">
        <v>3326</v>
      </c>
      <c r="B2327" t="s">
        <v>335</v>
      </c>
      <c r="C2327" t="s">
        <v>520</v>
      </c>
      <c r="D2327" t="s">
        <v>979</v>
      </c>
      <c r="E2327" s="1">
        <v>36807</v>
      </c>
      <c r="F2327" s="1">
        <v>44573</v>
      </c>
      <c r="G2327" t="s">
        <v>969</v>
      </c>
      <c r="H2327" s="2">
        <v>404433.88</v>
      </c>
      <c r="I2327">
        <v>18</v>
      </c>
      <c r="J2327">
        <v>8</v>
      </c>
      <c r="R2327">
        <f t="shared" ca="1" si="145"/>
        <v>24</v>
      </c>
    </row>
    <row r="2328" spans="1:18">
      <c r="A2328">
        <v>3327</v>
      </c>
      <c r="B2328" t="s">
        <v>246</v>
      </c>
      <c r="C2328" t="s">
        <v>470</v>
      </c>
      <c r="D2328" t="s">
        <v>980</v>
      </c>
      <c r="E2328" s="1">
        <v>21688</v>
      </c>
      <c r="F2328" s="1">
        <v>45086</v>
      </c>
      <c r="G2328" t="s">
        <v>968</v>
      </c>
      <c r="H2328" s="2">
        <v>89243.3</v>
      </c>
      <c r="I2328">
        <v>0</v>
      </c>
      <c r="J2328">
        <v>35</v>
      </c>
      <c r="R2328">
        <f t="shared" ca="1" si="145"/>
        <v>66</v>
      </c>
    </row>
    <row r="2329" spans="1:18">
      <c r="A2329">
        <v>3328</v>
      </c>
      <c r="B2329" t="s">
        <v>58</v>
      </c>
      <c r="C2329" t="s">
        <v>662</v>
      </c>
      <c r="D2329" t="s">
        <v>979</v>
      </c>
      <c r="E2329" s="1">
        <v>26101</v>
      </c>
      <c r="F2329" s="1">
        <v>45185</v>
      </c>
      <c r="G2329" t="s">
        <v>967</v>
      </c>
      <c r="H2329" s="2">
        <v>384390.08</v>
      </c>
      <c r="I2329">
        <v>24</v>
      </c>
      <c r="J2329">
        <v>5.5</v>
      </c>
      <c r="R2329">
        <f t="shared" ca="1" si="145"/>
        <v>53</v>
      </c>
    </row>
    <row r="2330" spans="1:18">
      <c r="A2330">
        <v>3329</v>
      </c>
      <c r="B2330" t="s">
        <v>295</v>
      </c>
      <c r="C2330" t="s">
        <v>613</v>
      </c>
      <c r="D2330" t="s">
        <v>979</v>
      </c>
      <c r="E2330" s="1">
        <v>25573</v>
      </c>
      <c r="F2330" s="1">
        <v>44207</v>
      </c>
      <c r="G2330" t="s">
        <v>967</v>
      </c>
      <c r="H2330" s="2">
        <v>143361.63</v>
      </c>
      <c r="I2330">
        <v>36</v>
      </c>
      <c r="J2330">
        <v>5.5</v>
      </c>
      <c r="R2330">
        <f t="shared" ca="1" si="145"/>
        <v>55</v>
      </c>
    </row>
    <row r="2331" spans="1:18">
      <c r="A2331">
        <v>3330</v>
      </c>
      <c r="B2331" t="s">
        <v>26</v>
      </c>
      <c r="C2331" t="s">
        <v>544</v>
      </c>
      <c r="D2331" t="s">
        <v>979</v>
      </c>
      <c r="E2331" s="1">
        <v>36689</v>
      </c>
      <c r="F2331" s="1">
        <v>44111</v>
      </c>
      <c r="G2331" t="s">
        <v>966</v>
      </c>
      <c r="H2331" s="2">
        <v>440678.19</v>
      </c>
      <c r="I2331">
        <v>0</v>
      </c>
      <c r="J2331">
        <v>2.1</v>
      </c>
      <c r="R2331">
        <f t="shared" ca="1" si="145"/>
        <v>24</v>
      </c>
    </row>
    <row r="2332" spans="1:18">
      <c r="A2332">
        <v>3331</v>
      </c>
      <c r="B2332" t="s">
        <v>182</v>
      </c>
      <c r="C2332" t="s">
        <v>750</v>
      </c>
      <c r="D2332" t="s">
        <v>980</v>
      </c>
      <c r="E2332" s="1">
        <v>26133</v>
      </c>
      <c r="F2332" s="1">
        <v>44553</v>
      </c>
      <c r="G2332" t="s">
        <v>969</v>
      </c>
      <c r="H2332" s="2">
        <v>73999.100000000006</v>
      </c>
      <c r="I2332">
        <v>6</v>
      </c>
      <c r="J2332">
        <v>8</v>
      </c>
      <c r="R2332">
        <f t="shared" ca="1" si="145"/>
        <v>53</v>
      </c>
    </row>
    <row r="2333" spans="1:18">
      <c r="A2333">
        <v>3332</v>
      </c>
      <c r="B2333" t="s">
        <v>220</v>
      </c>
      <c r="C2333" t="s">
        <v>641</v>
      </c>
      <c r="D2333" t="s">
        <v>980</v>
      </c>
      <c r="E2333" s="1">
        <v>27883</v>
      </c>
      <c r="F2333" s="1">
        <v>44595</v>
      </c>
      <c r="G2333" t="s">
        <v>969</v>
      </c>
      <c r="H2333" s="2">
        <v>232151.74</v>
      </c>
      <c r="I2333">
        <v>24</v>
      </c>
      <c r="J2333">
        <v>8</v>
      </c>
      <c r="R2333">
        <f t="shared" ca="1" si="145"/>
        <v>49</v>
      </c>
    </row>
    <row r="2334" spans="1:18">
      <c r="A2334">
        <v>3333</v>
      </c>
      <c r="B2334" t="s">
        <v>124</v>
      </c>
      <c r="C2334" t="s">
        <v>443</v>
      </c>
      <c r="D2334" t="s">
        <v>979</v>
      </c>
      <c r="E2334" s="1">
        <v>25820</v>
      </c>
      <c r="F2334" s="1">
        <v>45440</v>
      </c>
      <c r="G2334" t="s">
        <v>969</v>
      </c>
      <c r="H2334" s="2">
        <v>377664.49</v>
      </c>
      <c r="I2334">
        <v>18</v>
      </c>
      <c r="J2334">
        <v>8</v>
      </c>
      <c r="R2334">
        <f t="shared" ca="1" si="145"/>
        <v>54</v>
      </c>
    </row>
    <row r="2335" spans="1:18">
      <c r="A2335">
        <v>3334</v>
      </c>
      <c r="B2335" t="s">
        <v>33</v>
      </c>
      <c r="C2335" t="s">
        <v>641</v>
      </c>
      <c r="D2335" t="s">
        <v>980</v>
      </c>
      <c r="E2335" s="1">
        <v>26842</v>
      </c>
      <c r="F2335" s="1">
        <v>44411</v>
      </c>
      <c r="G2335" t="s">
        <v>969</v>
      </c>
      <c r="H2335" s="2">
        <v>270214.46999999997</v>
      </c>
      <c r="I2335">
        <v>36</v>
      </c>
      <c r="J2335">
        <v>8</v>
      </c>
      <c r="R2335">
        <f t="shared" ca="1" si="145"/>
        <v>51</v>
      </c>
    </row>
    <row r="2336" spans="1:18">
      <c r="A2336">
        <v>3335</v>
      </c>
      <c r="B2336" t="s">
        <v>54</v>
      </c>
      <c r="C2336" t="s">
        <v>765</v>
      </c>
      <c r="D2336" t="s">
        <v>979</v>
      </c>
      <c r="E2336" s="1">
        <v>31636</v>
      </c>
      <c r="F2336" s="1">
        <v>44380</v>
      </c>
      <c r="G2336" t="s">
        <v>967</v>
      </c>
      <c r="H2336" s="2">
        <v>97976.19</v>
      </c>
      <c r="I2336">
        <v>18</v>
      </c>
      <c r="J2336">
        <v>5.5</v>
      </c>
      <c r="R2336">
        <f t="shared" ca="1" si="145"/>
        <v>38</v>
      </c>
    </row>
    <row r="2337" spans="1:18">
      <c r="A2337">
        <v>3336</v>
      </c>
      <c r="B2337" t="s">
        <v>87</v>
      </c>
      <c r="C2337" t="s">
        <v>792</v>
      </c>
      <c r="D2337" t="s">
        <v>980</v>
      </c>
      <c r="E2337" s="1">
        <v>33741</v>
      </c>
      <c r="F2337" s="1">
        <v>45178</v>
      </c>
      <c r="G2337" t="s">
        <v>965</v>
      </c>
      <c r="H2337" s="2">
        <v>472665.08</v>
      </c>
      <c r="I2337">
        <v>0</v>
      </c>
      <c r="J2337">
        <v>0.5</v>
      </c>
      <c r="R2337">
        <f t="shared" ca="1" si="145"/>
        <v>33</v>
      </c>
    </row>
    <row r="2338" spans="1:18">
      <c r="A2338">
        <v>3337</v>
      </c>
      <c r="B2338" t="s">
        <v>21</v>
      </c>
      <c r="C2338" t="s">
        <v>773</v>
      </c>
      <c r="D2338" t="s">
        <v>980</v>
      </c>
      <c r="E2338" s="1">
        <v>25857</v>
      </c>
      <c r="F2338" s="1">
        <v>45182</v>
      </c>
      <c r="G2338" t="s">
        <v>968</v>
      </c>
      <c r="H2338" s="2">
        <v>211440.23</v>
      </c>
      <c r="I2338">
        <v>0</v>
      </c>
      <c r="J2338">
        <v>35</v>
      </c>
      <c r="R2338">
        <f t="shared" ca="1" si="145"/>
        <v>54</v>
      </c>
    </row>
    <row r="2339" spans="1:18">
      <c r="A2339">
        <v>3338</v>
      </c>
      <c r="B2339" t="s">
        <v>117</v>
      </c>
      <c r="C2339" t="s">
        <v>393</v>
      </c>
      <c r="D2339" t="s">
        <v>980</v>
      </c>
      <c r="E2339" s="1">
        <v>26110</v>
      </c>
      <c r="F2339" s="1">
        <v>45517</v>
      </c>
      <c r="G2339" t="s">
        <v>969</v>
      </c>
      <c r="H2339" s="2">
        <v>499851.6</v>
      </c>
      <c r="I2339">
        <v>0</v>
      </c>
      <c r="J2339">
        <v>8</v>
      </c>
      <c r="R2339">
        <f t="shared" ca="1" si="145"/>
        <v>53</v>
      </c>
    </row>
    <row r="2340" spans="1:18">
      <c r="A2340">
        <v>3339</v>
      </c>
      <c r="B2340" t="s">
        <v>231</v>
      </c>
      <c r="C2340" t="s">
        <v>886</v>
      </c>
      <c r="D2340" t="s">
        <v>980</v>
      </c>
      <c r="E2340" s="1">
        <v>30701</v>
      </c>
      <c r="F2340" s="1">
        <v>44630</v>
      </c>
      <c r="G2340" t="s">
        <v>967</v>
      </c>
      <c r="H2340" s="2">
        <v>382196.34</v>
      </c>
      <c r="I2340">
        <v>24</v>
      </c>
      <c r="J2340">
        <v>5.5</v>
      </c>
      <c r="R2340">
        <f t="shared" ca="1" si="145"/>
        <v>41</v>
      </c>
    </row>
    <row r="2341" spans="1:18">
      <c r="A2341">
        <v>3340</v>
      </c>
      <c r="B2341" t="s">
        <v>210</v>
      </c>
      <c r="C2341" t="s">
        <v>401</v>
      </c>
      <c r="D2341" t="s">
        <v>980</v>
      </c>
      <c r="E2341" s="1">
        <v>35082</v>
      </c>
      <c r="F2341" s="1">
        <v>44414</v>
      </c>
      <c r="G2341" t="s">
        <v>969</v>
      </c>
      <c r="H2341" s="2">
        <v>354628.36</v>
      </c>
      <c r="I2341">
        <v>6</v>
      </c>
      <c r="J2341">
        <v>8</v>
      </c>
      <c r="R2341">
        <f t="shared" ca="1" si="145"/>
        <v>29</v>
      </c>
    </row>
    <row r="2342" spans="1:18">
      <c r="A2342">
        <v>3341</v>
      </c>
      <c r="B2342" t="s">
        <v>56</v>
      </c>
      <c r="C2342" t="s">
        <v>649</v>
      </c>
      <c r="D2342" t="s">
        <v>980</v>
      </c>
      <c r="E2342" s="1">
        <v>33072</v>
      </c>
      <c r="F2342" s="1">
        <v>44725</v>
      </c>
      <c r="G2342" t="s">
        <v>969</v>
      </c>
      <c r="H2342" s="2">
        <v>173201.65</v>
      </c>
      <c r="I2342">
        <v>6</v>
      </c>
      <c r="J2342">
        <v>8</v>
      </c>
      <c r="R2342">
        <f t="shared" ca="1" si="145"/>
        <v>34</v>
      </c>
    </row>
    <row r="2343" spans="1:18">
      <c r="A2343">
        <v>3342</v>
      </c>
      <c r="B2343" t="s">
        <v>286</v>
      </c>
      <c r="C2343" t="s">
        <v>920</v>
      </c>
      <c r="D2343" t="s">
        <v>979</v>
      </c>
      <c r="E2343" s="1">
        <v>29213</v>
      </c>
      <c r="F2343" s="1">
        <v>45792</v>
      </c>
      <c r="G2343" t="s">
        <v>966</v>
      </c>
      <c r="H2343" s="2">
        <v>447279.24</v>
      </c>
      <c r="I2343">
        <v>0</v>
      </c>
      <c r="J2343">
        <v>2.1</v>
      </c>
      <c r="R2343">
        <f t="shared" ca="1" si="145"/>
        <v>45</v>
      </c>
    </row>
    <row r="2344" spans="1:18">
      <c r="A2344">
        <v>3343</v>
      </c>
      <c r="B2344" t="s">
        <v>181</v>
      </c>
      <c r="C2344" t="s">
        <v>755</v>
      </c>
      <c r="D2344" t="s">
        <v>980</v>
      </c>
      <c r="E2344" s="1">
        <v>28192</v>
      </c>
      <c r="F2344" s="1">
        <v>45726</v>
      </c>
      <c r="G2344" t="s">
        <v>967</v>
      </c>
      <c r="H2344" s="2">
        <v>155509.65</v>
      </c>
      <c r="I2344">
        <v>0</v>
      </c>
      <c r="J2344">
        <v>5.5</v>
      </c>
      <c r="R2344">
        <f t="shared" ca="1" si="145"/>
        <v>48</v>
      </c>
    </row>
    <row r="2345" spans="1:18">
      <c r="A2345">
        <v>3344</v>
      </c>
      <c r="B2345" t="s">
        <v>332</v>
      </c>
      <c r="C2345" t="s">
        <v>821</v>
      </c>
      <c r="D2345" t="s">
        <v>980</v>
      </c>
      <c r="E2345" s="1">
        <v>32641</v>
      </c>
      <c r="F2345" s="1">
        <v>45439</v>
      </c>
      <c r="G2345" t="s">
        <v>969</v>
      </c>
      <c r="H2345" s="2">
        <v>214172.61</v>
      </c>
      <c r="I2345">
        <v>36</v>
      </c>
      <c r="J2345">
        <v>8</v>
      </c>
      <c r="R2345">
        <f t="shared" ca="1" si="145"/>
        <v>36</v>
      </c>
    </row>
    <row r="2346" spans="1:18">
      <c r="A2346">
        <v>3345</v>
      </c>
      <c r="B2346" t="s">
        <v>153</v>
      </c>
      <c r="C2346" t="s">
        <v>956</v>
      </c>
      <c r="D2346" t="s">
        <v>980</v>
      </c>
      <c r="E2346" s="1">
        <v>32073</v>
      </c>
      <c r="F2346" s="1">
        <v>45374</v>
      </c>
      <c r="G2346" t="s">
        <v>966</v>
      </c>
      <c r="H2346" s="2">
        <v>360633.17</v>
      </c>
      <c r="I2346">
        <v>0</v>
      </c>
      <c r="J2346">
        <v>2.1</v>
      </c>
      <c r="R2346">
        <f t="shared" ca="1" si="145"/>
        <v>37</v>
      </c>
    </row>
    <row r="2347" spans="1:18">
      <c r="A2347">
        <v>3346</v>
      </c>
      <c r="B2347" t="s">
        <v>243</v>
      </c>
      <c r="C2347" t="s">
        <v>772</v>
      </c>
      <c r="D2347" t="s">
        <v>979</v>
      </c>
      <c r="E2347" s="1">
        <v>30270</v>
      </c>
      <c r="F2347" s="1">
        <v>44148</v>
      </c>
      <c r="G2347" t="s">
        <v>969</v>
      </c>
      <c r="H2347" s="2">
        <v>361627.64</v>
      </c>
      <c r="I2347">
        <v>18</v>
      </c>
      <c r="J2347">
        <v>8</v>
      </c>
      <c r="R2347">
        <f t="shared" ca="1" si="145"/>
        <v>42</v>
      </c>
    </row>
    <row r="2348" spans="1:18">
      <c r="A2348">
        <v>3347</v>
      </c>
      <c r="B2348" t="s">
        <v>292</v>
      </c>
      <c r="C2348" t="s">
        <v>771</v>
      </c>
      <c r="D2348" t="s">
        <v>980</v>
      </c>
      <c r="E2348" s="1">
        <v>28032</v>
      </c>
      <c r="F2348" s="1">
        <v>44825</v>
      </c>
      <c r="G2348" t="s">
        <v>966</v>
      </c>
      <c r="H2348" s="2">
        <v>426682.46</v>
      </c>
      <c r="I2348">
        <v>0</v>
      </c>
      <c r="J2348">
        <v>2.1</v>
      </c>
      <c r="R2348">
        <f t="shared" ca="1" si="145"/>
        <v>48</v>
      </c>
    </row>
    <row r="2349" spans="1:18">
      <c r="A2349">
        <v>3348</v>
      </c>
      <c r="B2349" t="s">
        <v>78</v>
      </c>
      <c r="C2349" t="s">
        <v>369</v>
      </c>
      <c r="D2349" t="s">
        <v>979</v>
      </c>
      <c r="E2349" s="1">
        <v>19923</v>
      </c>
      <c r="F2349" s="1">
        <v>44976</v>
      </c>
      <c r="G2349" t="s">
        <v>965</v>
      </c>
      <c r="H2349" s="2">
        <v>149854.35999999999</v>
      </c>
      <c r="I2349">
        <v>0</v>
      </c>
      <c r="J2349">
        <v>0.5</v>
      </c>
      <c r="R2349">
        <f t="shared" ca="1" si="145"/>
        <v>70</v>
      </c>
    </row>
    <row r="2350" spans="1:18">
      <c r="A2350">
        <v>3349</v>
      </c>
      <c r="B2350" t="s">
        <v>193</v>
      </c>
      <c r="C2350" t="s">
        <v>721</v>
      </c>
      <c r="D2350" t="s">
        <v>979</v>
      </c>
      <c r="E2350" s="1">
        <v>32710</v>
      </c>
      <c r="F2350" s="1">
        <v>45085</v>
      </c>
      <c r="G2350" t="s">
        <v>965</v>
      </c>
      <c r="H2350" s="2">
        <v>291910.2</v>
      </c>
      <c r="I2350">
        <v>0</v>
      </c>
      <c r="J2350">
        <v>0.5</v>
      </c>
      <c r="R2350">
        <f t="shared" ca="1" si="145"/>
        <v>35</v>
      </c>
    </row>
    <row r="2351" spans="1:18">
      <c r="A2351">
        <v>3350</v>
      </c>
      <c r="B2351" t="s">
        <v>353</v>
      </c>
      <c r="C2351" t="s">
        <v>632</v>
      </c>
      <c r="D2351" t="s">
        <v>979</v>
      </c>
      <c r="E2351" s="1">
        <v>38488</v>
      </c>
      <c r="F2351" s="1">
        <v>44351</v>
      </c>
      <c r="G2351" t="s">
        <v>969</v>
      </c>
      <c r="H2351" s="2">
        <v>193068.85</v>
      </c>
      <c r="I2351">
        <v>36</v>
      </c>
      <c r="J2351">
        <v>8</v>
      </c>
      <c r="R2351">
        <f t="shared" ca="1" si="145"/>
        <v>20</v>
      </c>
    </row>
    <row r="2352" spans="1:18">
      <c r="A2352">
        <v>3351</v>
      </c>
      <c r="B2352" t="s">
        <v>12</v>
      </c>
      <c r="C2352" t="s">
        <v>375</v>
      </c>
      <c r="D2352" t="s">
        <v>980</v>
      </c>
      <c r="E2352" s="1">
        <v>37814</v>
      </c>
      <c r="F2352" s="1">
        <v>44784</v>
      </c>
      <c r="G2352" t="s">
        <v>967</v>
      </c>
      <c r="H2352" s="2">
        <v>235131.8</v>
      </c>
      <c r="I2352">
        <v>0</v>
      </c>
      <c r="J2352">
        <v>5.5</v>
      </c>
      <c r="R2352">
        <f t="shared" ca="1" si="145"/>
        <v>21</v>
      </c>
    </row>
    <row r="2353" spans="1:18">
      <c r="A2353">
        <v>3352</v>
      </c>
      <c r="B2353" t="s">
        <v>74</v>
      </c>
      <c r="C2353" t="s">
        <v>485</v>
      </c>
      <c r="D2353" t="s">
        <v>980</v>
      </c>
      <c r="E2353" s="1">
        <v>25019</v>
      </c>
      <c r="F2353" s="1">
        <v>44700</v>
      </c>
      <c r="G2353" t="s">
        <v>966</v>
      </c>
      <c r="H2353" s="2">
        <v>216572.55</v>
      </c>
      <c r="I2353">
        <v>0</v>
      </c>
      <c r="J2353">
        <v>2.1</v>
      </c>
      <c r="R2353">
        <f t="shared" ca="1" si="145"/>
        <v>56</v>
      </c>
    </row>
    <row r="2354" spans="1:18">
      <c r="A2354">
        <v>3353</v>
      </c>
      <c r="B2354" t="s">
        <v>338</v>
      </c>
      <c r="C2354" t="s">
        <v>547</v>
      </c>
      <c r="D2354" t="s">
        <v>979</v>
      </c>
      <c r="E2354" s="1">
        <v>23844</v>
      </c>
      <c r="F2354" s="1">
        <v>44823</v>
      </c>
      <c r="G2354" t="s">
        <v>967</v>
      </c>
      <c r="H2354" s="2">
        <v>383389.59</v>
      </c>
      <c r="I2354">
        <v>18</v>
      </c>
      <c r="J2354">
        <v>5.5</v>
      </c>
      <c r="R2354">
        <f t="shared" ca="1" si="145"/>
        <v>60</v>
      </c>
    </row>
    <row r="2355" spans="1:18">
      <c r="A2355">
        <v>3354</v>
      </c>
      <c r="B2355" t="s">
        <v>223</v>
      </c>
      <c r="C2355" t="s">
        <v>824</v>
      </c>
      <c r="D2355" t="s">
        <v>980</v>
      </c>
      <c r="E2355" s="1">
        <v>39190</v>
      </c>
      <c r="F2355" s="1">
        <v>44726</v>
      </c>
      <c r="G2355" t="s">
        <v>968</v>
      </c>
      <c r="H2355" s="2">
        <v>280683.5</v>
      </c>
      <c r="I2355">
        <v>0</v>
      </c>
      <c r="J2355">
        <v>35</v>
      </c>
      <c r="R2355">
        <f t="shared" ca="1" si="145"/>
        <v>18</v>
      </c>
    </row>
    <row r="2356" spans="1:18">
      <c r="A2356">
        <v>3355</v>
      </c>
      <c r="B2356" t="s">
        <v>124</v>
      </c>
      <c r="C2356" t="s">
        <v>370</v>
      </c>
      <c r="D2356" t="s">
        <v>979</v>
      </c>
      <c r="E2356" s="1">
        <v>25474</v>
      </c>
      <c r="F2356" s="1">
        <v>45643</v>
      </c>
      <c r="G2356" t="s">
        <v>967</v>
      </c>
      <c r="H2356" s="2">
        <v>499936.73</v>
      </c>
      <c r="I2356">
        <v>24</v>
      </c>
      <c r="J2356">
        <v>5.5</v>
      </c>
      <c r="R2356">
        <f t="shared" ca="1" si="145"/>
        <v>55</v>
      </c>
    </row>
    <row r="2357" spans="1:18">
      <c r="A2357">
        <v>3356</v>
      </c>
      <c r="B2357" t="s">
        <v>342</v>
      </c>
      <c r="C2357" t="s">
        <v>656</v>
      </c>
      <c r="D2357" t="s">
        <v>980</v>
      </c>
      <c r="E2357" s="1">
        <v>36021</v>
      </c>
      <c r="F2357" s="1">
        <v>44112</v>
      </c>
      <c r="G2357" t="s">
        <v>969</v>
      </c>
      <c r="H2357" s="2">
        <v>346384.57</v>
      </c>
      <c r="I2357">
        <v>0</v>
      </c>
      <c r="J2357">
        <v>8</v>
      </c>
      <c r="R2357">
        <f t="shared" ca="1" si="145"/>
        <v>26</v>
      </c>
    </row>
    <row r="2358" spans="1:18">
      <c r="A2358">
        <v>3357</v>
      </c>
      <c r="B2358" t="s">
        <v>102</v>
      </c>
      <c r="C2358" t="s">
        <v>942</v>
      </c>
      <c r="D2358" t="s">
        <v>979</v>
      </c>
      <c r="E2358" s="1">
        <v>24793</v>
      </c>
      <c r="F2358" s="1">
        <v>44725</v>
      </c>
      <c r="G2358" t="s">
        <v>967</v>
      </c>
      <c r="H2358" s="2">
        <v>44117.47</v>
      </c>
      <c r="I2358">
        <v>36</v>
      </c>
      <c r="J2358">
        <v>5.5</v>
      </c>
      <c r="R2358">
        <f t="shared" ca="1" si="145"/>
        <v>57</v>
      </c>
    </row>
    <row r="2359" spans="1:18">
      <c r="A2359">
        <v>3358</v>
      </c>
      <c r="B2359" t="s">
        <v>264</v>
      </c>
      <c r="C2359" t="s">
        <v>827</v>
      </c>
      <c r="D2359" t="s">
        <v>980</v>
      </c>
      <c r="E2359" s="1">
        <v>31434</v>
      </c>
      <c r="F2359" s="1">
        <v>44091</v>
      </c>
      <c r="G2359" t="s">
        <v>965</v>
      </c>
      <c r="H2359" s="2">
        <v>175368.06</v>
      </c>
      <c r="I2359">
        <v>0</v>
      </c>
      <c r="J2359">
        <v>0.5</v>
      </c>
      <c r="R2359">
        <f t="shared" ca="1" si="145"/>
        <v>39</v>
      </c>
    </row>
    <row r="2360" spans="1:18">
      <c r="A2360">
        <v>3359</v>
      </c>
      <c r="B2360" t="s">
        <v>229</v>
      </c>
      <c r="C2360" t="s">
        <v>866</v>
      </c>
      <c r="D2360" t="s">
        <v>980</v>
      </c>
      <c r="E2360" s="1">
        <v>31573</v>
      </c>
      <c r="F2360" s="1">
        <v>45226</v>
      </c>
      <c r="G2360" t="s">
        <v>968</v>
      </c>
      <c r="H2360" s="2">
        <v>420521.69</v>
      </c>
      <c r="I2360">
        <v>0</v>
      </c>
      <c r="J2360">
        <v>35</v>
      </c>
      <c r="R2360">
        <f t="shared" ca="1" si="145"/>
        <v>38</v>
      </c>
    </row>
    <row r="2361" spans="1:18">
      <c r="A2361">
        <v>3360</v>
      </c>
      <c r="B2361" t="s">
        <v>253</v>
      </c>
      <c r="C2361" t="s">
        <v>460</v>
      </c>
      <c r="D2361" t="s">
        <v>980</v>
      </c>
      <c r="E2361" s="1">
        <v>21281</v>
      </c>
      <c r="F2361" s="1">
        <v>44497</v>
      </c>
      <c r="G2361" t="s">
        <v>965</v>
      </c>
      <c r="H2361" s="2">
        <v>294815.99</v>
      </c>
      <c r="I2361">
        <v>0</v>
      </c>
      <c r="J2361">
        <v>0.5</v>
      </c>
      <c r="R2361">
        <f t="shared" ca="1" si="145"/>
        <v>67</v>
      </c>
    </row>
    <row r="2362" spans="1:18">
      <c r="A2362">
        <v>3361</v>
      </c>
      <c r="B2362" t="s">
        <v>29</v>
      </c>
      <c r="C2362" t="s">
        <v>418</v>
      </c>
      <c r="D2362" t="s">
        <v>979</v>
      </c>
      <c r="E2362" s="1">
        <v>28768</v>
      </c>
      <c r="F2362" s="1">
        <v>45566</v>
      </c>
      <c r="G2362" t="s">
        <v>967</v>
      </c>
      <c r="H2362" s="2">
        <v>405774.18</v>
      </c>
      <c r="I2362">
        <v>12</v>
      </c>
      <c r="J2362">
        <v>5.5</v>
      </c>
      <c r="R2362">
        <f t="shared" ca="1" si="145"/>
        <v>46</v>
      </c>
    </row>
    <row r="2363" spans="1:18">
      <c r="A2363">
        <v>3362</v>
      </c>
      <c r="B2363" t="s">
        <v>48</v>
      </c>
      <c r="C2363" t="s">
        <v>772</v>
      </c>
      <c r="D2363" t="s">
        <v>979</v>
      </c>
      <c r="E2363" s="1">
        <v>21354</v>
      </c>
      <c r="F2363" s="1">
        <v>45689</v>
      </c>
      <c r="G2363" t="s">
        <v>967</v>
      </c>
      <c r="H2363" s="2">
        <v>33805.54</v>
      </c>
      <c r="I2363">
        <v>24</v>
      </c>
      <c r="J2363">
        <v>5.5</v>
      </c>
      <c r="R2363">
        <f t="shared" ca="1" si="145"/>
        <v>66</v>
      </c>
    </row>
    <row r="2364" spans="1:18">
      <c r="A2364">
        <v>3363</v>
      </c>
      <c r="B2364" t="s">
        <v>194</v>
      </c>
      <c r="C2364" t="s">
        <v>464</v>
      </c>
      <c r="D2364" t="s">
        <v>980</v>
      </c>
      <c r="E2364" s="1">
        <v>38300</v>
      </c>
      <c r="F2364" s="1">
        <v>45742</v>
      </c>
      <c r="G2364" t="s">
        <v>969</v>
      </c>
      <c r="H2364" s="2">
        <v>12795.22</v>
      </c>
      <c r="I2364">
        <v>0</v>
      </c>
      <c r="J2364">
        <v>8</v>
      </c>
      <c r="R2364">
        <f t="shared" ca="1" si="145"/>
        <v>20</v>
      </c>
    </row>
    <row r="2365" spans="1:18">
      <c r="A2365">
        <v>3364</v>
      </c>
      <c r="B2365" t="s">
        <v>63</v>
      </c>
      <c r="C2365" t="s">
        <v>908</v>
      </c>
      <c r="D2365" t="s">
        <v>979</v>
      </c>
      <c r="E2365" s="1">
        <v>33800</v>
      </c>
      <c r="F2365" s="1">
        <v>44841</v>
      </c>
      <c r="G2365" t="s">
        <v>968</v>
      </c>
      <c r="H2365" s="2">
        <v>46911.88</v>
      </c>
      <c r="I2365">
        <v>0</v>
      </c>
      <c r="J2365">
        <v>35</v>
      </c>
      <c r="R2365">
        <f t="shared" ca="1" si="145"/>
        <v>32</v>
      </c>
    </row>
    <row r="2366" spans="1:18">
      <c r="A2366">
        <v>3365</v>
      </c>
      <c r="B2366" t="s">
        <v>185</v>
      </c>
      <c r="C2366" t="s">
        <v>436</v>
      </c>
      <c r="D2366" t="s">
        <v>980</v>
      </c>
      <c r="E2366" s="1">
        <v>32180</v>
      </c>
      <c r="F2366" s="1">
        <v>45674</v>
      </c>
      <c r="G2366" t="s">
        <v>965</v>
      </c>
      <c r="H2366" s="2">
        <v>454987.22</v>
      </c>
      <c r="I2366">
        <v>0</v>
      </c>
      <c r="J2366">
        <v>0.5</v>
      </c>
      <c r="R2366">
        <f t="shared" ca="1" si="145"/>
        <v>37</v>
      </c>
    </row>
    <row r="2367" spans="1:18">
      <c r="A2367">
        <v>3366</v>
      </c>
      <c r="B2367" t="s">
        <v>203</v>
      </c>
      <c r="C2367" t="s">
        <v>957</v>
      </c>
      <c r="D2367" t="s">
        <v>979</v>
      </c>
      <c r="E2367" s="1">
        <v>38360</v>
      </c>
      <c r="F2367" s="1">
        <v>44776</v>
      </c>
      <c r="G2367" t="s">
        <v>965</v>
      </c>
      <c r="H2367" s="2">
        <v>263186.84000000003</v>
      </c>
      <c r="I2367">
        <v>0</v>
      </c>
      <c r="J2367">
        <v>0.5</v>
      </c>
      <c r="R2367">
        <f t="shared" ca="1" si="145"/>
        <v>20</v>
      </c>
    </row>
    <row r="2368" spans="1:18">
      <c r="A2368">
        <v>3367</v>
      </c>
      <c r="B2368" t="s">
        <v>177</v>
      </c>
      <c r="C2368" t="s">
        <v>562</v>
      </c>
      <c r="D2368" t="s">
        <v>979</v>
      </c>
      <c r="E2368" s="1">
        <v>33567</v>
      </c>
      <c r="F2368" s="1">
        <v>44811</v>
      </c>
      <c r="G2368" t="s">
        <v>966</v>
      </c>
      <c r="H2368" s="2">
        <v>266018.43</v>
      </c>
      <c r="I2368">
        <v>0</v>
      </c>
      <c r="J2368">
        <v>2.1</v>
      </c>
      <c r="R2368">
        <f t="shared" ca="1" si="145"/>
        <v>33</v>
      </c>
    </row>
    <row r="2369" spans="1:18">
      <c r="A2369">
        <v>3368</v>
      </c>
      <c r="B2369" t="s">
        <v>108</v>
      </c>
      <c r="C2369" t="s">
        <v>615</v>
      </c>
      <c r="D2369" t="s">
        <v>980</v>
      </c>
      <c r="E2369" s="1">
        <v>31963</v>
      </c>
      <c r="F2369" s="1">
        <v>44633</v>
      </c>
      <c r="G2369" t="s">
        <v>967</v>
      </c>
      <c r="H2369" s="2">
        <v>107022.54</v>
      </c>
      <c r="I2369">
        <v>24</v>
      </c>
      <c r="J2369">
        <v>5.5</v>
      </c>
      <c r="R2369">
        <f t="shared" ca="1" si="145"/>
        <v>37</v>
      </c>
    </row>
    <row r="2370" spans="1:18">
      <c r="A2370">
        <v>3369</v>
      </c>
      <c r="B2370" t="s">
        <v>60</v>
      </c>
      <c r="C2370" t="s">
        <v>866</v>
      </c>
      <c r="D2370" t="s">
        <v>980</v>
      </c>
      <c r="E2370" s="1">
        <v>27768</v>
      </c>
      <c r="F2370" s="1">
        <v>44173</v>
      </c>
      <c r="G2370" t="s">
        <v>966</v>
      </c>
      <c r="H2370" s="2">
        <v>29840.58</v>
      </c>
      <c r="I2370">
        <v>0</v>
      </c>
      <c r="J2370">
        <v>2.1</v>
      </c>
      <c r="R2370">
        <f t="shared" ca="1" si="145"/>
        <v>49</v>
      </c>
    </row>
    <row r="2371" spans="1:18">
      <c r="A2371">
        <v>3370</v>
      </c>
      <c r="B2371" t="s">
        <v>309</v>
      </c>
      <c r="C2371" t="s">
        <v>847</v>
      </c>
      <c r="D2371" t="s">
        <v>979</v>
      </c>
      <c r="E2371" s="1">
        <v>37608</v>
      </c>
      <c r="F2371" s="1">
        <v>44310</v>
      </c>
      <c r="G2371" t="s">
        <v>967</v>
      </c>
      <c r="H2371" s="2">
        <v>465282.29</v>
      </c>
      <c r="I2371">
        <v>18</v>
      </c>
      <c r="J2371">
        <v>5.5</v>
      </c>
      <c r="R2371">
        <f t="shared" ca="1" si="145"/>
        <v>22</v>
      </c>
    </row>
    <row r="2372" spans="1:18">
      <c r="A2372">
        <v>3371</v>
      </c>
      <c r="B2372" t="s">
        <v>246</v>
      </c>
      <c r="C2372" t="s">
        <v>644</v>
      </c>
      <c r="D2372" t="s">
        <v>979</v>
      </c>
      <c r="E2372" s="1">
        <v>36643</v>
      </c>
      <c r="F2372" s="1">
        <v>44776</v>
      </c>
      <c r="G2372" t="s">
        <v>967</v>
      </c>
      <c r="H2372" s="2">
        <v>441621.29</v>
      </c>
      <c r="I2372">
        <v>6</v>
      </c>
      <c r="J2372">
        <v>5.5</v>
      </c>
      <c r="R2372">
        <f t="shared" ca="1" si="145"/>
        <v>25</v>
      </c>
    </row>
    <row r="2373" spans="1:18">
      <c r="A2373">
        <v>3372</v>
      </c>
      <c r="B2373" t="s">
        <v>276</v>
      </c>
      <c r="C2373" t="s">
        <v>699</v>
      </c>
      <c r="D2373" t="s">
        <v>979</v>
      </c>
      <c r="E2373" s="1">
        <v>36211</v>
      </c>
      <c r="F2373" s="1">
        <v>45660</v>
      </c>
      <c r="G2373" t="s">
        <v>968</v>
      </c>
      <c r="H2373" s="2">
        <v>434073.65</v>
      </c>
      <c r="I2373">
        <v>0</v>
      </c>
      <c r="J2373">
        <v>35</v>
      </c>
      <c r="R2373">
        <f t="shared" ca="1" si="145"/>
        <v>26</v>
      </c>
    </row>
    <row r="2374" spans="1:18">
      <c r="A2374">
        <v>3373</v>
      </c>
      <c r="B2374" t="s">
        <v>205</v>
      </c>
      <c r="C2374" t="s">
        <v>468</v>
      </c>
      <c r="D2374" t="s">
        <v>979</v>
      </c>
      <c r="E2374" s="1">
        <v>22565</v>
      </c>
      <c r="F2374" s="1">
        <v>45327</v>
      </c>
      <c r="G2374" t="s">
        <v>966</v>
      </c>
      <c r="H2374" s="2">
        <v>252541.19</v>
      </c>
      <c r="I2374">
        <v>0</v>
      </c>
      <c r="J2374">
        <v>2.1</v>
      </c>
      <c r="R2374">
        <f t="shared" ca="1" si="145"/>
        <v>63</v>
      </c>
    </row>
    <row r="2375" spans="1:18">
      <c r="A2375">
        <v>3374</v>
      </c>
      <c r="B2375" t="s">
        <v>62</v>
      </c>
      <c r="C2375" t="s">
        <v>483</v>
      </c>
      <c r="D2375" t="s">
        <v>979</v>
      </c>
      <c r="E2375" s="1">
        <v>19976</v>
      </c>
      <c r="F2375" s="1">
        <v>44399</v>
      </c>
      <c r="G2375" t="s">
        <v>965</v>
      </c>
      <c r="H2375" s="2">
        <v>132639.43</v>
      </c>
      <c r="I2375">
        <v>0</v>
      </c>
      <c r="J2375">
        <v>0.5</v>
      </c>
      <c r="R2375">
        <f t="shared" ca="1" si="145"/>
        <v>70</v>
      </c>
    </row>
    <row r="2376" spans="1:18">
      <c r="A2376">
        <v>3375</v>
      </c>
      <c r="B2376" t="s">
        <v>200</v>
      </c>
      <c r="C2376" t="s">
        <v>828</v>
      </c>
      <c r="D2376" t="s">
        <v>979</v>
      </c>
      <c r="E2376" s="1">
        <v>36231</v>
      </c>
      <c r="F2376" s="1">
        <v>44755</v>
      </c>
      <c r="G2376" t="s">
        <v>969</v>
      </c>
      <c r="H2376" s="2">
        <v>188013.13</v>
      </c>
      <c r="I2376">
        <v>0</v>
      </c>
      <c r="J2376">
        <v>8</v>
      </c>
      <c r="R2376">
        <f t="shared" ca="1" si="145"/>
        <v>26</v>
      </c>
    </row>
    <row r="2377" spans="1:18">
      <c r="A2377">
        <v>3376</v>
      </c>
      <c r="B2377" t="s">
        <v>350</v>
      </c>
      <c r="C2377" t="s">
        <v>449</v>
      </c>
      <c r="D2377" t="s">
        <v>979</v>
      </c>
      <c r="E2377" s="1">
        <v>29818</v>
      </c>
      <c r="F2377" s="1">
        <v>44423</v>
      </c>
      <c r="G2377" t="s">
        <v>965</v>
      </c>
      <c r="H2377" s="2">
        <v>431739.1</v>
      </c>
      <c r="I2377">
        <v>0</v>
      </c>
      <c r="J2377">
        <v>0.5</v>
      </c>
      <c r="R2377">
        <f t="shared" ca="1" si="145"/>
        <v>43</v>
      </c>
    </row>
    <row r="2378" spans="1:18">
      <c r="A2378">
        <v>3377</v>
      </c>
      <c r="B2378" t="s">
        <v>165</v>
      </c>
      <c r="C2378" t="s">
        <v>582</v>
      </c>
      <c r="D2378" t="s">
        <v>980</v>
      </c>
      <c r="E2378" s="1">
        <v>33194</v>
      </c>
      <c r="F2378" s="1">
        <v>45373</v>
      </c>
      <c r="G2378" t="s">
        <v>966</v>
      </c>
      <c r="H2378" s="2">
        <v>327310.14</v>
      </c>
      <c r="I2378">
        <v>0</v>
      </c>
      <c r="J2378">
        <v>2.1</v>
      </c>
      <c r="R2378">
        <f t="shared" ca="1" si="145"/>
        <v>34</v>
      </c>
    </row>
    <row r="2379" spans="1:18">
      <c r="A2379">
        <v>3378</v>
      </c>
      <c r="B2379" t="s">
        <v>166</v>
      </c>
      <c r="C2379" t="s">
        <v>895</v>
      </c>
      <c r="D2379" t="s">
        <v>979</v>
      </c>
      <c r="E2379" s="1">
        <v>35803</v>
      </c>
      <c r="F2379" s="1">
        <v>44348</v>
      </c>
      <c r="G2379" t="s">
        <v>965</v>
      </c>
      <c r="H2379" s="2">
        <v>157987.96</v>
      </c>
      <c r="I2379">
        <v>0</v>
      </c>
      <c r="J2379">
        <v>0.5</v>
      </c>
      <c r="R2379">
        <f t="shared" ca="1" si="145"/>
        <v>27</v>
      </c>
    </row>
    <row r="2380" spans="1:18">
      <c r="A2380">
        <v>3379</v>
      </c>
      <c r="B2380" t="s">
        <v>254</v>
      </c>
      <c r="C2380" t="s">
        <v>809</v>
      </c>
      <c r="D2380" t="s">
        <v>980</v>
      </c>
      <c r="E2380" s="1">
        <v>21251</v>
      </c>
      <c r="F2380" s="1">
        <v>44435</v>
      </c>
      <c r="G2380" t="s">
        <v>966</v>
      </c>
      <c r="H2380" s="2">
        <v>401911.34</v>
      </c>
      <c r="I2380">
        <v>0</v>
      </c>
      <c r="J2380">
        <v>2.1</v>
      </c>
      <c r="R2380">
        <f t="shared" ca="1" si="145"/>
        <v>67</v>
      </c>
    </row>
    <row r="2381" spans="1:18">
      <c r="A2381">
        <v>3380</v>
      </c>
      <c r="B2381" t="s">
        <v>316</v>
      </c>
      <c r="C2381" t="s">
        <v>523</v>
      </c>
      <c r="D2381" t="s">
        <v>980</v>
      </c>
      <c r="E2381" s="1">
        <v>34356</v>
      </c>
      <c r="F2381" s="1">
        <v>45078</v>
      </c>
      <c r="G2381" t="s">
        <v>967</v>
      </c>
      <c r="H2381" s="2">
        <v>224660.25</v>
      </c>
      <c r="I2381">
        <v>18</v>
      </c>
      <c r="J2381">
        <v>5.5</v>
      </c>
      <c r="R2381">
        <f t="shared" ref="R2381:R2444" ca="1" si="146">INT((TODAY()-E2381)/365.25)</f>
        <v>31</v>
      </c>
    </row>
    <row r="2382" spans="1:18">
      <c r="A2382">
        <v>3381</v>
      </c>
      <c r="B2382" t="s">
        <v>163</v>
      </c>
      <c r="C2382" t="s">
        <v>834</v>
      </c>
      <c r="D2382" t="s">
        <v>980</v>
      </c>
      <c r="E2382" s="1">
        <v>24287</v>
      </c>
      <c r="F2382" s="1">
        <v>44228</v>
      </c>
      <c r="G2382" t="s">
        <v>968</v>
      </c>
      <c r="H2382" s="2">
        <v>350652.68</v>
      </c>
      <c r="I2382">
        <v>0</v>
      </c>
      <c r="J2382">
        <v>35</v>
      </c>
      <c r="R2382">
        <f t="shared" ca="1" si="146"/>
        <v>58</v>
      </c>
    </row>
    <row r="2383" spans="1:18">
      <c r="A2383">
        <v>3382</v>
      </c>
      <c r="B2383" t="s">
        <v>254</v>
      </c>
      <c r="C2383" t="s">
        <v>958</v>
      </c>
      <c r="D2383" t="s">
        <v>980</v>
      </c>
      <c r="E2383" s="1">
        <v>20224</v>
      </c>
      <c r="F2383" s="1">
        <v>45669</v>
      </c>
      <c r="G2383" t="s">
        <v>969</v>
      </c>
      <c r="H2383" s="2">
        <v>476089.29</v>
      </c>
      <c r="I2383">
        <v>36</v>
      </c>
      <c r="J2383">
        <v>8</v>
      </c>
      <c r="R2383">
        <f t="shared" ca="1" si="146"/>
        <v>70</v>
      </c>
    </row>
    <row r="2384" spans="1:18">
      <c r="A2384">
        <v>3383</v>
      </c>
      <c r="B2384" t="s">
        <v>150</v>
      </c>
      <c r="C2384" t="s">
        <v>485</v>
      </c>
      <c r="D2384" t="s">
        <v>980</v>
      </c>
      <c r="E2384" s="1">
        <v>24911</v>
      </c>
      <c r="F2384" s="1">
        <v>45436</v>
      </c>
      <c r="G2384" t="s">
        <v>969</v>
      </c>
      <c r="H2384" s="2">
        <v>416926.47</v>
      </c>
      <c r="I2384">
        <v>24</v>
      </c>
      <c r="J2384">
        <v>8</v>
      </c>
      <c r="R2384">
        <f t="shared" ca="1" si="146"/>
        <v>57</v>
      </c>
    </row>
    <row r="2385" spans="1:18">
      <c r="A2385">
        <v>3384</v>
      </c>
      <c r="B2385" t="s">
        <v>288</v>
      </c>
      <c r="C2385" t="s">
        <v>418</v>
      </c>
      <c r="D2385" t="s">
        <v>980</v>
      </c>
      <c r="E2385" s="1">
        <v>38922</v>
      </c>
      <c r="F2385" s="1">
        <v>44197</v>
      </c>
      <c r="G2385" t="s">
        <v>968</v>
      </c>
      <c r="H2385" s="2">
        <v>495202.66</v>
      </c>
      <c r="I2385">
        <v>0</v>
      </c>
      <c r="J2385">
        <v>35</v>
      </c>
      <c r="R2385">
        <f t="shared" ca="1" si="146"/>
        <v>18</v>
      </c>
    </row>
    <row r="2386" spans="1:18">
      <c r="A2386">
        <v>3385</v>
      </c>
      <c r="B2386" t="s">
        <v>277</v>
      </c>
      <c r="C2386" t="s">
        <v>930</v>
      </c>
      <c r="D2386" t="s">
        <v>979</v>
      </c>
      <c r="E2386" s="1">
        <v>23152</v>
      </c>
      <c r="F2386" s="1">
        <v>44917</v>
      </c>
      <c r="G2386" t="s">
        <v>969</v>
      </c>
      <c r="H2386" s="2">
        <v>183090.09</v>
      </c>
      <c r="I2386">
        <v>24</v>
      </c>
      <c r="J2386">
        <v>8</v>
      </c>
      <c r="R2386">
        <f t="shared" ca="1" si="146"/>
        <v>62</v>
      </c>
    </row>
    <row r="2387" spans="1:18">
      <c r="A2387">
        <v>3386</v>
      </c>
      <c r="B2387" t="s">
        <v>78</v>
      </c>
      <c r="C2387" t="s">
        <v>871</v>
      </c>
      <c r="D2387" t="s">
        <v>979</v>
      </c>
      <c r="E2387" s="1">
        <v>37342</v>
      </c>
      <c r="F2387" s="1">
        <v>45116</v>
      </c>
      <c r="G2387" t="s">
        <v>967</v>
      </c>
      <c r="H2387" s="2">
        <v>134147.07999999999</v>
      </c>
      <c r="I2387">
        <v>18</v>
      </c>
      <c r="J2387">
        <v>5.5</v>
      </c>
      <c r="R2387">
        <f t="shared" ca="1" si="146"/>
        <v>23</v>
      </c>
    </row>
    <row r="2388" spans="1:18">
      <c r="A2388">
        <v>3387</v>
      </c>
      <c r="B2388" t="s">
        <v>254</v>
      </c>
      <c r="C2388" t="s">
        <v>474</v>
      </c>
      <c r="D2388" t="s">
        <v>979</v>
      </c>
      <c r="E2388" s="1">
        <v>27345</v>
      </c>
      <c r="F2388" s="1">
        <v>45787</v>
      </c>
      <c r="G2388" t="s">
        <v>965</v>
      </c>
      <c r="H2388" s="2">
        <v>167283.01</v>
      </c>
      <c r="I2388">
        <v>0</v>
      </c>
      <c r="J2388">
        <v>0.5</v>
      </c>
      <c r="R2388">
        <f t="shared" ca="1" si="146"/>
        <v>50</v>
      </c>
    </row>
    <row r="2389" spans="1:18">
      <c r="A2389">
        <v>3388</v>
      </c>
      <c r="B2389" t="s">
        <v>61</v>
      </c>
      <c r="C2389" t="s">
        <v>395</v>
      </c>
      <c r="D2389" t="s">
        <v>980</v>
      </c>
      <c r="E2389" s="1">
        <v>39087</v>
      </c>
      <c r="F2389" s="1">
        <v>44552</v>
      </c>
      <c r="G2389" t="s">
        <v>966</v>
      </c>
      <c r="H2389" s="2">
        <v>285499.84000000003</v>
      </c>
      <c r="I2389">
        <v>0</v>
      </c>
      <c r="J2389">
        <v>2.1</v>
      </c>
      <c r="R2389">
        <f t="shared" ca="1" si="146"/>
        <v>18</v>
      </c>
    </row>
    <row r="2390" spans="1:18">
      <c r="A2390">
        <v>3389</v>
      </c>
      <c r="B2390" t="s">
        <v>294</v>
      </c>
      <c r="C2390" t="s">
        <v>408</v>
      </c>
      <c r="D2390" t="s">
        <v>980</v>
      </c>
      <c r="E2390" s="1">
        <v>27371</v>
      </c>
      <c r="F2390" s="1">
        <v>44236</v>
      </c>
      <c r="G2390" t="s">
        <v>969</v>
      </c>
      <c r="H2390" s="2">
        <v>100823.18</v>
      </c>
      <c r="I2390">
        <v>18</v>
      </c>
      <c r="J2390">
        <v>8</v>
      </c>
      <c r="R2390">
        <f t="shared" ca="1" si="146"/>
        <v>50</v>
      </c>
    </row>
    <row r="2391" spans="1:18">
      <c r="A2391">
        <v>3390</v>
      </c>
      <c r="B2391" t="s">
        <v>284</v>
      </c>
      <c r="C2391" t="s">
        <v>560</v>
      </c>
      <c r="D2391" t="s">
        <v>979</v>
      </c>
      <c r="E2391" s="1">
        <v>26302</v>
      </c>
      <c r="F2391" s="1">
        <v>44557</v>
      </c>
      <c r="G2391" t="s">
        <v>968</v>
      </c>
      <c r="H2391" s="2">
        <v>366117.95</v>
      </c>
      <c r="I2391">
        <v>0</v>
      </c>
      <c r="J2391">
        <v>35</v>
      </c>
      <c r="R2391">
        <f t="shared" ca="1" si="146"/>
        <v>53</v>
      </c>
    </row>
    <row r="2392" spans="1:18">
      <c r="A2392">
        <v>3391</v>
      </c>
      <c r="B2392" t="s">
        <v>344</v>
      </c>
      <c r="C2392" t="s">
        <v>559</v>
      </c>
      <c r="D2392" t="s">
        <v>979</v>
      </c>
      <c r="E2392" s="1">
        <v>20881</v>
      </c>
      <c r="F2392" s="1">
        <v>45602</v>
      </c>
      <c r="G2392" t="s">
        <v>969</v>
      </c>
      <c r="H2392" s="2">
        <v>255357.31</v>
      </c>
      <c r="I2392">
        <v>24</v>
      </c>
      <c r="J2392">
        <v>8</v>
      </c>
      <c r="R2392">
        <f t="shared" ca="1" si="146"/>
        <v>68</v>
      </c>
    </row>
    <row r="2393" spans="1:18">
      <c r="A2393">
        <v>3392</v>
      </c>
      <c r="B2393" t="s">
        <v>31</v>
      </c>
      <c r="C2393" t="s">
        <v>792</v>
      </c>
      <c r="D2393" t="s">
        <v>980</v>
      </c>
      <c r="E2393" s="1">
        <v>23760</v>
      </c>
      <c r="F2393" s="1">
        <v>43994</v>
      </c>
      <c r="G2393" t="s">
        <v>967</v>
      </c>
      <c r="H2393" s="2">
        <v>377099.74</v>
      </c>
      <c r="I2393">
        <v>36</v>
      </c>
      <c r="J2393">
        <v>5.5</v>
      </c>
      <c r="R2393">
        <f t="shared" ca="1" si="146"/>
        <v>60</v>
      </c>
    </row>
    <row r="2394" spans="1:18">
      <c r="A2394">
        <v>3393</v>
      </c>
      <c r="B2394" t="s">
        <v>235</v>
      </c>
      <c r="C2394" t="s">
        <v>644</v>
      </c>
      <c r="D2394" t="s">
        <v>980</v>
      </c>
      <c r="E2394" s="1">
        <v>29000</v>
      </c>
      <c r="F2394" s="1">
        <v>44135</v>
      </c>
      <c r="G2394" t="s">
        <v>969</v>
      </c>
      <c r="H2394" s="2">
        <v>442363.62</v>
      </c>
      <c r="I2394">
        <v>0</v>
      </c>
      <c r="J2394">
        <v>8</v>
      </c>
      <c r="R2394">
        <f t="shared" ca="1" si="146"/>
        <v>46</v>
      </c>
    </row>
    <row r="2395" spans="1:18">
      <c r="A2395">
        <v>3394</v>
      </c>
      <c r="B2395" t="s">
        <v>70</v>
      </c>
      <c r="C2395" t="s">
        <v>572</v>
      </c>
      <c r="D2395" t="s">
        <v>979</v>
      </c>
      <c r="E2395" s="1">
        <v>29127</v>
      </c>
      <c r="F2395" s="1">
        <v>45610</v>
      </c>
      <c r="G2395" t="s">
        <v>965</v>
      </c>
      <c r="H2395" s="2">
        <v>297927.7</v>
      </c>
      <c r="I2395">
        <v>0</v>
      </c>
      <c r="J2395">
        <v>0.5</v>
      </c>
      <c r="R2395">
        <f t="shared" ca="1" si="146"/>
        <v>45</v>
      </c>
    </row>
    <row r="2396" spans="1:18">
      <c r="A2396">
        <v>3395</v>
      </c>
      <c r="B2396" t="s">
        <v>293</v>
      </c>
      <c r="C2396" t="s">
        <v>805</v>
      </c>
      <c r="D2396" t="s">
        <v>979</v>
      </c>
      <c r="E2396" s="1">
        <v>28835</v>
      </c>
      <c r="F2396" s="1">
        <v>45354</v>
      </c>
      <c r="G2396" t="s">
        <v>967</v>
      </c>
      <c r="H2396" s="2">
        <v>299846.81</v>
      </c>
      <c r="I2396">
        <v>18</v>
      </c>
      <c r="J2396">
        <v>5.5</v>
      </c>
      <c r="R2396">
        <f t="shared" ca="1" si="146"/>
        <v>46</v>
      </c>
    </row>
    <row r="2397" spans="1:18">
      <c r="A2397">
        <v>3396</v>
      </c>
      <c r="B2397" t="s">
        <v>11</v>
      </c>
      <c r="C2397" t="s">
        <v>849</v>
      </c>
      <c r="D2397" t="s">
        <v>980</v>
      </c>
      <c r="E2397" s="1">
        <v>20948</v>
      </c>
      <c r="F2397" s="1">
        <v>44296</v>
      </c>
      <c r="G2397" t="s">
        <v>969</v>
      </c>
      <c r="H2397" s="2">
        <v>176945.72</v>
      </c>
      <c r="I2397">
        <v>24</v>
      </c>
      <c r="J2397">
        <v>8</v>
      </c>
      <c r="R2397">
        <f t="shared" ca="1" si="146"/>
        <v>68</v>
      </c>
    </row>
    <row r="2398" spans="1:18">
      <c r="A2398">
        <v>3397</v>
      </c>
      <c r="B2398" t="s">
        <v>41</v>
      </c>
      <c r="C2398" t="s">
        <v>779</v>
      </c>
      <c r="D2398" t="s">
        <v>980</v>
      </c>
      <c r="E2398" s="1">
        <v>33797</v>
      </c>
      <c r="F2398" s="1">
        <v>44641</v>
      </c>
      <c r="G2398" t="s">
        <v>966</v>
      </c>
      <c r="H2398" s="2">
        <v>168703.88</v>
      </c>
      <c r="I2398">
        <v>0</v>
      </c>
      <c r="J2398">
        <v>2.1</v>
      </c>
      <c r="R2398">
        <f t="shared" ca="1" si="146"/>
        <v>32</v>
      </c>
    </row>
    <row r="2399" spans="1:18">
      <c r="A2399">
        <v>3398</v>
      </c>
      <c r="B2399" t="s">
        <v>28</v>
      </c>
      <c r="C2399" t="s">
        <v>613</v>
      </c>
      <c r="D2399" t="s">
        <v>980</v>
      </c>
      <c r="E2399" s="1">
        <v>30106</v>
      </c>
      <c r="F2399" s="1">
        <v>44706</v>
      </c>
      <c r="G2399" t="s">
        <v>967</v>
      </c>
      <c r="H2399" s="2">
        <v>209813.24</v>
      </c>
      <c r="I2399">
        <v>18</v>
      </c>
      <c r="J2399">
        <v>5.5</v>
      </c>
      <c r="R2399">
        <f t="shared" ca="1" si="146"/>
        <v>43</v>
      </c>
    </row>
    <row r="2400" spans="1:18">
      <c r="A2400">
        <v>3399</v>
      </c>
      <c r="B2400" t="s">
        <v>282</v>
      </c>
      <c r="C2400" t="s">
        <v>764</v>
      </c>
      <c r="D2400" t="s">
        <v>979</v>
      </c>
      <c r="E2400" s="1">
        <v>30697</v>
      </c>
      <c r="F2400" s="1">
        <v>44738</v>
      </c>
      <c r="G2400" t="s">
        <v>966</v>
      </c>
      <c r="H2400" s="2">
        <v>385703.71</v>
      </c>
      <c r="I2400">
        <v>0</v>
      </c>
      <c r="J2400">
        <v>2.1</v>
      </c>
      <c r="R2400">
        <f t="shared" ca="1" si="146"/>
        <v>41</v>
      </c>
    </row>
    <row r="2401" spans="1:18">
      <c r="A2401">
        <v>3400</v>
      </c>
      <c r="B2401" t="s">
        <v>255</v>
      </c>
      <c r="C2401" t="s">
        <v>516</v>
      </c>
      <c r="D2401" t="s">
        <v>980</v>
      </c>
      <c r="E2401" s="1">
        <v>26703</v>
      </c>
      <c r="F2401" s="1">
        <v>44612</v>
      </c>
      <c r="G2401" t="s">
        <v>968</v>
      </c>
      <c r="H2401" s="2">
        <v>424021.93</v>
      </c>
      <c r="I2401">
        <v>0</v>
      </c>
      <c r="J2401">
        <v>35</v>
      </c>
      <c r="R2401">
        <f t="shared" ca="1" si="146"/>
        <v>52</v>
      </c>
    </row>
    <row r="2402" spans="1:18">
      <c r="A2402">
        <v>3401</v>
      </c>
      <c r="B2402" t="s">
        <v>51</v>
      </c>
      <c r="C2402" t="s">
        <v>374</v>
      </c>
      <c r="D2402" t="s">
        <v>980</v>
      </c>
      <c r="E2402" s="1">
        <v>32034</v>
      </c>
      <c r="F2402" s="1">
        <v>44257</v>
      </c>
      <c r="G2402" t="s">
        <v>965</v>
      </c>
      <c r="H2402" s="2">
        <v>25172.37</v>
      </c>
      <c r="I2402">
        <v>0</v>
      </c>
      <c r="J2402">
        <v>0.5</v>
      </c>
      <c r="R2402">
        <f t="shared" ca="1" si="146"/>
        <v>37</v>
      </c>
    </row>
    <row r="2403" spans="1:18">
      <c r="A2403">
        <v>3402</v>
      </c>
      <c r="B2403" t="s">
        <v>142</v>
      </c>
      <c r="C2403" t="s">
        <v>637</v>
      </c>
      <c r="D2403" t="s">
        <v>980</v>
      </c>
      <c r="E2403" s="1">
        <v>26893</v>
      </c>
      <c r="F2403" s="1">
        <v>44876</v>
      </c>
      <c r="G2403" t="s">
        <v>967</v>
      </c>
      <c r="H2403" s="2">
        <v>106119.34</v>
      </c>
      <c r="I2403">
        <v>6</v>
      </c>
      <c r="J2403">
        <v>5.5</v>
      </c>
      <c r="R2403">
        <f t="shared" ca="1" si="146"/>
        <v>51</v>
      </c>
    </row>
    <row r="2404" spans="1:18">
      <c r="A2404">
        <v>3403</v>
      </c>
      <c r="B2404" t="s">
        <v>15</v>
      </c>
      <c r="C2404" t="s">
        <v>361</v>
      </c>
      <c r="D2404" t="s">
        <v>979</v>
      </c>
      <c r="E2404" s="1">
        <v>20005</v>
      </c>
      <c r="F2404" s="1">
        <v>45068</v>
      </c>
      <c r="G2404" t="s">
        <v>965</v>
      </c>
      <c r="H2404" s="2">
        <v>170165.07</v>
      </c>
      <c r="I2404">
        <v>0</v>
      </c>
      <c r="J2404">
        <v>0.5</v>
      </c>
      <c r="R2404">
        <f t="shared" ca="1" si="146"/>
        <v>70</v>
      </c>
    </row>
    <row r="2405" spans="1:18">
      <c r="A2405">
        <v>3404</v>
      </c>
      <c r="B2405" t="s">
        <v>325</v>
      </c>
      <c r="C2405" t="s">
        <v>869</v>
      </c>
      <c r="D2405" t="s">
        <v>980</v>
      </c>
      <c r="E2405" s="1">
        <v>26737</v>
      </c>
      <c r="F2405" s="1">
        <v>44073</v>
      </c>
      <c r="G2405" t="s">
        <v>969</v>
      </c>
      <c r="H2405" s="2">
        <v>480864.01</v>
      </c>
      <c r="I2405">
        <v>0</v>
      </c>
      <c r="J2405">
        <v>8</v>
      </c>
      <c r="R2405">
        <f t="shared" ca="1" si="146"/>
        <v>52</v>
      </c>
    </row>
    <row r="2406" spans="1:18">
      <c r="A2406">
        <v>3405</v>
      </c>
      <c r="B2406" t="s">
        <v>93</v>
      </c>
      <c r="C2406" t="s">
        <v>677</v>
      </c>
      <c r="D2406" t="s">
        <v>979</v>
      </c>
      <c r="E2406" s="1">
        <v>20725</v>
      </c>
      <c r="F2406" s="1">
        <v>45193</v>
      </c>
      <c r="G2406" t="s">
        <v>966</v>
      </c>
      <c r="H2406" s="2">
        <v>115146.45</v>
      </c>
      <c r="I2406">
        <v>0</v>
      </c>
      <c r="J2406">
        <v>2.1</v>
      </c>
      <c r="R2406">
        <f t="shared" ca="1" si="146"/>
        <v>68</v>
      </c>
    </row>
    <row r="2407" spans="1:18">
      <c r="A2407">
        <v>3406</v>
      </c>
      <c r="B2407" t="s">
        <v>29</v>
      </c>
      <c r="C2407" t="s">
        <v>737</v>
      </c>
      <c r="D2407" t="s">
        <v>979</v>
      </c>
      <c r="E2407" s="1">
        <v>23511</v>
      </c>
      <c r="F2407" s="1">
        <v>44195</v>
      </c>
      <c r="G2407" t="s">
        <v>969</v>
      </c>
      <c r="H2407" s="2">
        <v>132111.01</v>
      </c>
      <c r="I2407">
        <v>24</v>
      </c>
      <c r="J2407">
        <v>8</v>
      </c>
      <c r="R2407">
        <f t="shared" ca="1" si="146"/>
        <v>61</v>
      </c>
    </row>
    <row r="2408" spans="1:18">
      <c r="A2408">
        <v>3407</v>
      </c>
      <c r="B2408" t="s">
        <v>284</v>
      </c>
      <c r="C2408" t="s">
        <v>623</v>
      </c>
      <c r="D2408" t="s">
        <v>979</v>
      </c>
      <c r="E2408" s="1">
        <v>29999</v>
      </c>
      <c r="F2408" s="1">
        <v>45159</v>
      </c>
      <c r="G2408" t="s">
        <v>966</v>
      </c>
      <c r="H2408" s="2">
        <v>61585.91</v>
      </c>
      <c r="I2408">
        <v>0</v>
      </c>
      <c r="J2408">
        <v>2.1</v>
      </c>
      <c r="R2408">
        <f t="shared" ca="1" si="146"/>
        <v>43</v>
      </c>
    </row>
    <row r="2409" spans="1:18">
      <c r="A2409">
        <v>3408</v>
      </c>
      <c r="B2409" t="s">
        <v>288</v>
      </c>
      <c r="C2409" t="s">
        <v>850</v>
      </c>
      <c r="D2409" t="s">
        <v>980</v>
      </c>
      <c r="E2409" s="1">
        <v>28765</v>
      </c>
      <c r="F2409" s="1">
        <v>44341</v>
      </c>
      <c r="G2409" t="s">
        <v>968</v>
      </c>
      <c r="H2409" s="2">
        <v>292801.74</v>
      </c>
      <c r="I2409">
        <v>0</v>
      </c>
      <c r="J2409">
        <v>35</v>
      </c>
      <c r="R2409">
        <f t="shared" ca="1" si="146"/>
        <v>46</v>
      </c>
    </row>
    <row r="2410" spans="1:18">
      <c r="A2410">
        <v>3409</v>
      </c>
      <c r="B2410" t="s">
        <v>333</v>
      </c>
      <c r="C2410" t="s">
        <v>689</v>
      </c>
      <c r="D2410" t="s">
        <v>979</v>
      </c>
      <c r="E2410" s="1">
        <v>27794</v>
      </c>
      <c r="F2410" s="1">
        <v>44599</v>
      </c>
      <c r="G2410" t="s">
        <v>966</v>
      </c>
      <c r="H2410" s="2">
        <v>489176.89</v>
      </c>
      <c r="I2410">
        <v>0</v>
      </c>
      <c r="J2410">
        <v>2.1</v>
      </c>
      <c r="R2410">
        <f t="shared" ca="1" si="146"/>
        <v>49</v>
      </c>
    </row>
    <row r="2411" spans="1:18">
      <c r="A2411">
        <v>3410</v>
      </c>
      <c r="B2411" t="s">
        <v>205</v>
      </c>
      <c r="C2411" t="s">
        <v>919</v>
      </c>
      <c r="D2411" t="s">
        <v>979</v>
      </c>
      <c r="E2411" s="1">
        <v>28856</v>
      </c>
      <c r="F2411" s="1">
        <v>45763</v>
      </c>
      <c r="G2411" t="s">
        <v>965</v>
      </c>
      <c r="H2411" s="2">
        <v>489018.69</v>
      </c>
      <c r="I2411">
        <v>0</v>
      </c>
      <c r="J2411">
        <v>0.5</v>
      </c>
      <c r="R2411">
        <f t="shared" ca="1" si="146"/>
        <v>46</v>
      </c>
    </row>
    <row r="2412" spans="1:18">
      <c r="A2412">
        <v>3411</v>
      </c>
      <c r="B2412" t="s">
        <v>49</v>
      </c>
      <c r="C2412" t="s">
        <v>727</v>
      </c>
      <c r="D2412" t="s">
        <v>980</v>
      </c>
      <c r="E2412" s="1">
        <v>33083</v>
      </c>
      <c r="F2412" s="1">
        <v>45364</v>
      </c>
      <c r="G2412" t="s">
        <v>968</v>
      </c>
      <c r="H2412" s="2">
        <v>222095.5</v>
      </c>
      <c r="I2412">
        <v>0</v>
      </c>
      <c r="J2412">
        <v>35</v>
      </c>
      <c r="R2412">
        <f t="shared" ca="1" si="146"/>
        <v>34</v>
      </c>
    </row>
    <row r="2413" spans="1:18">
      <c r="A2413">
        <v>3412</v>
      </c>
      <c r="B2413" t="s">
        <v>225</v>
      </c>
      <c r="C2413" t="s">
        <v>535</v>
      </c>
      <c r="D2413" t="s">
        <v>979</v>
      </c>
      <c r="E2413" s="1">
        <v>20014</v>
      </c>
      <c r="F2413" s="1">
        <v>44830</v>
      </c>
      <c r="G2413" t="s">
        <v>968</v>
      </c>
      <c r="H2413" s="2">
        <v>90909.52</v>
      </c>
      <c r="I2413">
        <v>0</v>
      </c>
      <c r="J2413">
        <v>35</v>
      </c>
      <c r="R2413">
        <f t="shared" ca="1" si="146"/>
        <v>70</v>
      </c>
    </row>
    <row r="2414" spans="1:18">
      <c r="A2414">
        <v>3413</v>
      </c>
      <c r="B2414" t="s">
        <v>83</v>
      </c>
      <c r="C2414" t="s">
        <v>453</v>
      </c>
      <c r="D2414" t="s">
        <v>979</v>
      </c>
      <c r="E2414" s="1">
        <v>31022</v>
      </c>
      <c r="F2414" s="1">
        <v>45726</v>
      </c>
      <c r="G2414" t="s">
        <v>965</v>
      </c>
      <c r="H2414" s="2">
        <v>67134.38</v>
      </c>
      <c r="I2414">
        <v>0</v>
      </c>
      <c r="J2414">
        <v>0.5</v>
      </c>
      <c r="R2414">
        <f t="shared" ca="1" si="146"/>
        <v>40</v>
      </c>
    </row>
    <row r="2415" spans="1:18">
      <c r="A2415">
        <v>3414</v>
      </c>
      <c r="B2415" t="s">
        <v>58</v>
      </c>
      <c r="C2415" t="s">
        <v>512</v>
      </c>
      <c r="D2415" t="s">
        <v>980</v>
      </c>
      <c r="E2415" s="1">
        <v>38492</v>
      </c>
      <c r="F2415" s="1">
        <v>44918</v>
      </c>
      <c r="G2415" t="s">
        <v>967</v>
      </c>
      <c r="H2415" s="2">
        <v>130325.84</v>
      </c>
      <c r="I2415">
        <v>12</v>
      </c>
      <c r="J2415">
        <v>5.5</v>
      </c>
      <c r="R2415">
        <f t="shared" ca="1" si="146"/>
        <v>20</v>
      </c>
    </row>
    <row r="2416" spans="1:18">
      <c r="A2416">
        <v>3415</v>
      </c>
      <c r="B2416" t="s">
        <v>168</v>
      </c>
      <c r="C2416" t="s">
        <v>450</v>
      </c>
      <c r="D2416" t="s">
        <v>980</v>
      </c>
      <c r="E2416" s="1">
        <v>21934</v>
      </c>
      <c r="F2416" s="1">
        <v>44515</v>
      </c>
      <c r="G2416" t="s">
        <v>969</v>
      </c>
      <c r="H2416" s="2">
        <v>429960.07</v>
      </c>
      <c r="I2416">
        <v>24</v>
      </c>
      <c r="J2416">
        <v>8</v>
      </c>
      <c r="R2416">
        <f t="shared" ca="1" si="146"/>
        <v>65</v>
      </c>
    </row>
    <row r="2417" spans="1:18">
      <c r="A2417">
        <v>3416</v>
      </c>
      <c r="B2417" t="s">
        <v>182</v>
      </c>
      <c r="C2417" t="s">
        <v>545</v>
      </c>
      <c r="D2417" t="s">
        <v>980</v>
      </c>
      <c r="E2417" s="1">
        <v>25907</v>
      </c>
      <c r="F2417" s="1">
        <v>45317</v>
      </c>
      <c r="G2417" t="s">
        <v>965</v>
      </c>
      <c r="H2417" s="2">
        <v>124694.97</v>
      </c>
      <c r="I2417">
        <v>0</v>
      </c>
      <c r="J2417">
        <v>0.5</v>
      </c>
      <c r="R2417">
        <f t="shared" ca="1" si="146"/>
        <v>54</v>
      </c>
    </row>
    <row r="2418" spans="1:18">
      <c r="A2418">
        <v>3417</v>
      </c>
      <c r="B2418" t="s">
        <v>22</v>
      </c>
      <c r="C2418" t="s">
        <v>748</v>
      </c>
      <c r="D2418" t="s">
        <v>980</v>
      </c>
      <c r="E2418" s="1">
        <v>21973</v>
      </c>
      <c r="F2418" s="1">
        <v>45229</v>
      </c>
      <c r="G2418" t="s">
        <v>965</v>
      </c>
      <c r="H2418" s="2">
        <v>108367.52</v>
      </c>
      <c r="I2418">
        <v>0</v>
      </c>
      <c r="J2418">
        <v>0.5</v>
      </c>
      <c r="R2418">
        <f t="shared" ca="1" si="146"/>
        <v>65</v>
      </c>
    </row>
    <row r="2419" spans="1:18">
      <c r="A2419">
        <v>3418</v>
      </c>
      <c r="B2419" t="s">
        <v>114</v>
      </c>
      <c r="C2419" t="s">
        <v>388</v>
      </c>
      <c r="D2419" t="s">
        <v>979</v>
      </c>
      <c r="E2419" s="1">
        <v>38728</v>
      </c>
      <c r="F2419" s="1">
        <v>45125</v>
      </c>
      <c r="G2419" t="s">
        <v>966</v>
      </c>
      <c r="H2419" s="2">
        <v>333046.62</v>
      </c>
      <c r="I2419">
        <v>0</v>
      </c>
      <c r="J2419">
        <v>2.1</v>
      </c>
      <c r="R2419">
        <f t="shared" ca="1" si="146"/>
        <v>19</v>
      </c>
    </row>
    <row r="2420" spans="1:18">
      <c r="A2420">
        <v>3419</v>
      </c>
      <c r="B2420" t="s">
        <v>186</v>
      </c>
      <c r="C2420" t="s">
        <v>777</v>
      </c>
      <c r="D2420" t="s">
        <v>979</v>
      </c>
      <c r="E2420" s="1">
        <v>34459</v>
      </c>
      <c r="F2420" s="1">
        <v>44299</v>
      </c>
      <c r="G2420" t="s">
        <v>968</v>
      </c>
      <c r="H2420" s="2">
        <v>46292.6</v>
      </c>
      <c r="I2420">
        <v>0</v>
      </c>
      <c r="J2420">
        <v>35</v>
      </c>
      <c r="R2420">
        <f t="shared" ca="1" si="146"/>
        <v>31</v>
      </c>
    </row>
    <row r="2421" spans="1:18">
      <c r="A2421">
        <v>3420</v>
      </c>
      <c r="B2421" t="s">
        <v>306</v>
      </c>
      <c r="C2421" t="s">
        <v>396</v>
      </c>
      <c r="D2421" t="s">
        <v>979</v>
      </c>
      <c r="E2421" s="1">
        <v>36478</v>
      </c>
      <c r="F2421" s="1">
        <v>45331</v>
      </c>
      <c r="G2421" t="s">
        <v>969</v>
      </c>
      <c r="H2421" s="2">
        <v>313382.52</v>
      </c>
      <c r="I2421">
        <v>12</v>
      </c>
      <c r="J2421">
        <v>8</v>
      </c>
      <c r="R2421">
        <f t="shared" ca="1" si="146"/>
        <v>25</v>
      </c>
    </row>
    <row r="2422" spans="1:18">
      <c r="A2422">
        <v>3421</v>
      </c>
      <c r="B2422" t="s">
        <v>140</v>
      </c>
      <c r="C2422" t="s">
        <v>362</v>
      </c>
      <c r="D2422" t="s">
        <v>979</v>
      </c>
      <c r="E2422" s="1">
        <v>23314</v>
      </c>
      <c r="F2422" s="1">
        <v>45280</v>
      </c>
      <c r="G2422" t="s">
        <v>965</v>
      </c>
      <c r="H2422" s="2">
        <v>300886.58</v>
      </c>
      <c r="I2422">
        <v>0</v>
      </c>
      <c r="J2422">
        <v>0.5</v>
      </c>
      <c r="R2422">
        <f t="shared" ca="1" si="146"/>
        <v>61</v>
      </c>
    </row>
    <row r="2423" spans="1:18">
      <c r="A2423">
        <v>3422</v>
      </c>
      <c r="B2423" t="s">
        <v>204</v>
      </c>
      <c r="C2423" t="s">
        <v>598</v>
      </c>
      <c r="D2423" t="s">
        <v>980</v>
      </c>
      <c r="E2423" s="1">
        <v>29188</v>
      </c>
      <c r="F2423" s="1">
        <v>44698</v>
      </c>
      <c r="G2423" t="s">
        <v>965</v>
      </c>
      <c r="H2423" s="2">
        <v>417700.21</v>
      </c>
      <c r="I2423">
        <v>0</v>
      </c>
      <c r="J2423">
        <v>0.5</v>
      </c>
      <c r="R2423">
        <f t="shared" ca="1" si="146"/>
        <v>45</v>
      </c>
    </row>
    <row r="2424" spans="1:18">
      <c r="A2424">
        <v>3423</v>
      </c>
      <c r="B2424" t="s">
        <v>233</v>
      </c>
      <c r="C2424" t="s">
        <v>910</v>
      </c>
      <c r="D2424" t="s">
        <v>979</v>
      </c>
      <c r="E2424" s="1">
        <v>20929</v>
      </c>
      <c r="F2424" s="1">
        <v>44975</v>
      </c>
      <c r="G2424" t="s">
        <v>965</v>
      </c>
      <c r="H2424" s="2">
        <v>82339.89</v>
      </c>
      <c r="I2424">
        <v>0</v>
      </c>
      <c r="J2424">
        <v>0.5</v>
      </c>
      <c r="R2424">
        <f t="shared" ca="1" si="146"/>
        <v>68</v>
      </c>
    </row>
    <row r="2425" spans="1:18">
      <c r="A2425">
        <v>3424</v>
      </c>
      <c r="B2425" t="s">
        <v>309</v>
      </c>
      <c r="C2425" t="s">
        <v>710</v>
      </c>
      <c r="D2425" t="s">
        <v>980</v>
      </c>
      <c r="E2425" s="1">
        <v>33460</v>
      </c>
      <c r="F2425" s="1">
        <v>44284</v>
      </c>
      <c r="G2425" t="s">
        <v>967</v>
      </c>
      <c r="H2425" s="2">
        <v>456834.04</v>
      </c>
      <c r="I2425">
        <v>24</v>
      </c>
      <c r="J2425">
        <v>5.5</v>
      </c>
      <c r="R2425">
        <f t="shared" ca="1" si="146"/>
        <v>33</v>
      </c>
    </row>
    <row r="2426" spans="1:18">
      <c r="A2426">
        <v>3425</v>
      </c>
      <c r="B2426" t="s">
        <v>211</v>
      </c>
      <c r="C2426" t="s">
        <v>886</v>
      </c>
      <c r="D2426" t="s">
        <v>979</v>
      </c>
      <c r="E2426" s="1">
        <v>28655</v>
      </c>
      <c r="F2426" s="1">
        <v>44047</v>
      </c>
      <c r="G2426" t="s">
        <v>965</v>
      </c>
      <c r="H2426" s="2">
        <v>40352.18</v>
      </c>
      <c r="I2426">
        <v>0</v>
      </c>
      <c r="J2426">
        <v>0.5</v>
      </c>
      <c r="R2426">
        <f t="shared" ca="1" si="146"/>
        <v>46</v>
      </c>
    </row>
    <row r="2427" spans="1:18">
      <c r="A2427">
        <v>3426</v>
      </c>
      <c r="B2427" t="s">
        <v>349</v>
      </c>
      <c r="C2427" t="s">
        <v>407</v>
      </c>
      <c r="D2427" t="s">
        <v>980</v>
      </c>
      <c r="E2427" s="1">
        <v>38605</v>
      </c>
      <c r="F2427" s="1">
        <v>44670</v>
      </c>
      <c r="G2427" t="s">
        <v>966</v>
      </c>
      <c r="H2427" s="2">
        <v>77150.95</v>
      </c>
      <c r="I2427">
        <v>0</v>
      </c>
      <c r="J2427">
        <v>2.1</v>
      </c>
      <c r="R2427">
        <f t="shared" ca="1" si="146"/>
        <v>19</v>
      </c>
    </row>
    <row r="2428" spans="1:18">
      <c r="A2428">
        <v>3427</v>
      </c>
      <c r="B2428" t="s">
        <v>278</v>
      </c>
      <c r="C2428" t="s">
        <v>878</v>
      </c>
      <c r="D2428" t="s">
        <v>979</v>
      </c>
      <c r="E2428" s="1">
        <v>32956</v>
      </c>
      <c r="F2428" s="1">
        <v>45532</v>
      </c>
      <c r="G2428" t="s">
        <v>967</v>
      </c>
      <c r="H2428" s="2">
        <v>341097.21</v>
      </c>
      <c r="I2428">
        <v>18</v>
      </c>
      <c r="J2428">
        <v>5.5</v>
      </c>
      <c r="R2428">
        <f t="shared" ca="1" si="146"/>
        <v>35</v>
      </c>
    </row>
    <row r="2429" spans="1:18">
      <c r="A2429">
        <v>3428</v>
      </c>
      <c r="B2429" t="s">
        <v>140</v>
      </c>
      <c r="C2429" t="s">
        <v>442</v>
      </c>
      <c r="D2429" t="s">
        <v>979</v>
      </c>
      <c r="E2429" s="1">
        <v>31645</v>
      </c>
      <c r="F2429" s="1">
        <v>44872</v>
      </c>
      <c r="G2429" t="s">
        <v>969</v>
      </c>
      <c r="H2429" s="2">
        <v>493728.93</v>
      </c>
      <c r="I2429">
        <v>6</v>
      </c>
      <c r="J2429">
        <v>8</v>
      </c>
      <c r="R2429">
        <f t="shared" ca="1" si="146"/>
        <v>38</v>
      </c>
    </row>
    <row r="2430" spans="1:18">
      <c r="A2430">
        <v>3429</v>
      </c>
      <c r="B2430" t="s">
        <v>220</v>
      </c>
      <c r="C2430" t="s">
        <v>860</v>
      </c>
      <c r="D2430" t="s">
        <v>979</v>
      </c>
      <c r="E2430" s="1">
        <v>22071</v>
      </c>
      <c r="F2430" s="1">
        <v>44079</v>
      </c>
      <c r="G2430" t="s">
        <v>965</v>
      </c>
      <c r="H2430" s="2">
        <v>288676.47999999998</v>
      </c>
      <c r="I2430">
        <v>0</v>
      </c>
      <c r="J2430">
        <v>0.5</v>
      </c>
      <c r="R2430">
        <f t="shared" ca="1" si="146"/>
        <v>64</v>
      </c>
    </row>
    <row r="2431" spans="1:18">
      <c r="A2431">
        <v>3430</v>
      </c>
      <c r="B2431" t="s">
        <v>178</v>
      </c>
      <c r="C2431" t="s">
        <v>463</v>
      </c>
      <c r="D2431" t="s">
        <v>980</v>
      </c>
      <c r="E2431" s="1">
        <v>24500</v>
      </c>
      <c r="F2431" s="1">
        <v>44138</v>
      </c>
      <c r="G2431" t="s">
        <v>969</v>
      </c>
      <c r="H2431" s="2">
        <v>15376.55</v>
      </c>
      <c r="I2431">
        <v>24</v>
      </c>
      <c r="J2431">
        <v>8</v>
      </c>
      <c r="R2431">
        <f t="shared" ca="1" si="146"/>
        <v>58</v>
      </c>
    </row>
    <row r="2432" spans="1:18">
      <c r="A2432">
        <v>3431</v>
      </c>
      <c r="B2432" t="s">
        <v>282</v>
      </c>
      <c r="C2432" t="s">
        <v>682</v>
      </c>
      <c r="D2432" t="s">
        <v>980</v>
      </c>
      <c r="E2432" s="1">
        <v>34008</v>
      </c>
      <c r="F2432" s="1">
        <v>44412</v>
      </c>
      <c r="G2432" t="s">
        <v>966</v>
      </c>
      <c r="H2432" s="2">
        <v>357145.14</v>
      </c>
      <c r="I2432">
        <v>0</v>
      </c>
      <c r="J2432">
        <v>2.1</v>
      </c>
      <c r="R2432">
        <f t="shared" ca="1" si="146"/>
        <v>32</v>
      </c>
    </row>
    <row r="2433" spans="1:18">
      <c r="A2433">
        <v>3432</v>
      </c>
      <c r="B2433" t="s">
        <v>99</v>
      </c>
      <c r="C2433" t="s">
        <v>800</v>
      </c>
      <c r="D2433" t="s">
        <v>980</v>
      </c>
      <c r="E2433" s="1">
        <v>33826</v>
      </c>
      <c r="F2433" s="1">
        <v>45064</v>
      </c>
      <c r="G2433" t="s">
        <v>966</v>
      </c>
      <c r="H2433" s="2">
        <v>463745.9</v>
      </c>
      <c r="I2433">
        <v>0</v>
      </c>
      <c r="J2433">
        <v>2.1</v>
      </c>
      <c r="R2433">
        <f t="shared" ca="1" si="146"/>
        <v>32</v>
      </c>
    </row>
    <row r="2434" spans="1:18">
      <c r="A2434">
        <v>3433</v>
      </c>
      <c r="B2434" t="s">
        <v>273</v>
      </c>
      <c r="C2434" t="s">
        <v>720</v>
      </c>
      <c r="D2434" t="s">
        <v>980</v>
      </c>
      <c r="E2434" s="1">
        <v>32398</v>
      </c>
      <c r="F2434" s="1">
        <v>44556</v>
      </c>
      <c r="G2434" t="s">
        <v>969</v>
      </c>
      <c r="H2434" s="2">
        <v>250518.54</v>
      </c>
      <c r="I2434">
        <v>6</v>
      </c>
      <c r="J2434">
        <v>8</v>
      </c>
      <c r="R2434">
        <f t="shared" ca="1" si="146"/>
        <v>36</v>
      </c>
    </row>
    <row r="2435" spans="1:18">
      <c r="A2435">
        <v>3434</v>
      </c>
      <c r="B2435" t="s">
        <v>192</v>
      </c>
      <c r="C2435" t="s">
        <v>790</v>
      </c>
      <c r="D2435" t="s">
        <v>980</v>
      </c>
      <c r="E2435" s="1">
        <v>28891</v>
      </c>
      <c r="F2435" s="1">
        <v>45146</v>
      </c>
      <c r="G2435" t="s">
        <v>966</v>
      </c>
      <c r="H2435" s="2">
        <v>179749.86</v>
      </c>
      <c r="I2435">
        <v>0</v>
      </c>
      <c r="J2435">
        <v>2.1</v>
      </c>
      <c r="R2435">
        <f t="shared" ca="1" si="146"/>
        <v>46</v>
      </c>
    </row>
    <row r="2436" spans="1:18">
      <c r="A2436">
        <v>3435</v>
      </c>
      <c r="B2436" t="s">
        <v>53</v>
      </c>
      <c r="C2436" t="s">
        <v>807</v>
      </c>
      <c r="D2436" t="s">
        <v>980</v>
      </c>
      <c r="E2436" s="1">
        <v>28053</v>
      </c>
      <c r="F2436" s="1">
        <v>44723</v>
      </c>
      <c r="G2436" t="s">
        <v>965</v>
      </c>
      <c r="H2436" s="2">
        <v>131279.71</v>
      </c>
      <c r="I2436">
        <v>0</v>
      </c>
      <c r="J2436">
        <v>0.5</v>
      </c>
      <c r="R2436">
        <f t="shared" ca="1" si="146"/>
        <v>48</v>
      </c>
    </row>
    <row r="2437" spans="1:18">
      <c r="A2437">
        <v>3436</v>
      </c>
      <c r="B2437" t="s">
        <v>133</v>
      </c>
      <c r="C2437" t="s">
        <v>605</v>
      </c>
      <c r="D2437" t="s">
        <v>979</v>
      </c>
      <c r="E2437" s="1">
        <v>21855</v>
      </c>
      <c r="F2437" s="1">
        <v>44141</v>
      </c>
      <c r="G2437" t="s">
        <v>966</v>
      </c>
      <c r="H2437" s="2">
        <v>419345.06</v>
      </c>
      <c r="I2437">
        <v>0</v>
      </c>
      <c r="J2437">
        <v>2.1</v>
      </c>
      <c r="R2437">
        <f t="shared" ca="1" si="146"/>
        <v>65</v>
      </c>
    </row>
    <row r="2438" spans="1:18">
      <c r="A2438">
        <v>3437</v>
      </c>
      <c r="B2438" t="s">
        <v>225</v>
      </c>
      <c r="C2438" t="s">
        <v>782</v>
      </c>
      <c r="D2438" t="s">
        <v>980</v>
      </c>
      <c r="E2438" s="1">
        <v>38422</v>
      </c>
      <c r="F2438" s="1">
        <v>45553</v>
      </c>
      <c r="G2438" t="s">
        <v>967</v>
      </c>
      <c r="H2438" s="2">
        <v>326976.17</v>
      </c>
      <c r="I2438">
        <v>0</v>
      </c>
      <c r="J2438">
        <v>5.5</v>
      </c>
      <c r="R2438">
        <f t="shared" ca="1" si="146"/>
        <v>20</v>
      </c>
    </row>
    <row r="2439" spans="1:18">
      <c r="A2439">
        <v>3438</v>
      </c>
      <c r="B2439" t="s">
        <v>129</v>
      </c>
      <c r="C2439" t="s">
        <v>828</v>
      </c>
      <c r="D2439" t="s">
        <v>980</v>
      </c>
      <c r="E2439" s="1">
        <v>25545</v>
      </c>
      <c r="F2439" s="1">
        <v>44855</v>
      </c>
      <c r="G2439" t="s">
        <v>968</v>
      </c>
      <c r="H2439" s="2">
        <v>38034.839999999997</v>
      </c>
      <c r="I2439">
        <v>0</v>
      </c>
      <c r="J2439">
        <v>35</v>
      </c>
      <c r="R2439">
        <f t="shared" ca="1" si="146"/>
        <v>55</v>
      </c>
    </row>
    <row r="2440" spans="1:18">
      <c r="A2440">
        <v>3439</v>
      </c>
      <c r="B2440" t="s">
        <v>63</v>
      </c>
      <c r="C2440" t="s">
        <v>809</v>
      </c>
      <c r="D2440" t="s">
        <v>980</v>
      </c>
      <c r="E2440" s="1">
        <v>30525</v>
      </c>
      <c r="F2440" s="1">
        <v>44188</v>
      </c>
      <c r="G2440" t="s">
        <v>965</v>
      </c>
      <c r="H2440" s="2">
        <v>425391.41</v>
      </c>
      <c r="I2440">
        <v>0</v>
      </c>
      <c r="J2440">
        <v>0.5</v>
      </c>
      <c r="R2440">
        <f t="shared" ca="1" si="146"/>
        <v>41</v>
      </c>
    </row>
    <row r="2441" spans="1:18">
      <c r="A2441">
        <v>3440</v>
      </c>
      <c r="B2441" t="s">
        <v>25</v>
      </c>
      <c r="C2441" t="s">
        <v>694</v>
      </c>
      <c r="D2441" t="s">
        <v>980</v>
      </c>
      <c r="E2441" s="1">
        <v>28108</v>
      </c>
      <c r="F2441" s="1">
        <v>44031</v>
      </c>
      <c r="G2441" t="s">
        <v>969</v>
      </c>
      <c r="H2441" s="2">
        <v>74236.58</v>
      </c>
      <c r="I2441">
        <v>0</v>
      </c>
      <c r="J2441">
        <v>8</v>
      </c>
      <c r="R2441">
        <f t="shared" ca="1" si="146"/>
        <v>48</v>
      </c>
    </row>
    <row r="2442" spans="1:18">
      <c r="A2442">
        <v>3441</v>
      </c>
      <c r="B2442" t="s">
        <v>198</v>
      </c>
      <c r="C2442" t="s">
        <v>505</v>
      </c>
      <c r="D2442" t="s">
        <v>979</v>
      </c>
      <c r="E2442" s="1">
        <v>34606</v>
      </c>
      <c r="F2442" s="1">
        <v>44820</v>
      </c>
      <c r="G2442" t="s">
        <v>967</v>
      </c>
      <c r="H2442" s="2">
        <v>277565</v>
      </c>
      <c r="I2442">
        <v>24</v>
      </c>
      <c r="J2442">
        <v>5.5</v>
      </c>
      <c r="R2442">
        <f t="shared" ca="1" si="146"/>
        <v>30</v>
      </c>
    </row>
    <row r="2443" spans="1:18">
      <c r="A2443">
        <v>3442</v>
      </c>
      <c r="B2443" t="s">
        <v>285</v>
      </c>
      <c r="C2443" t="s">
        <v>829</v>
      </c>
      <c r="D2443" t="s">
        <v>980</v>
      </c>
      <c r="E2443" s="1">
        <v>29004</v>
      </c>
      <c r="F2443" s="1">
        <v>44581</v>
      </c>
      <c r="G2443" t="s">
        <v>966</v>
      </c>
      <c r="H2443" s="2">
        <v>294736.93</v>
      </c>
      <c r="I2443">
        <v>0</v>
      </c>
      <c r="J2443">
        <v>2.1</v>
      </c>
      <c r="R2443">
        <f t="shared" ca="1" si="146"/>
        <v>46</v>
      </c>
    </row>
    <row r="2444" spans="1:18">
      <c r="A2444">
        <v>3443</v>
      </c>
      <c r="B2444" t="s">
        <v>145</v>
      </c>
      <c r="C2444" t="s">
        <v>958</v>
      </c>
      <c r="D2444" t="s">
        <v>979</v>
      </c>
      <c r="E2444" s="1">
        <v>25845</v>
      </c>
      <c r="F2444" s="1">
        <v>44956</v>
      </c>
      <c r="G2444" t="s">
        <v>968</v>
      </c>
      <c r="H2444" s="2">
        <v>354149.81</v>
      </c>
      <c r="I2444">
        <v>0</v>
      </c>
      <c r="J2444">
        <v>35</v>
      </c>
      <c r="R2444">
        <f t="shared" ca="1" si="146"/>
        <v>54</v>
      </c>
    </row>
    <row r="2445" spans="1:18">
      <c r="A2445">
        <v>3444</v>
      </c>
      <c r="B2445" t="s">
        <v>314</v>
      </c>
      <c r="C2445" t="s">
        <v>535</v>
      </c>
      <c r="D2445" t="s">
        <v>979</v>
      </c>
      <c r="E2445" s="1">
        <v>23502</v>
      </c>
      <c r="F2445" s="1">
        <v>44291</v>
      </c>
      <c r="G2445" t="s">
        <v>969</v>
      </c>
      <c r="H2445" s="2">
        <v>8624.32</v>
      </c>
      <c r="I2445">
        <v>36</v>
      </c>
      <c r="J2445">
        <v>8</v>
      </c>
      <c r="R2445">
        <f t="shared" ref="R2445:R2508" ca="1" si="147">INT((TODAY()-E2445)/365.25)</f>
        <v>61</v>
      </c>
    </row>
    <row r="2446" spans="1:18">
      <c r="A2446">
        <v>3445</v>
      </c>
      <c r="B2446" t="s">
        <v>152</v>
      </c>
      <c r="C2446" t="s">
        <v>636</v>
      </c>
      <c r="D2446" t="s">
        <v>980</v>
      </c>
      <c r="E2446" s="1">
        <v>37484</v>
      </c>
      <c r="F2446" s="1">
        <v>45613</v>
      </c>
      <c r="G2446" t="s">
        <v>965</v>
      </c>
      <c r="H2446" s="2">
        <v>455541.4</v>
      </c>
      <c r="I2446">
        <v>0</v>
      </c>
      <c r="J2446">
        <v>0.5</v>
      </c>
      <c r="R2446">
        <f t="shared" ca="1" si="147"/>
        <v>22</v>
      </c>
    </row>
    <row r="2447" spans="1:18">
      <c r="A2447">
        <v>3446</v>
      </c>
      <c r="B2447" t="s">
        <v>69</v>
      </c>
      <c r="C2447" t="s">
        <v>498</v>
      </c>
      <c r="D2447" t="s">
        <v>980</v>
      </c>
      <c r="E2447" s="1">
        <v>29655</v>
      </c>
      <c r="F2447" s="1">
        <v>45127</v>
      </c>
      <c r="G2447" t="s">
        <v>966</v>
      </c>
      <c r="H2447" s="2">
        <v>73694.39</v>
      </c>
      <c r="I2447">
        <v>0</v>
      </c>
      <c r="J2447">
        <v>2.1</v>
      </c>
      <c r="R2447">
        <f t="shared" ca="1" si="147"/>
        <v>44</v>
      </c>
    </row>
    <row r="2448" spans="1:18">
      <c r="A2448">
        <v>3447</v>
      </c>
      <c r="B2448" t="s">
        <v>75</v>
      </c>
      <c r="C2448" t="s">
        <v>599</v>
      </c>
      <c r="D2448" t="s">
        <v>980</v>
      </c>
      <c r="E2448" s="1">
        <v>28597</v>
      </c>
      <c r="F2448" s="1">
        <v>44320</v>
      </c>
      <c r="G2448" t="s">
        <v>966</v>
      </c>
      <c r="H2448" s="2">
        <v>472940.84</v>
      </c>
      <c r="I2448">
        <v>0</v>
      </c>
      <c r="J2448">
        <v>2.1</v>
      </c>
      <c r="R2448">
        <f t="shared" ca="1" si="147"/>
        <v>47</v>
      </c>
    </row>
    <row r="2449" spans="1:18">
      <c r="A2449">
        <v>3448</v>
      </c>
      <c r="B2449" t="s">
        <v>264</v>
      </c>
      <c r="C2449" t="s">
        <v>616</v>
      </c>
      <c r="D2449" t="s">
        <v>979</v>
      </c>
      <c r="E2449" s="1">
        <v>30207</v>
      </c>
      <c r="F2449" s="1">
        <v>45317</v>
      </c>
      <c r="G2449" t="s">
        <v>969</v>
      </c>
      <c r="H2449" s="2">
        <v>173076.02</v>
      </c>
      <c r="I2449">
        <v>24</v>
      </c>
      <c r="J2449">
        <v>8</v>
      </c>
      <c r="R2449">
        <f t="shared" ca="1" si="147"/>
        <v>42</v>
      </c>
    </row>
    <row r="2450" spans="1:18">
      <c r="A2450">
        <v>3449</v>
      </c>
      <c r="B2450" t="s">
        <v>148</v>
      </c>
      <c r="C2450" t="s">
        <v>467</v>
      </c>
      <c r="D2450" t="s">
        <v>980</v>
      </c>
      <c r="E2450" s="1">
        <v>24131</v>
      </c>
      <c r="F2450" s="1">
        <v>44629</v>
      </c>
      <c r="G2450" t="s">
        <v>965</v>
      </c>
      <c r="H2450" s="2">
        <v>207917.94</v>
      </c>
      <c r="I2450">
        <v>0</v>
      </c>
      <c r="J2450">
        <v>0.5</v>
      </c>
      <c r="R2450">
        <f t="shared" ca="1" si="147"/>
        <v>59</v>
      </c>
    </row>
    <row r="2451" spans="1:18">
      <c r="A2451">
        <v>3450</v>
      </c>
      <c r="B2451" t="s">
        <v>294</v>
      </c>
      <c r="C2451" t="s">
        <v>760</v>
      </c>
      <c r="D2451" t="s">
        <v>980</v>
      </c>
      <c r="E2451" s="1">
        <v>21188</v>
      </c>
      <c r="F2451" s="1">
        <v>44594</v>
      </c>
      <c r="G2451" t="s">
        <v>967</v>
      </c>
      <c r="H2451" s="2">
        <v>479557.21</v>
      </c>
      <c r="I2451">
        <v>24</v>
      </c>
      <c r="J2451">
        <v>5.5</v>
      </c>
      <c r="R2451">
        <f t="shared" ca="1" si="147"/>
        <v>67</v>
      </c>
    </row>
    <row r="2452" spans="1:18">
      <c r="A2452">
        <v>3451</v>
      </c>
      <c r="B2452" t="s">
        <v>293</v>
      </c>
      <c r="C2452" t="s">
        <v>749</v>
      </c>
      <c r="D2452" t="s">
        <v>979</v>
      </c>
      <c r="E2452" s="1">
        <v>27341</v>
      </c>
      <c r="F2452" s="1">
        <v>44104</v>
      </c>
      <c r="G2452" t="s">
        <v>967</v>
      </c>
      <c r="H2452" s="2">
        <v>181421.32</v>
      </c>
      <c r="I2452">
        <v>12</v>
      </c>
      <c r="J2452">
        <v>5.5</v>
      </c>
      <c r="R2452">
        <f t="shared" ca="1" si="147"/>
        <v>50</v>
      </c>
    </row>
    <row r="2453" spans="1:18">
      <c r="A2453">
        <v>3452</v>
      </c>
      <c r="B2453" t="s">
        <v>54</v>
      </c>
      <c r="C2453" t="s">
        <v>529</v>
      </c>
      <c r="D2453" t="s">
        <v>980</v>
      </c>
      <c r="E2453" s="1">
        <v>23531</v>
      </c>
      <c r="F2453" s="1">
        <v>44984</v>
      </c>
      <c r="G2453" t="s">
        <v>969</v>
      </c>
      <c r="H2453" s="2">
        <v>411790.03</v>
      </c>
      <c r="I2453">
        <v>12</v>
      </c>
      <c r="J2453">
        <v>8</v>
      </c>
      <c r="R2453">
        <f t="shared" ca="1" si="147"/>
        <v>61</v>
      </c>
    </row>
    <row r="2454" spans="1:18">
      <c r="A2454">
        <v>3453</v>
      </c>
      <c r="B2454" t="s">
        <v>14</v>
      </c>
      <c r="C2454" t="s">
        <v>860</v>
      </c>
      <c r="D2454" t="s">
        <v>980</v>
      </c>
      <c r="E2454" s="1">
        <v>32761</v>
      </c>
      <c r="F2454" s="1">
        <v>44793</v>
      </c>
      <c r="G2454" t="s">
        <v>968</v>
      </c>
      <c r="H2454" s="2">
        <v>258784.45</v>
      </c>
      <c r="I2454">
        <v>0</v>
      </c>
      <c r="J2454">
        <v>35</v>
      </c>
      <c r="R2454">
        <f t="shared" ca="1" si="147"/>
        <v>35</v>
      </c>
    </row>
    <row r="2455" spans="1:18">
      <c r="A2455">
        <v>3454</v>
      </c>
      <c r="B2455" t="s">
        <v>107</v>
      </c>
      <c r="C2455" t="s">
        <v>940</v>
      </c>
      <c r="D2455" t="s">
        <v>980</v>
      </c>
      <c r="E2455" s="1">
        <v>34501</v>
      </c>
      <c r="F2455" s="1">
        <v>45645</v>
      </c>
      <c r="G2455" t="s">
        <v>967</v>
      </c>
      <c r="H2455" s="2">
        <v>484954.27</v>
      </c>
      <c r="I2455">
        <v>6</v>
      </c>
      <c r="J2455">
        <v>5.5</v>
      </c>
      <c r="R2455">
        <f t="shared" ca="1" si="147"/>
        <v>30</v>
      </c>
    </row>
    <row r="2456" spans="1:18">
      <c r="A2456">
        <v>3455</v>
      </c>
      <c r="B2456" t="s">
        <v>81</v>
      </c>
      <c r="C2456" t="s">
        <v>882</v>
      </c>
      <c r="D2456" t="s">
        <v>979</v>
      </c>
      <c r="E2456" s="1">
        <v>28755</v>
      </c>
      <c r="F2456" s="1">
        <v>44648</v>
      </c>
      <c r="G2456" t="s">
        <v>966</v>
      </c>
      <c r="H2456" s="2">
        <v>316998.65000000002</v>
      </c>
      <c r="I2456">
        <v>0</v>
      </c>
      <c r="J2456">
        <v>2.1</v>
      </c>
      <c r="R2456">
        <f t="shared" ca="1" si="147"/>
        <v>46</v>
      </c>
    </row>
    <row r="2457" spans="1:18">
      <c r="A2457">
        <v>3456</v>
      </c>
      <c r="B2457" t="s">
        <v>284</v>
      </c>
      <c r="C2457" t="s">
        <v>762</v>
      </c>
      <c r="D2457" t="s">
        <v>980</v>
      </c>
      <c r="E2457" s="1">
        <v>23890</v>
      </c>
      <c r="F2457" s="1">
        <v>44454</v>
      </c>
      <c r="G2457" t="s">
        <v>969</v>
      </c>
      <c r="H2457" s="2">
        <v>13940.05</v>
      </c>
      <c r="I2457">
        <v>36</v>
      </c>
      <c r="J2457">
        <v>8</v>
      </c>
      <c r="R2457">
        <f t="shared" ca="1" si="147"/>
        <v>60</v>
      </c>
    </row>
    <row r="2458" spans="1:18">
      <c r="A2458">
        <v>3457</v>
      </c>
      <c r="B2458" t="s">
        <v>331</v>
      </c>
      <c r="C2458" t="s">
        <v>829</v>
      </c>
      <c r="D2458" t="s">
        <v>979</v>
      </c>
      <c r="E2458" s="1">
        <v>23069</v>
      </c>
      <c r="F2458" s="1">
        <v>45073</v>
      </c>
      <c r="G2458" t="s">
        <v>969</v>
      </c>
      <c r="H2458" s="2">
        <v>324818.95</v>
      </c>
      <c r="I2458">
        <v>18</v>
      </c>
      <c r="J2458">
        <v>8</v>
      </c>
      <c r="R2458">
        <f t="shared" ca="1" si="147"/>
        <v>62</v>
      </c>
    </row>
    <row r="2459" spans="1:18">
      <c r="A2459">
        <v>3458</v>
      </c>
      <c r="B2459" t="s">
        <v>254</v>
      </c>
      <c r="C2459" t="s">
        <v>714</v>
      </c>
      <c r="D2459" t="s">
        <v>979</v>
      </c>
      <c r="E2459" s="1">
        <v>30760</v>
      </c>
      <c r="F2459" s="1">
        <v>44444</v>
      </c>
      <c r="G2459" t="s">
        <v>967</v>
      </c>
      <c r="H2459" s="2">
        <v>290764.48</v>
      </c>
      <c r="I2459">
        <v>6</v>
      </c>
      <c r="J2459">
        <v>5.5</v>
      </c>
      <c r="R2459">
        <f t="shared" ca="1" si="147"/>
        <v>41</v>
      </c>
    </row>
    <row r="2460" spans="1:18">
      <c r="A2460">
        <v>3459</v>
      </c>
      <c r="B2460" t="s">
        <v>227</v>
      </c>
      <c r="C2460" t="s">
        <v>737</v>
      </c>
      <c r="D2460" t="s">
        <v>980</v>
      </c>
      <c r="E2460" s="1">
        <v>38428</v>
      </c>
      <c r="F2460" s="1">
        <v>44775</v>
      </c>
      <c r="G2460" t="s">
        <v>966</v>
      </c>
      <c r="H2460" s="2">
        <v>236492.49</v>
      </c>
      <c r="I2460">
        <v>0</v>
      </c>
      <c r="J2460">
        <v>2.1</v>
      </c>
      <c r="R2460">
        <f t="shared" ca="1" si="147"/>
        <v>20</v>
      </c>
    </row>
    <row r="2461" spans="1:18">
      <c r="A2461">
        <v>3460</v>
      </c>
      <c r="B2461" t="s">
        <v>168</v>
      </c>
      <c r="C2461" t="s">
        <v>932</v>
      </c>
      <c r="D2461" t="s">
        <v>980</v>
      </c>
      <c r="E2461" s="1">
        <v>26332</v>
      </c>
      <c r="F2461" s="1">
        <v>44667</v>
      </c>
      <c r="G2461" t="s">
        <v>968</v>
      </c>
      <c r="H2461" s="2">
        <v>383869.54</v>
      </c>
      <c r="I2461">
        <v>0</v>
      </c>
      <c r="J2461">
        <v>35</v>
      </c>
      <c r="R2461">
        <f t="shared" ca="1" si="147"/>
        <v>53</v>
      </c>
    </row>
    <row r="2462" spans="1:18">
      <c r="A2462">
        <v>3461</v>
      </c>
      <c r="B2462" t="s">
        <v>29</v>
      </c>
      <c r="C2462" t="s">
        <v>597</v>
      </c>
      <c r="D2462" t="s">
        <v>980</v>
      </c>
      <c r="E2462" s="1">
        <v>20759</v>
      </c>
      <c r="F2462" s="1">
        <v>45559</v>
      </c>
      <c r="G2462" t="s">
        <v>969</v>
      </c>
      <c r="H2462" s="2">
        <v>284213.63</v>
      </c>
      <c r="I2462">
        <v>36</v>
      </c>
      <c r="J2462">
        <v>8</v>
      </c>
      <c r="R2462">
        <f t="shared" ca="1" si="147"/>
        <v>68</v>
      </c>
    </row>
    <row r="2463" spans="1:18">
      <c r="A2463">
        <v>3462</v>
      </c>
      <c r="B2463" t="s">
        <v>301</v>
      </c>
      <c r="C2463" t="s">
        <v>467</v>
      </c>
      <c r="D2463" t="s">
        <v>980</v>
      </c>
      <c r="E2463" s="1">
        <v>21512</v>
      </c>
      <c r="F2463" s="1">
        <v>44209</v>
      </c>
      <c r="G2463" t="s">
        <v>969</v>
      </c>
      <c r="H2463" s="2">
        <v>428680.43</v>
      </c>
      <c r="I2463">
        <v>6</v>
      </c>
      <c r="J2463">
        <v>8</v>
      </c>
      <c r="R2463">
        <f t="shared" ca="1" si="147"/>
        <v>66</v>
      </c>
    </row>
    <row r="2464" spans="1:18">
      <c r="A2464">
        <v>3463</v>
      </c>
      <c r="B2464" t="s">
        <v>36</v>
      </c>
      <c r="C2464" t="s">
        <v>743</v>
      </c>
      <c r="D2464" t="s">
        <v>979</v>
      </c>
      <c r="E2464" s="1">
        <v>30111</v>
      </c>
      <c r="F2464" s="1">
        <v>45313</v>
      </c>
      <c r="G2464" t="s">
        <v>966</v>
      </c>
      <c r="H2464" s="2">
        <v>293323.39</v>
      </c>
      <c r="I2464">
        <v>0</v>
      </c>
      <c r="J2464">
        <v>2.1</v>
      </c>
      <c r="R2464">
        <f t="shared" ca="1" si="147"/>
        <v>42</v>
      </c>
    </row>
    <row r="2465" spans="1:18">
      <c r="A2465">
        <v>3464</v>
      </c>
      <c r="B2465" t="s">
        <v>288</v>
      </c>
      <c r="C2465" t="s">
        <v>360</v>
      </c>
      <c r="D2465" t="s">
        <v>979</v>
      </c>
      <c r="E2465" s="1">
        <v>30621</v>
      </c>
      <c r="F2465" s="1">
        <v>44381</v>
      </c>
      <c r="G2465" t="s">
        <v>969</v>
      </c>
      <c r="H2465" s="2">
        <v>70517.350000000006</v>
      </c>
      <c r="I2465">
        <v>12</v>
      </c>
      <c r="J2465">
        <v>8</v>
      </c>
      <c r="R2465">
        <f t="shared" ca="1" si="147"/>
        <v>41</v>
      </c>
    </row>
    <row r="2466" spans="1:18">
      <c r="A2466">
        <v>3465</v>
      </c>
      <c r="B2466" t="s">
        <v>261</v>
      </c>
      <c r="C2466" t="s">
        <v>590</v>
      </c>
      <c r="D2466" t="s">
        <v>979</v>
      </c>
      <c r="E2466" s="1">
        <v>26052</v>
      </c>
      <c r="F2466" s="1">
        <v>45421</v>
      </c>
      <c r="G2466" t="s">
        <v>967</v>
      </c>
      <c r="H2466" s="2">
        <v>42018.51</v>
      </c>
      <c r="I2466">
        <v>24</v>
      </c>
      <c r="J2466">
        <v>5.5</v>
      </c>
      <c r="R2466">
        <f t="shared" ca="1" si="147"/>
        <v>54</v>
      </c>
    </row>
    <row r="2467" spans="1:18">
      <c r="A2467">
        <v>3466</v>
      </c>
      <c r="B2467" t="s">
        <v>81</v>
      </c>
      <c r="C2467" t="s">
        <v>481</v>
      </c>
      <c r="D2467" t="s">
        <v>979</v>
      </c>
      <c r="E2467" s="1">
        <v>34244</v>
      </c>
      <c r="F2467" s="1">
        <v>44746</v>
      </c>
      <c r="G2467" t="s">
        <v>967</v>
      </c>
      <c r="H2467" s="2">
        <v>77849.48</v>
      </c>
      <c r="I2467">
        <v>18</v>
      </c>
      <c r="J2467">
        <v>5.5</v>
      </c>
      <c r="R2467">
        <f t="shared" ca="1" si="147"/>
        <v>31</v>
      </c>
    </row>
    <row r="2468" spans="1:18">
      <c r="A2468">
        <v>3467</v>
      </c>
      <c r="B2468" t="s">
        <v>29</v>
      </c>
      <c r="C2468" t="s">
        <v>408</v>
      </c>
      <c r="D2468" t="s">
        <v>979</v>
      </c>
      <c r="E2468" s="1">
        <v>20279</v>
      </c>
      <c r="F2468" s="1">
        <v>45359</v>
      </c>
      <c r="G2468" t="s">
        <v>968</v>
      </c>
      <c r="H2468" s="2">
        <v>298365.39</v>
      </c>
      <c r="I2468">
        <v>0</v>
      </c>
      <c r="J2468">
        <v>35</v>
      </c>
      <c r="R2468">
        <f t="shared" ca="1" si="147"/>
        <v>69</v>
      </c>
    </row>
    <row r="2469" spans="1:18">
      <c r="A2469">
        <v>3468</v>
      </c>
      <c r="B2469" t="s">
        <v>10</v>
      </c>
      <c r="C2469" t="s">
        <v>502</v>
      </c>
      <c r="D2469" t="s">
        <v>980</v>
      </c>
      <c r="E2469" s="1">
        <v>34002</v>
      </c>
      <c r="F2469" s="1">
        <v>44517</v>
      </c>
      <c r="G2469" t="s">
        <v>967</v>
      </c>
      <c r="H2469" s="2">
        <v>74674.22</v>
      </c>
      <c r="I2469">
        <v>6</v>
      </c>
      <c r="J2469">
        <v>5.5</v>
      </c>
      <c r="R2469">
        <f t="shared" ca="1" si="147"/>
        <v>32</v>
      </c>
    </row>
    <row r="2470" spans="1:18">
      <c r="A2470">
        <v>3469</v>
      </c>
      <c r="B2470" t="s">
        <v>203</v>
      </c>
      <c r="C2470" t="s">
        <v>836</v>
      </c>
      <c r="D2470" t="s">
        <v>980</v>
      </c>
      <c r="E2470" s="1">
        <v>23857</v>
      </c>
      <c r="F2470" s="1">
        <v>45309</v>
      </c>
      <c r="G2470" t="s">
        <v>966</v>
      </c>
      <c r="H2470" s="2">
        <v>405418.15</v>
      </c>
      <c r="I2470">
        <v>0</v>
      </c>
      <c r="J2470">
        <v>2.1</v>
      </c>
      <c r="R2470">
        <f t="shared" ca="1" si="147"/>
        <v>60</v>
      </c>
    </row>
    <row r="2471" spans="1:18">
      <c r="A2471">
        <v>3470</v>
      </c>
      <c r="B2471" t="s">
        <v>337</v>
      </c>
      <c r="C2471" t="s">
        <v>599</v>
      </c>
      <c r="D2471" t="s">
        <v>979</v>
      </c>
      <c r="E2471" s="1">
        <v>20078</v>
      </c>
      <c r="F2471" s="1">
        <v>44402</v>
      </c>
      <c r="G2471" t="s">
        <v>966</v>
      </c>
      <c r="H2471" s="2">
        <v>176821.23</v>
      </c>
      <c r="I2471">
        <v>0</v>
      </c>
      <c r="J2471">
        <v>2.1</v>
      </c>
      <c r="R2471">
        <f t="shared" ca="1" si="147"/>
        <v>70</v>
      </c>
    </row>
    <row r="2472" spans="1:18">
      <c r="A2472">
        <v>3471</v>
      </c>
      <c r="B2472" t="s">
        <v>157</v>
      </c>
      <c r="C2472" t="s">
        <v>946</v>
      </c>
      <c r="D2472" t="s">
        <v>979</v>
      </c>
      <c r="E2472" s="1">
        <v>31024</v>
      </c>
      <c r="F2472" s="1">
        <v>44459</v>
      </c>
      <c r="G2472" t="s">
        <v>969</v>
      </c>
      <c r="H2472" s="2">
        <v>275514.98</v>
      </c>
      <c r="I2472">
        <v>36</v>
      </c>
      <c r="J2472">
        <v>8</v>
      </c>
      <c r="R2472">
        <f t="shared" ca="1" si="147"/>
        <v>40</v>
      </c>
    </row>
    <row r="2473" spans="1:18">
      <c r="A2473">
        <v>3472</v>
      </c>
      <c r="B2473" t="s">
        <v>154</v>
      </c>
      <c r="C2473" t="s">
        <v>624</v>
      </c>
      <c r="D2473" t="s">
        <v>979</v>
      </c>
      <c r="E2473" s="1">
        <v>33978</v>
      </c>
      <c r="F2473" s="1">
        <v>44425</v>
      </c>
      <c r="G2473" t="s">
        <v>965</v>
      </c>
      <c r="H2473" s="2">
        <v>236648.59</v>
      </c>
      <c r="I2473">
        <v>0</v>
      </c>
      <c r="J2473">
        <v>0.5</v>
      </c>
      <c r="R2473">
        <f t="shared" ca="1" si="147"/>
        <v>32</v>
      </c>
    </row>
    <row r="2474" spans="1:18">
      <c r="A2474">
        <v>3473</v>
      </c>
      <c r="B2474" t="s">
        <v>102</v>
      </c>
      <c r="C2474" t="s">
        <v>659</v>
      </c>
      <c r="D2474" t="s">
        <v>980</v>
      </c>
      <c r="E2474" s="1">
        <v>38101</v>
      </c>
      <c r="F2474" s="1">
        <v>44908</v>
      </c>
      <c r="G2474" t="s">
        <v>965</v>
      </c>
      <c r="H2474" s="2">
        <v>486619.32</v>
      </c>
      <c r="I2474">
        <v>0</v>
      </c>
      <c r="J2474">
        <v>0.5</v>
      </c>
      <c r="R2474">
        <f t="shared" ca="1" si="147"/>
        <v>21</v>
      </c>
    </row>
    <row r="2475" spans="1:18">
      <c r="A2475">
        <v>3474</v>
      </c>
      <c r="B2475" t="s">
        <v>123</v>
      </c>
      <c r="C2475" t="s">
        <v>652</v>
      </c>
      <c r="D2475" t="s">
        <v>980</v>
      </c>
      <c r="E2475" s="1">
        <v>20009</v>
      </c>
      <c r="F2475" s="1">
        <v>44355</v>
      </c>
      <c r="G2475" t="s">
        <v>969</v>
      </c>
      <c r="H2475" s="2">
        <v>176100.91</v>
      </c>
      <c r="I2475">
        <v>6</v>
      </c>
      <c r="J2475">
        <v>8</v>
      </c>
      <c r="R2475">
        <f t="shared" ca="1" si="147"/>
        <v>70</v>
      </c>
    </row>
    <row r="2476" spans="1:18">
      <c r="A2476">
        <v>3475</v>
      </c>
      <c r="B2476" t="s">
        <v>53</v>
      </c>
      <c r="C2476" t="s">
        <v>505</v>
      </c>
      <c r="D2476" t="s">
        <v>980</v>
      </c>
      <c r="E2476" s="1">
        <v>31338</v>
      </c>
      <c r="F2476" s="1">
        <v>45302</v>
      </c>
      <c r="G2476" t="s">
        <v>965</v>
      </c>
      <c r="H2476" s="2">
        <v>441740.49</v>
      </c>
      <c r="I2476">
        <v>0</v>
      </c>
      <c r="J2476">
        <v>0.5</v>
      </c>
      <c r="R2476">
        <f t="shared" ca="1" si="147"/>
        <v>39</v>
      </c>
    </row>
    <row r="2477" spans="1:18">
      <c r="A2477">
        <v>3476</v>
      </c>
      <c r="B2477" t="s">
        <v>333</v>
      </c>
      <c r="C2477" t="s">
        <v>853</v>
      </c>
      <c r="D2477" t="s">
        <v>979</v>
      </c>
      <c r="E2477" s="1">
        <v>36012</v>
      </c>
      <c r="F2477" s="1">
        <v>44115</v>
      </c>
      <c r="G2477" t="s">
        <v>965</v>
      </c>
      <c r="H2477" s="2">
        <v>149504.26</v>
      </c>
      <c r="I2477">
        <v>0</v>
      </c>
      <c r="J2477">
        <v>0.5</v>
      </c>
      <c r="R2477">
        <f t="shared" ca="1" si="147"/>
        <v>26</v>
      </c>
    </row>
    <row r="2478" spans="1:18">
      <c r="A2478">
        <v>3477</v>
      </c>
      <c r="B2478" t="s">
        <v>104</v>
      </c>
      <c r="C2478" t="s">
        <v>372</v>
      </c>
      <c r="D2478" t="s">
        <v>980</v>
      </c>
      <c r="E2478" s="1">
        <v>32035</v>
      </c>
      <c r="F2478" s="1">
        <v>44402</v>
      </c>
      <c r="G2478" t="s">
        <v>969</v>
      </c>
      <c r="H2478" s="2">
        <v>438959.22</v>
      </c>
      <c r="I2478">
        <v>0</v>
      </c>
      <c r="J2478">
        <v>8</v>
      </c>
      <c r="R2478">
        <f t="shared" ca="1" si="147"/>
        <v>37</v>
      </c>
    </row>
    <row r="2479" spans="1:18">
      <c r="A2479">
        <v>3478</v>
      </c>
      <c r="B2479" t="s">
        <v>159</v>
      </c>
      <c r="C2479" t="s">
        <v>615</v>
      </c>
      <c r="D2479" t="s">
        <v>979</v>
      </c>
      <c r="E2479" s="1">
        <v>24653</v>
      </c>
      <c r="F2479" s="1">
        <v>45144</v>
      </c>
      <c r="G2479" t="s">
        <v>965</v>
      </c>
      <c r="H2479" s="2">
        <v>24267.07</v>
      </c>
      <c r="I2479">
        <v>0</v>
      </c>
      <c r="J2479">
        <v>0.5</v>
      </c>
      <c r="R2479">
        <f t="shared" ca="1" si="147"/>
        <v>57</v>
      </c>
    </row>
    <row r="2480" spans="1:18">
      <c r="A2480">
        <v>3479</v>
      </c>
      <c r="B2480" t="s">
        <v>269</v>
      </c>
      <c r="C2480" t="s">
        <v>664</v>
      </c>
      <c r="D2480" t="s">
        <v>980</v>
      </c>
      <c r="E2480" s="1">
        <v>23410</v>
      </c>
      <c r="F2480" s="1">
        <v>45719</v>
      </c>
      <c r="G2480" t="s">
        <v>968</v>
      </c>
      <c r="H2480" s="2">
        <v>14213.38</v>
      </c>
      <c r="I2480">
        <v>0</v>
      </c>
      <c r="J2480">
        <v>35</v>
      </c>
      <c r="R2480">
        <f t="shared" ca="1" si="147"/>
        <v>61</v>
      </c>
    </row>
    <row r="2481" spans="1:18">
      <c r="A2481">
        <v>3480</v>
      </c>
      <c r="B2481" t="s">
        <v>101</v>
      </c>
      <c r="C2481" t="s">
        <v>572</v>
      </c>
      <c r="D2481" t="s">
        <v>979</v>
      </c>
      <c r="E2481" s="1">
        <v>33173</v>
      </c>
      <c r="F2481" s="1">
        <v>45066</v>
      </c>
      <c r="G2481" t="s">
        <v>969</v>
      </c>
      <c r="H2481" s="2">
        <v>268517.93</v>
      </c>
      <c r="I2481">
        <v>24</v>
      </c>
      <c r="J2481">
        <v>8</v>
      </c>
      <c r="R2481">
        <f t="shared" ca="1" si="147"/>
        <v>34</v>
      </c>
    </row>
    <row r="2482" spans="1:18">
      <c r="A2482">
        <v>3481</v>
      </c>
      <c r="B2482" t="s">
        <v>242</v>
      </c>
      <c r="C2482" t="s">
        <v>471</v>
      </c>
      <c r="D2482" t="s">
        <v>979</v>
      </c>
      <c r="E2482" s="1">
        <v>28719</v>
      </c>
      <c r="F2482" s="1">
        <v>45511</v>
      </c>
      <c r="G2482" t="s">
        <v>969</v>
      </c>
      <c r="H2482" s="2">
        <v>52101.81</v>
      </c>
      <c r="I2482">
        <v>0</v>
      </c>
      <c r="J2482">
        <v>8</v>
      </c>
      <c r="R2482">
        <f t="shared" ca="1" si="147"/>
        <v>46</v>
      </c>
    </row>
    <row r="2483" spans="1:18">
      <c r="A2483">
        <v>3482</v>
      </c>
      <c r="B2483" t="s">
        <v>124</v>
      </c>
      <c r="C2483" t="s">
        <v>712</v>
      </c>
      <c r="D2483" t="s">
        <v>980</v>
      </c>
      <c r="E2483" s="1">
        <v>33805</v>
      </c>
      <c r="F2483" s="1">
        <v>44691</v>
      </c>
      <c r="G2483" t="s">
        <v>969</v>
      </c>
      <c r="H2483" s="2">
        <v>158512.64000000001</v>
      </c>
      <c r="I2483">
        <v>24</v>
      </c>
      <c r="J2483">
        <v>8</v>
      </c>
      <c r="R2483">
        <f t="shared" ca="1" si="147"/>
        <v>32</v>
      </c>
    </row>
    <row r="2484" spans="1:18">
      <c r="A2484">
        <v>3483</v>
      </c>
      <c r="B2484" t="s">
        <v>248</v>
      </c>
      <c r="C2484" t="s">
        <v>797</v>
      </c>
      <c r="D2484" t="s">
        <v>980</v>
      </c>
      <c r="E2484" s="1">
        <v>29034</v>
      </c>
      <c r="F2484" s="1">
        <v>44178</v>
      </c>
      <c r="G2484" t="s">
        <v>966</v>
      </c>
      <c r="H2484" s="2">
        <v>311851.40999999997</v>
      </c>
      <c r="I2484">
        <v>0</v>
      </c>
      <c r="J2484">
        <v>2.1</v>
      </c>
      <c r="R2484">
        <f t="shared" ca="1" si="147"/>
        <v>45</v>
      </c>
    </row>
    <row r="2485" spans="1:18">
      <c r="A2485">
        <v>3484</v>
      </c>
      <c r="B2485" t="s">
        <v>66</v>
      </c>
      <c r="C2485" t="s">
        <v>651</v>
      </c>
      <c r="D2485" t="s">
        <v>980</v>
      </c>
      <c r="E2485" s="1">
        <v>32428</v>
      </c>
      <c r="F2485" s="1">
        <v>45348</v>
      </c>
      <c r="G2485" t="s">
        <v>968</v>
      </c>
      <c r="H2485" s="2">
        <v>453932.96</v>
      </c>
      <c r="I2485">
        <v>0</v>
      </c>
      <c r="J2485">
        <v>35</v>
      </c>
      <c r="R2485">
        <f t="shared" ca="1" si="147"/>
        <v>36</v>
      </c>
    </row>
    <row r="2486" spans="1:18">
      <c r="A2486">
        <v>3485</v>
      </c>
      <c r="B2486" t="s">
        <v>204</v>
      </c>
      <c r="C2486" t="s">
        <v>653</v>
      </c>
      <c r="D2486" t="s">
        <v>979</v>
      </c>
      <c r="E2486" s="1">
        <v>33944</v>
      </c>
      <c r="F2486" s="1">
        <v>44073</v>
      </c>
      <c r="G2486" t="s">
        <v>968</v>
      </c>
      <c r="H2486" s="2">
        <v>88199.24</v>
      </c>
      <c r="I2486">
        <v>0</v>
      </c>
      <c r="J2486">
        <v>35</v>
      </c>
      <c r="R2486">
        <f t="shared" ca="1" si="147"/>
        <v>32</v>
      </c>
    </row>
    <row r="2487" spans="1:18">
      <c r="A2487">
        <v>3486</v>
      </c>
      <c r="B2487" t="s">
        <v>104</v>
      </c>
      <c r="C2487" t="s">
        <v>539</v>
      </c>
      <c r="D2487" t="s">
        <v>979</v>
      </c>
      <c r="E2487" s="1">
        <v>38233</v>
      </c>
      <c r="F2487" s="1">
        <v>44394</v>
      </c>
      <c r="G2487" t="s">
        <v>968</v>
      </c>
      <c r="H2487" s="2">
        <v>194059.15</v>
      </c>
      <c r="I2487">
        <v>0</v>
      </c>
      <c r="J2487">
        <v>35</v>
      </c>
      <c r="R2487">
        <f t="shared" ca="1" si="147"/>
        <v>20</v>
      </c>
    </row>
    <row r="2488" spans="1:18">
      <c r="A2488">
        <v>3487</v>
      </c>
      <c r="B2488" t="s">
        <v>41</v>
      </c>
      <c r="C2488" t="s">
        <v>538</v>
      </c>
      <c r="D2488" t="s">
        <v>980</v>
      </c>
      <c r="E2488" s="1">
        <v>28642</v>
      </c>
      <c r="F2488" s="1">
        <v>45045</v>
      </c>
      <c r="G2488" t="s">
        <v>969</v>
      </c>
      <c r="H2488" s="2">
        <v>389461.6</v>
      </c>
      <c r="I2488">
        <v>24</v>
      </c>
      <c r="J2488">
        <v>8</v>
      </c>
      <c r="R2488">
        <f t="shared" ca="1" si="147"/>
        <v>47</v>
      </c>
    </row>
    <row r="2489" spans="1:18">
      <c r="A2489">
        <v>3488</v>
      </c>
      <c r="B2489" t="s">
        <v>135</v>
      </c>
      <c r="C2489" t="s">
        <v>475</v>
      </c>
      <c r="D2489" t="s">
        <v>980</v>
      </c>
      <c r="E2489" s="1">
        <v>38877</v>
      </c>
      <c r="F2489" s="1">
        <v>44991</v>
      </c>
      <c r="G2489" t="s">
        <v>967</v>
      </c>
      <c r="H2489" s="2">
        <v>354431.23</v>
      </c>
      <c r="I2489">
        <v>24</v>
      </c>
      <c r="J2489">
        <v>5.5</v>
      </c>
      <c r="R2489">
        <f t="shared" ca="1" si="147"/>
        <v>18</v>
      </c>
    </row>
    <row r="2490" spans="1:18">
      <c r="A2490">
        <v>3489</v>
      </c>
      <c r="B2490" t="s">
        <v>193</v>
      </c>
      <c r="C2490" t="s">
        <v>464</v>
      </c>
      <c r="D2490" t="s">
        <v>980</v>
      </c>
      <c r="E2490" s="1">
        <v>30387</v>
      </c>
      <c r="F2490" s="1">
        <v>44661</v>
      </c>
      <c r="G2490" t="s">
        <v>966</v>
      </c>
      <c r="H2490" s="2">
        <v>232041.01</v>
      </c>
      <c r="I2490">
        <v>0</v>
      </c>
      <c r="J2490">
        <v>2.1</v>
      </c>
      <c r="R2490">
        <f t="shared" ca="1" si="147"/>
        <v>42</v>
      </c>
    </row>
    <row r="2491" spans="1:18">
      <c r="A2491">
        <v>3490</v>
      </c>
      <c r="B2491" t="s">
        <v>193</v>
      </c>
      <c r="C2491" t="s">
        <v>835</v>
      </c>
      <c r="D2491" t="s">
        <v>979</v>
      </c>
      <c r="E2491" s="1">
        <v>33529</v>
      </c>
      <c r="F2491" s="1">
        <v>45278</v>
      </c>
      <c r="G2491" t="s">
        <v>968</v>
      </c>
      <c r="H2491" s="2">
        <v>313588.13</v>
      </c>
      <c r="I2491">
        <v>0</v>
      </c>
      <c r="J2491">
        <v>35</v>
      </c>
      <c r="R2491">
        <f t="shared" ca="1" si="147"/>
        <v>33</v>
      </c>
    </row>
    <row r="2492" spans="1:18">
      <c r="A2492">
        <v>3491</v>
      </c>
      <c r="B2492" t="s">
        <v>338</v>
      </c>
      <c r="C2492" t="s">
        <v>519</v>
      </c>
      <c r="D2492" t="s">
        <v>980</v>
      </c>
      <c r="E2492" s="1">
        <v>38823</v>
      </c>
      <c r="F2492" s="1">
        <v>44218</v>
      </c>
      <c r="G2492" t="s">
        <v>968</v>
      </c>
      <c r="H2492" s="2">
        <v>58018.9</v>
      </c>
      <c r="I2492">
        <v>0</v>
      </c>
      <c r="J2492">
        <v>35</v>
      </c>
      <c r="R2492">
        <f t="shared" ca="1" si="147"/>
        <v>19</v>
      </c>
    </row>
    <row r="2493" spans="1:18">
      <c r="A2493">
        <v>3492</v>
      </c>
      <c r="B2493" t="s">
        <v>99</v>
      </c>
      <c r="C2493" t="s">
        <v>572</v>
      </c>
      <c r="D2493" t="s">
        <v>980</v>
      </c>
      <c r="E2493" s="1">
        <v>28378</v>
      </c>
      <c r="F2493" s="1">
        <v>45321</v>
      </c>
      <c r="G2493" t="s">
        <v>969</v>
      </c>
      <c r="H2493" s="2">
        <v>165661.6</v>
      </c>
      <c r="I2493">
        <v>0</v>
      </c>
      <c r="J2493">
        <v>8</v>
      </c>
      <c r="R2493">
        <f t="shared" ca="1" si="147"/>
        <v>47</v>
      </c>
    </row>
    <row r="2494" spans="1:18">
      <c r="A2494">
        <v>3493</v>
      </c>
      <c r="B2494" t="s">
        <v>258</v>
      </c>
      <c r="C2494" t="s">
        <v>576</v>
      </c>
      <c r="D2494" t="s">
        <v>979</v>
      </c>
      <c r="E2494" s="1">
        <v>21180</v>
      </c>
      <c r="F2494" s="1">
        <v>45589</v>
      </c>
      <c r="G2494" t="s">
        <v>966</v>
      </c>
      <c r="H2494" s="2">
        <v>409020.28</v>
      </c>
      <c r="I2494">
        <v>0</v>
      </c>
      <c r="J2494">
        <v>2.1</v>
      </c>
      <c r="R2494">
        <f t="shared" ca="1" si="147"/>
        <v>67</v>
      </c>
    </row>
    <row r="2495" spans="1:18">
      <c r="A2495">
        <v>3494</v>
      </c>
      <c r="B2495" t="s">
        <v>53</v>
      </c>
      <c r="C2495" t="s">
        <v>555</v>
      </c>
      <c r="D2495" t="s">
        <v>980</v>
      </c>
      <c r="E2495" s="1">
        <v>25699</v>
      </c>
      <c r="F2495" s="1">
        <v>45656</v>
      </c>
      <c r="G2495" t="s">
        <v>966</v>
      </c>
      <c r="H2495" s="2">
        <v>146227.79</v>
      </c>
      <c r="I2495">
        <v>0</v>
      </c>
      <c r="J2495">
        <v>2.1</v>
      </c>
      <c r="R2495">
        <f t="shared" ca="1" si="147"/>
        <v>55</v>
      </c>
    </row>
    <row r="2496" spans="1:18">
      <c r="A2496">
        <v>3495</v>
      </c>
      <c r="B2496" t="s">
        <v>119</v>
      </c>
      <c r="C2496" t="s">
        <v>610</v>
      </c>
      <c r="D2496" t="s">
        <v>979</v>
      </c>
      <c r="E2496" s="1">
        <v>32759</v>
      </c>
      <c r="F2496" s="1">
        <v>45089</v>
      </c>
      <c r="G2496" t="s">
        <v>966</v>
      </c>
      <c r="H2496" s="2">
        <v>464718.8</v>
      </c>
      <c r="I2496">
        <v>0</v>
      </c>
      <c r="J2496">
        <v>2.1</v>
      </c>
      <c r="R2496">
        <f t="shared" ca="1" si="147"/>
        <v>35</v>
      </c>
    </row>
    <row r="2497" spans="1:18">
      <c r="A2497">
        <v>3496</v>
      </c>
      <c r="B2497" t="s">
        <v>136</v>
      </c>
      <c r="C2497" t="s">
        <v>841</v>
      </c>
      <c r="D2497" t="s">
        <v>979</v>
      </c>
      <c r="E2497" s="1">
        <v>25551</v>
      </c>
      <c r="F2497" s="1">
        <v>44304</v>
      </c>
      <c r="G2497" t="s">
        <v>969</v>
      </c>
      <c r="H2497" s="2">
        <v>196305.53</v>
      </c>
      <c r="I2497">
        <v>0</v>
      </c>
      <c r="J2497">
        <v>8</v>
      </c>
      <c r="R2497">
        <f t="shared" ca="1" si="147"/>
        <v>55</v>
      </c>
    </row>
    <row r="2498" spans="1:18">
      <c r="A2498">
        <v>3497</v>
      </c>
      <c r="B2498" t="s">
        <v>61</v>
      </c>
      <c r="C2498" t="s">
        <v>632</v>
      </c>
      <c r="D2498" t="s">
        <v>980</v>
      </c>
      <c r="E2498" s="1">
        <v>25533</v>
      </c>
      <c r="F2498" s="1">
        <v>44009</v>
      </c>
      <c r="G2498" t="s">
        <v>968</v>
      </c>
      <c r="H2498" s="2">
        <v>236701.57</v>
      </c>
      <c r="I2498">
        <v>0</v>
      </c>
      <c r="J2498">
        <v>35</v>
      </c>
      <c r="R2498">
        <f t="shared" ca="1" si="147"/>
        <v>55</v>
      </c>
    </row>
    <row r="2499" spans="1:18">
      <c r="A2499">
        <v>3498</v>
      </c>
      <c r="B2499" t="s">
        <v>278</v>
      </c>
      <c r="C2499" t="s">
        <v>487</v>
      </c>
      <c r="D2499" t="s">
        <v>979</v>
      </c>
      <c r="E2499" s="1">
        <v>31468</v>
      </c>
      <c r="F2499" s="1">
        <v>44004</v>
      </c>
      <c r="G2499" t="s">
        <v>968</v>
      </c>
      <c r="H2499" s="2">
        <v>163289.91</v>
      </c>
      <c r="I2499">
        <v>0</v>
      </c>
      <c r="J2499">
        <v>35</v>
      </c>
      <c r="R2499">
        <f t="shared" ca="1" si="147"/>
        <v>39</v>
      </c>
    </row>
    <row r="2500" spans="1:18">
      <c r="A2500">
        <v>3499</v>
      </c>
      <c r="B2500" t="s">
        <v>99</v>
      </c>
      <c r="C2500" t="s">
        <v>693</v>
      </c>
      <c r="D2500" t="s">
        <v>979</v>
      </c>
      <c r="E2500" s="1">
        <v>31421</v>
      </c>
      <c r="F2500" s="1">
        <v>44060</v>
      </c>
      <c r="G2500" t="s">
        <v>966</v>
      </c>
      <c r="H2500" s="2">
        <v>135496.71</v>
      </c>
      <c r="I2500">
        <v>0</v>
      </c>
      <c r="J2500">
        <v>2.1</v>
      </c>
      <c r="R2500">
        <f t="shared" ca="1" si="147"/>
        <v>39</v>
      </c>
    </row>
    <row r="2501" spans="1:18">
      <c r="A2501">
        <v>3500</v>
      </c>
      <c r="B2501" t="s">
        <v>97</v>
      </c>
      <c r="C2501" t="s">
        <v>914</v>
      </c>
      <c r="D2501" t="s">
        <v>979</v>
      </c>
      <c r="E2501" s="1">
        <v>30333</v>
      </c>
      <c r="F2501" s="1">
        <v>44334</v>
      </c>
      <c r="G2501" t="s">
        <v>965</v>
      </c>
      <c r="H2501" s="2">
        <v>166979.35</v>
      </c>
      <c r="I2501">
        <v>0</v>
      </c>
      <c r="J2501">
        <v>0.5</v>
      </c>
      <c r="R2501">
        <f t="shared" ca="1" si="147"/>
        <v>42</v>
      </c>
    </row>
    <row r="2502" spans="1:18">
      <c r="A2502">
        <v>3501</v>
      </c>
      <c r="B2502" t="s">
        <v>223</v>
      </c>
      <c r="C2502" t="s">
        <v>601</v>
      </c>
      <c r="D2502" t="s">
        <v>979</v>
      </c>
      <c r="E2502" s="1">
        <v>34338</v>
      </c>
      <c r="F2502" s="1">
        <v>44708</v>
      </c>
      <c r="G2502" t="s">
        <v>968</v>
      </c>
      <c r="H2502" s="2">
        <v>289937.33</v>
      </c>
      <c r="I2502">
        <v>0</v>
      </c>
      <c r="J2502">
        <v>35</v>
      </c>
      <c r="R2502">
        <f t="shared" ca="1" si="147"/>
        <v>31</v>
      </c>
    </row>
    <row r="2503" spans="1:18">
      <c r="A2503">
        <v>3502</v>
      </c>
      <c r="B2503" t="s">
        <v>353</v>
      </c>
      <c r="C2503" t="s">
        <v>562</v>
      </c>
      <c r="D2503" t="s">
        <v>980</v>
      </c>
      <c r="E2503" s="1">
        <v>26135</v>
      </c>
      <c r="F2503" s="1">
        <v>45315</v>
      </c>
      <c r="G2503" t="s">
        <v>966</v>
      </c>
      <c r="H2503" s="2">
        <v>278368.62</v>
      </c>
      <c r="I2503">
        <v>0</v>
      </c>
      <c r="J2503">
        <v>2.1</v>
      </c>
      <c r="R2503">
        <f t="shared" ca="1" si="147"/>
        <v>53</v>
      </c>
    </row>
    <row r="2504" spans="1:18">
      <c r="A2504">
        <v>3503</v>
      </c>
      <c r="B2504" t="s">
        <v>164</v>
      </c>
      <c r="C2504" t="s">
        <v>653</v>
      </c>
      <c r="D2504" t="s">
        <v>979</v>
      </c>
      <c r="E2504" s="1">
        <v>28891</v>
      </c>
      <c r="F2504" s="1">
        <v>44784</v>
      </c>
      <c r="G2504" t="s">
        <v>969</v>
      </c>
      <c r="H2504" s="2">
        <v>102712.38</v>
      </c>
      <c r="I2504">
        <v>36</v>
      </c>
      <c r="J2504">
        <v>8</v>
      </c>
      <c r="R2504">
        <f t="shared" ca="1" si="147"/>
        <v>46</v>
      </c>
    </row>
    <row r="2505" spans="1:18">
      <c r="A2505">
        <v>3504</v>
      </c>
      <c r="B2505" t="s">
        <v>173</v>
      </c>
      <c r="C2505" t="s">
        <v>901</v>
      </c>
      <c r="D2505" t="s">
        <v>980</v>
      </c>
      <c r="E2505" s="1">
        <v>31477</v>
      </c>
      <c r="F2505" s="1">
        <v>45615</v>
      </c>
      <c r="G2505" t="s">
        <v>965</v>
      </c>
      <c r="H2505" s="2">
        <v>336343.32</v>
      </c>
      <c r="I2505">
        <v>0</v>
      </c>
      <c r="J2505">
        <v>0.5</v>
      </c>
      <c r="R2505">
        <f t="shared" ca="1" si="147"/>
        <v>39</v>
      </c>
    </row>
    <row r="2506" spans="1:18">
      <c r="A2506">
        <v>3505</v>
      </c>
      <c r="B2506" t="s">
        <v>25</v>
      </c>
      <c r="C2506" t="s">
        <v>753</v>
      </c>
      <c r="D2506" t="s">
        <v>979</v>
      </c>
      <c r="E2506" s="1">
        <v>27962</v>
      </c>
      <c r="F2506" s="1">
        <v>45778</v>
      </c>
      <c r="G2506" t="s">
        <v>968</v>
      </c>
      <c r="H2506" s="2">
        <v>322383.74</v>
      </c>
      <c r="I2506">
        <v>0</v>
      </c>
      <c r="J2506">
        <v>35</v>
      </c>
      <c r="R2506">
        <f t="shared" ca="1" si="147"/>
        <v>48</v>
      </c>
    </row>
    <row r="2507" spans="1:18">
      <c r="A2507">
        <v>3506</v>
      </c>
      <c r="B2507" t="s">
        <v>348</v>
      </c>
      <c r="C2507" t="s">
        <v>959</v>
      </c>
      <c r="D2507" t="s">
        <v>979</v>
      </c>
      <c r="E2507" s="1">
        <v>26009</v>
      </c>
      <c r="F2507" s="1">
        <v>45523</v>
      </c>
      <c r="G2507" t="s">
        <v>968</v>
      </c>
      <c r="H2507" s="2">
        <v>38147.15</v>
      </c>
      <c r="I2507">
        <v>0</v>
      </c>
      <c r="J2507">
        <v>35</v>
      </c>
      <c r="R2507">
        <f t="shared" ca="1" si="147"/>
        <v>54</v>
      </c>
    </row>
    <row r="2508" spans="1:18">
      <c r="A2508">
        <v>3507</v>
      </c>
      <c r="B2508" t="s">
        <v>10</v>
      </c>
      <c r="C2508" t="s">
        <v>418</v>
      </c>
      <c r="D2508" t="s">
        <v>979</v>
      </c>
      <c r="E2508" s="1">
        <v>34251</v>
      </c>
      <c r="F2508" s="1">
        <v>44723</v>
      </c>
      <c r="G2508" t="s">
        <v>966</v>
      </c>
      <c r="H2508" s="2">
        <v>214386.57</v>
      </c>
      <c r="I2508">
        <v>0</v>
      </c>
      <c r="J2508">
        <v>2.1</v>
      </c>
      <c r="R2508">
        <f t="shared" ca="1" si="147"/>
        <v>31</v>
      </c>
    </row>
    <row r="2509" spans="1:18">
      <c r="A2509">
        <v>3508</v>
      </c>
      <c r="B2509" t="s">
        <v>277</v>
      </c>
      <c r="C2509" t="s">
        <v>895</v>
      </c>
      <c r="D2509" t="s">
        <v>979</v>
      </c>
      <c r="E2509" s="1">
        <v>31499</v>
      </c>
      <c r="F2509" s="1">
        <v>45617</v>
      </c>
      <c r="G2509" t="s">
        <v>967</v>
      </c>
      <c r="H2509" s="2">
        <v>407586.89</v>
      </c>
      <c r="I2509">
        <v>24</v>
      </c>
      <c r="J2509">
        <v>5.5</v>
      </c>
      <c r="R2509">
        <f t="shared" ref="R2509:R2572" ca="1" si="148">INT((TODAY()-E2509)/365.25)</f>
        <v>39</v>
      </c>
    </row>
    <row r="2510" spans="1:18">
      <c r="A2510">
        <v>3509</v>
      </c>
      <c r="B2510" t="s">
        <v>43</v>
      </c>
      <c r="C2510" t="s">
        <v>671</v>
      </c>
      <c r="D2510" t="s">
        <v>980</v>
      </c>
      <c r="E2510" s="1">
        <v>27952</v>
      </c>
      <c r="F2510" s="1">
        <v>45344</v>
      </c>
      <c r="G2510" t="s">
        <v>967</v>
      </c>
      <c r="H2510" s="2">
        <v>446226</v>
      </c>
      <c r="I2510">
        <v>18</v>
      </c>
      <c r="J2510">
        <v>5.5</v>
      </c>
      <c r="R2510">
        <f t="shared" ca="1" si="148"/>
        <v>48</v>
      </c>
    </row>
    <row r="2511" spans="1:18">
      <c r="A2511">
        <v>3510</v>
      </c>
      <c r="B2511" t="s">
        <v>69</v>
      </c>
      <c r="C2511" t="s">
        <v>780</v>
      </c>
      <c r="D2511" t="s">
        <v>980</v>
      </c>
      <c r="E2511" s="1">
        <v>36534</v>
      </c>
      <c r="F2511" s="1">
        <v>45366</v>
      </c>
      <c r="G2511" t="s">
        <v>967</v>
      </c>
      <c r="H2511" s="2">
        <v>97030.03</v>
      </c>
      <c r="I2511">
        <v>18</v>
      </c>
      <c r="J2511">
        <v>5.5</v>
      </c>
      <c r="R2511">
        <f t="shared" ca="1" si="148"/>
        <v>25</v>
      </c>
    </row>
    <row r="2512" spans="1:18">
      <c r="A2512">
        <v>3511</v>
      </c>
      <c r="B2512" t="s">
        <v>74</v>
      </c>
      <c r="C2512" t="s">
        <v>665</v>
      </c>
      <c r="D2512" t="s">
        <v>980</v>
      </c>
      <c r="E2512" s="1">
        <v>26873</v>
      </c>
      <c r="F2512" s="1">
        <v>44022</v>
      </c>
      <c r="G2512" t="s">
        <v>967</v>
      </c>
      <c r="H2512" s="2">
        <v>102037.71</v>
      </c>
      <c r="I2512">
        <v>18</v>
      </c>
      <c r="J2512">
        <v>5.5</v>
      </c>
      <c r="R2512">
        <f t="shared" ca="1" si="148"/>
        <v>51</v>
      </c>
    </row>
    <row r="2513" spans="1:18">
      <c r="A2513">
        <v>3512</v>
      </c>
      <c r="B2513" t="s">
        <v>87</v>
      </c>
      <c r="C2513" t="s">
        <v>502</v>
      </c>
      <c r="D2513" t="s">
        <v>979</v>
      </c>
      <c r="E2513" s="1">
        <v>33252</v>
      </c>
      <c r="F2513" s="1">
        <v>45636</v>
      </c>
      <c r="G2513" t="s">
        <v>966</v>
      </c>
      <c r="H2513" s="2">
        <v>381089.75</v>
      </c>
      <c r="I2513">
        <v>0</v>
      </c>
      <c r="J2513">
        <v>2.1</v>
      </c>
      <c r="R2513">
        <f t="shared" ca="1" si="148"/>
        <v>34</v>
      </c>
    </row>
    <row r="2514" spans="1:18">
      <c r="A2514">
        <v>3513</v>
      </c>
      <c r="B2514" t="s">
        <v>79</v>
      </c>
      <c r="C2514" t="s">
        <v>666</v>
      </c>
      <c r="D2514" t="s">
        <v>979</v>
      </c>
      <c r="E2514" s="1">
        <v>22894</v>
      </c>
      <c r="F2514" s="1">
        <v>45180</v>
      </c>
      <c r="G2514" t="s">
        <v>966</v>
      </c>
      <c r="H2514" s="2">
        <v>380345.75</v>
      </c>
      <c r="I2514">
        <v>0</v>
      </c>
      <c r="J2514">
        <v>2.1</v>
      </c>
      <c r="R2514">
        <f t="shared" ca="1" si="148"/>
        <v>62</v>
      </c>
    </row>
    <row r="2515" spans="1:18">
      <c r="A2515">
        <v>3514</v>
      </c>
      <c r="B2515" t="s">
        <v>347</v>
      </c>
      <c r="C2515" t="s">
        <v>697</v>
      </c>
      <c r="D2515" t="s">
        <v>979</v>
      </c>
      <c r="E2515" s="1">
        <v>37311</v>
      </c>
      <c r="F2515" s="1">
        <v>44813</v>
      </c>
      <c r="G2515" t="s">
        <v>965</v>
      </c>
      <c r="H2515" s="2">
        <v>236821.22</v>
      </c>
      <c r="I2515">
        <v>0</v>
      </c>
      <c r="J2515">
        <v>0.5</v>
      </c>
      <c r="R2515">
        <f t="shared" ca="1" si="148"/>
        <v>23</v>
      </c>
    </row>
    <row r="2516" spans="1:18">
      <c r="A2516">
        <v>3515</v>
      </c>
      <c r="B2516" t="s">
        <v>284</v>
      </c>
      <c r="C2516" t="s">
        <v>610</v>
      </c>
      <c r="D2516" t="s">
        <v>980</v>
      </c>
      <c r="E2516" s="1">
        <v>20951</v>
      </c>
      <c r="F2516" s="1">
        <v>45512</v>
      </c>
      <c r="G2516" t="s">
        <v>966</v>
      </c>
      <c r="H2516" s="2">
        <v>382967.52</v>
      </c>
      <c r="I2516">
        <v>0</v>
      </c>
      <c r="J2516">
        <v>2.1</v>
      </c>
      <c r="R2516">
        <f t="shared" ca="1" si="148"/>
        <v>68</v>
      </c>
    </row>
    <row r="2517" spans="1:18">
      <c r="A2517">
        <v>3516</v>
      </c>
      <c r="B2517" t="s">
        <v>89</v>
      </c>
      <c r="C2517" t="s">
        <v>854</v>
      </c>
      <c r="D2517" t="s">
        <v>980</v>
      </c>
      <c r="E2517" s="1">
        <v>32892</v>
      </c>
      <c r="F2517" s="1">
        <v>44524</v>
      </c>
      <c r="G2517" t="s">
        <v>967</v>
      </c>
      <c r="H2517" s="2">
        <v>410459.69</v>
      </c>
      <c r="I2517">
        <v>0</v>
      </c>
      <c r="J2517">
        <v>5.5</v>
      </c>
      <c r="R2517">
        <f t="shared" ca="1" si="148"/>
        <v>35</v>
      </c>
    </row>
    <row r="2518" spans="1:18">
      <c r="A2518">
        <v>3517</v>
      </c>
      <c r="B2518" t="s">
        <v>83</v>
      </c>
      <c r="C2518" t="s">
        <v>354</v>
      </c>
      <c r="D2518" t="s">
        <v>979</v>
      </c>
      <c r="E2518" s="1">
        <v>28320</v>
      </c>
      <c r="F2518" s="1">
        <v>44854</v>
      </c>
      <c r="G2518" t="s">
        <v>968</v>
      </c>
      <c r="H2518" s="2">
        <v>471924.96</v>
      </c>
      <c r="I2518">
        <v>0</v>
      </c>
      <c r="J2518">
        <v>35</v>
      </c>
      <c r="R2518">
        <f t="shared" ca="1" si="148"/>
        <v>47</v>
      </c>
    </row>
    <row r="2519" spans="1:18">
      <c r="A2519">
        <v>3518</v>
      </c>
      <c r="B2519" t="s">
        <v>301</v>
      </c>
      <c r="C2519" t="s">
        <v>573</v>
      </c>
      <c r="D2519" t="s">
        <v>979</v>
      </c>
      <c r="E2519" s="1">
        <v>29045</v>
      </c>
      <c r="F2519" s="1">
        <v>45128</v>
      </c>
      <c r="G2519" t="s">
        <v>968</v>
      </c>
      <c r="H2519" s="2">
        <v>343937.17</v>
      </c>
      <c r="I2519">
        <v>0</v>
      </c>
      <c r="J2519">
        <v>35</v>
      </c>
      <c r="R2519">
        <f t="shared" ca="1" si="148"/>
        <v>45</v>
      </c>
    </row>
    <row r="2520" spans="1:18">
      <c r="A2520">
        <v>3519</v>
      </c>
      <c r="B2520" t="s">
        <v>216</v>
      </c>
      <c r="C2520" t="s">
        <v>951</v>
      </c>
      <c r="D2520" t="s">
        <v>979</v>
      </c>
      <c r="E2520" s="1">
        <v>19908</v>
      </c>
      <c r="F2520" s="1">
        <v>43984</v>
      </c>
      <c r="G2520" t="s">
        <v>969</v>
      </c>
      <c r="H2520" s="2">
        <v>449900.18</v>
      </c>
      <c r="I2520">
        <v>12</v>
      </c>
      <c r="J2520">
        <v>8</v>
      </c>
      <c r="R2520">
        <f t="shared" ca="1" si="148"/>
        <v>70</v>
      </c>
    </row>
    <row r="2521" spans="1:18">
      <c r="A2521">
        <v>3520</v>
      </c>
      <c r="B2521" t="s">
        <v>163</v>
      </c>
      <c r="C2521" t="s">
        <v>870</v>
      </c>
      <c r="D2521" t="s">
        <v>979</v>
      </c>
      <c r="E2521" s="1">
        <v>35526</v>
      </c>
      <c r="F2521" s="1">
        <v>44877</v>
      </c>
      <c r="G2521" t="s">
        <v>969</v>
      </c>
      <c r="H2521" s="2">
        <v>40886.629999999997</v>
      </c>
      <c r="I2521">
        <v>24</v>
      </c>
      <c r="J2521">
        <v>8</v>
      </c>
      <c r="R2521">
        <f t="shared" ca="1" si="148"/>
        <v>28</v>
      </c>
    </row>
    <row r="2522" spans="1:18">
      <c r="A2522">
        <v>3521</v>
      </c>
      <c r="B2522" t="s">
        <v>163</v>
      </c>
      <c r="C2522" t="s">
        <v>664</v>
      </c>
      <c r="D2522" t="s">
        <v>980</v>
      </c>
      <c r="E2522" s="1">
        <v>36760</v>
      </c>
      <c r="F2522" s="1">
        <v>44618</v>
      </c>
      <c r="G2522" t="s">
        <v>969</v>
      </c>
      <c r="H2522" s="2">
        <v>237463.53</v>
      </c>
      <c r="I2522">
        <v>18</v>
      </c>
      <c r="J2522">
        <v>8</v>
      </c>
      <c r="R2522">
        <f t="shared" ca="1" si="148"/>
        <v>24</v>
      </c>
    </row>
    <row r="2523" spans="1:18">
      <c r="A2523">
        <v>3522</v>
      </c>
      <c r="B2523" t="s">
        <v>95</v>
      </c>
      <c r="C2523" t="s">
        <v>666</v>
      </c>
      <c r="D2523" t="s">
        <v>980</v>
      </c>
      <c r="E2523" s="1">
        <v>23770</v>
      </c>
      <c r="F2523" s="1">
        <v>45392</v>
      </c>
      <c r="G2523" t="s">
        <v>968</v>
      </c>
      <c r="H2523" s="2">
        <v>294999.39</v>
      </c>
      <c r="I2523">
        <v>0</v>
      </c>
      <c r="J2523">
        <v>35</v>
      </c>
      <c r="R2523">
        <f t="shared" ca="1" si="148"/>
        <v>60</v>
      </c>
    </row>
    <row r="2524" spans="1:18">
      <c r="A2524">
        <v>3523</v>
      </c>
      <c r="B2524" t="s">
        <v>147</v>
      </c>
      <c r="C2524" t="s">
        <v>734</v>
      </c>
      <c r="D2524" t="s">
        <v>979</v>
      </c>
      <c r="E2524" s="1">
        <v>26823</v>
      </c>
      <c r="F2524" s="1">
        <v>44625</v>
      </c>
      <c r="G2524" t="s">
        <v>969</v>
      </c>
      <c r="H2524" s="2">
        <v>495846.7</v>
      </c>
      <c r="I2524">
        <v>6</v>
      </c>
      <c r="J2524">
        <v>8</v>
      </c>
      <c r="R2524">
        <f t="shared" ca="1" si="148"/>
        <v>51</v>
      </c>
    </row>
    <row r="2525" spans="1:18">
      <c r="A2525">
        <v>3524</v>
      </c>
      <c r="B2525" t="s">
        <v>289</v>
      </c>
      <c r="C2525" t="s">
        <v>652</v>
      </c>
      <c r="D2525" t="s">
        <v>979</v>
      </c>
      <c r="E2525" s="1">
        <v>37941</v>
      </c>
      <c r="F2525" s="1">
        <v>44060</v>
      </c>
      <c r="G2525" t="s">
        <v>966</v>
      </c>
      <c r="H2525" s="2">
        <v>246649.5</v>
      </c>
      <c r="I2525">
        <v>0</v>
      </c>
      <c r="J2525">
        <v>2.1</v>
      </c>
      <c r="R2525">
        <f t="shared" ca="1" si="148"/>
        <v>21</v>
      </c>
    </row>
    <row r="2526" spans="1:18">
      <c r="A2526">
        <v>3525</v>
      </c>
      <c r="B2526" t="s">
        <v>187</v>
      </c>
      <c r="C2526" t="s">
        <v>845</v>
      </c>
      <c r="D2526" t="s">
        <v>979</v>
      </c>
      <c r="E2526" s="1">
        <v>29873</v>
      </c>
      <c r="F2526" s="1">
        <v>44491</v>
      </c>
      <c r="G2526" t="s">
        <v>967</v>
      </c>
      <c r="H2526" s="2">
        <v>112577</v>
      </c>
      <c r="I2526">
        <v>0</v>
      </c>
      <c r="J2526">
        <v>5.5</v>
      </c>
      <c r="R2526">
        <f t="shared" ca="1" si="148"/>
        <v>43</v>
      </c>
    </row>
    <row r="2527" spans="1:18">
      <c r="A2527">
        <v>3526</v>
      </c>
      <c r="B2527" t="s">
        <v>331</v>
      </c>
      <c r="C2527" t="s">
        <v>839</v>
      </c>
      <c r="D2527" t="s">
        <v>980</v>
      </c>
      <c r="E2527" s="1">
        <v>30884</v>
      </c>
      <c r="F2527" s="1">
        <v>45021</v>
      </c>
      <c r="G2527" t="s">
        <v>965</v>
      </c>
      <c r="H2527" s="2">
        <v>164232.54</v>
      </c>
      <c r="I2527">
        <v>0</v>
      </c>
      <c r="J2527">
        <v>0.5</v>
      </c>
      <c r="R2527">
        <f t="shared" ca="1" si="148"/>
        <v>40</v>
      </c>
    </row>
    <row r="2528" spans="1:18">
      <c r="A2528">
        <v>3527</v>
      </c>
      <c r="B2528" t="s">
        <v>132</v>
      </c>
      <c r="C2528" t="s">
        <v>733</v>
      </c>
      <c r="D2528" t="s">
        <v>979</v>
      </c>
      <c r="E2528" s="1">
        <v>32393</v>
      </c>
      <c r="F2528" s="1">
        <v>45516</v>
      </c>
      <c r="G2528" t="s">
        <v>965</v>
      </c>
      <c r="H2528" s="2">
        <v>381034.66</v>
      </c>
      <c r="I2528">
        <v>0</v>
      </c>
      <c r="J2528">
        <v>0.5</v>
      </c>
      <c r="R2528">
        <f t="shared" ca="1" si="148"/>
        <v>36</v>
      </c>
    </row>
    <row r="2529" spans="1:18">
      <c r="A2529">
        <v>3528</v>
      </c>
      <c r="B2529" t="s">
        <v>29</v>
      </c>
      <c r="C2529" t="s">
        <v>390</v>
      </c>
      <c r="D2529" t="s">
        <v>979</v>
      </c>
      <c r="E2529" s="1">
        <v>30619</v>
      </c>
      <c r="F2529" s="1">
        <v>44021</v>
      </c>
      <c r="G2529" t="s">
        <v>966</v>
      </c>
      <c r="H2529" s="2">
        <v>450336.64</v>
      </c>
      <c r="I2529">
        <v>0</v>
      </c>
      <c r="J2529">
        <v>2.1</v>
      </c>
      <c r="R2529">
        <f t="shared" ca="1" si="148"/>
        <v>41</v>
      </c>
    </row>
    <row r="2530" spans="1:18">
      <c r="A2530">
        <v>3529</v>
      </c>
      <c r="B2530" t="s">
        <v>57</v>
      </c>
      <c r="C2530" t="s">
        <v>911</v>
      </c>
      <c r="D2530" t="s">
        <v>980</v>
      </c>
      <c r="E2530" s="1">
        <v>25646</v>
      </c>
      <c r="F2530" s="1">
        <v>44497</v>
      </c>
      <c r="G2530" t="s">
        <v>967</v>
      </c>
      <c r="H2530" s="2">
        <v>456300.95</v>
      </c>
      <c r="I2530">
        <v>12</v>
      </c>
      <c r="J2530">
        <v>5.5</v>
      </c>
      <c r="R2530">
        <f t="shared" ca="1" si="148"/>
        <v>55</v>
      </c>
    </row>
    <row r="2531" spans="1:18">
      <c r="A2531">
        <v>3530</v>
      </c>
      <c r="B2531" t="s">
        <v>199</v>
      </c>
      <c r="C2531" t="s">
        <v>858</v>
      </c>
      <c r="D2531" t="s">
        <v>979</v>
      </c>
      <c r="E2531" s="1">
        <v>30547</v>
      </c>
      <c r="F2531" s="1">
        <v>44010</v>
      </c>
      <c r="G2531" t="s">
        <v>966</v>
      </c>
      <c r="H2531" s="2">
        <v>315610.46999999997</v>
      </c>
      <c r="I2531">
        <v>0</v>
      </c>
      <c r="J2531">
        <v>2.1</v>
      </c>
      <c r="R2531">
        <f t="shared" ca="1" si="148"/>
        <v>41</v>
      </c>
    </row>
    <row r="2532" spans="1:18">
      <c r="A2532">
        <v>3531</v>
      </c>
      <c r="B2532" t="s">
        <v>203</v>
      </c>
      <c r="C2532" t="s">
        <v>431</v>
      </c>
      <c r="D2532" t="s">
        <v>979</v>
      </c>
      <c r="E2532" s="1">
        <v>21182</v>
      </c>
      <c r="F2532" s="1">
        <v>44512</v>
      </c>
      <c r="G2532" t="s">
        <v>965</v>
      </c>
      <c r="H2532" s="2">
        <v>263872.65999999997</v>
      </c>
      <c r="I2532">
        <v>0</v>
      </c>
      <c r="J2532">
        <v>0.5</v>
      </c>
      <c r="R2532">
        <f t="shared" ca="1" si="148"/>
        <v>67</v>
      </c>
    </row>
    <row r="2533" spans="1:18">
      <c r="A2533">
        <v>3532</v>
      </c>
      <c r="B2533" t="s">
        <v>352</v>
      </c>
      <c r="C2533" t="s">
        <v>707</v>
      </c>
      <c r="D2533" t="s">
        <v>979</v>
      </c>
      <c r="E2533" s="1">
        <v>22137</v>
      </c>
      <c r="F2533" s="1">
        <v>45249</v>
      </c>
      <c r="G2533" t="s">
        <v>966</v>
      </c>
      <c r="H2533" s="2">
        <v>191524.55</v>
      </c>
      <c r="I2533">
        <v>0</v>
      </c>
      <c r="J2533">
        <v>2.1</v>
      </c>
      <c r="R2533">
        <f t="shared" ca="1" si="148"/>
        <v>64</v>
      </c>
    </row>
    <row r="2534" spans="1:18">
      <c r="A2534">
        <v>3533</v>
      </c>
      <c r="B2534" t="s">
        <v>202</v>
      </c>
      <c r="C2534" t="s">
        <v>713</v>
      </c>
      <c r="D2534" t="s">
        <v>979</v>
      </c>
      <c r="E2534" s="1">
        <v>34984</v>
      </c>
      <c r="F2534" s="1">
        <v>45690</v>
      </c>
      <c r="G2534" t="s">
        <v>965</v>
      </c>
      <c r="H2534" s="2">
        <v>110122.1</v>
      </c>
      <c r="I2534">
        <v>0</v>
      </c>
      <c r="J2534">
        <v>0.5</v>
      </c>
      <c r="R2534">
        <f t="shared" ca="1" si="148"/>
        <v>29</v>
      </c>
    </row>
    <row r="2535" spans="1:18">
      <c r="A2535">
        <v>3534</v>
      </c>
      <c r="B2535" t="s">
        <v>283</v>
      </c>
      <c r="C2535" t="s">
        <v>376</v>
      </c>
      <c r="D2535" t="s">
        <v>979</v>
      </c>
      <c r="E2535" s="1">
        <v>36044</v>
      </c>
      <c r="F2535" s="1">
        <v>45796</v>
      </c>
      <c r="G2535" t="s">
        <v>968</v>
      </c>
      <c r="H2535" s="2">
        <v>93833.71</v>
      </c>
      <c r="I2535">
        <v>0</v>
      </c>
      <c r="J2535">
        <v>35</v>
      </c>
      <c r="R2535">
        <f t="shared" ca="1" si="148"/>
        <v>26</v>
      </c>
    </row>
    <row r="2536" spans="1:18">
      <c r="A2536">
        <v>3535</v>
      </c>
      <c r="B2536" t="s">
        <v>140</v>
      </c>
      <c r="C2536" t="s">
        <v>615</v>
      </c>
      <c r="D2536" t="s">
        <v>979</v>
      </c>
      <c r="E2536" s="1">
        <v>29231</v>
      </c>
      <c r="F2536" s="1">
        <v>45563</v>
      </c>
      <c r="G2536" t="s">
        <v>965</v>
      </c>
      <c r="H2536" s="2">
        <v>492546.98</v>
      </c>
      <c r="I2536">
        <v>0</v>
      </c>
      <c r="J2536">
        <v>0.5</v>
      </c>
      <c r="R2536">
        <f t="shared" ca="1" si="148"/>
        <v>45</v>
      </c>
    </row>
    <row r="2537" spans="1:18">
      <c r="A2537">
        <v>3536</v>
      </c>
      <c r="B2537" t="s">
        <v>168</v>
      </c>
      <c r="C2537" t="s">
        <v>840</v>
      </c>
      <c r="D2537" t="s">
        <v>979</v>
      </c>
      <c r="E2537" s="1">
        <v>28885</v>
      </c>
      <c r="F2537" s="1">
        <v>45560</v>
      </c>
      <c r="G2537" t="s">
        <v>968</v>
      </c>
      <c r="H2537" s="2">
        <v>478045.13</v>
      </c>
      <c r="I2537">
        <v>0</v>
      </c>
      <c r="J2537">
        <v>35</v>
      </c>
      <c r="R2537">
        <f t="shared" ca="1" si="148"/>
        <v>46</v>
      </c>
    </row>
    <row r="2538" spans="1:18">
      <c r="A2538">
        <v>3537</v>
      </c>
      <c r="B2538" t="s">
        <v>33</v>
      </c>
      <c r="C2538" t="s">
        <v>443</v>
      </c>
      <c r="D2538" t="s">
        <v>980</v>
      </c>
      <c r="E2538" s="1">
        <v>38794</v>
      </c>
      <c r="F2538" s="1">
        <v>44329</v>
      </c>
      <c r="G2538" t="s">
        <v>968</v>
      </c>
      <c r="H2538" s="2">
        <v>400795.63</v>
      </c>
      <c r="I2538">
        <v>0</v>
      </c>
      <c r="J2538">
        <v>35</v>
      </c>
      <c r="R2538">
        <f t="shared" ca="1" si="148"/>
        <v>19</v>
      </c>
    </row>
    <row r="2539" spans="1:18">
      <c r="A2539">
        <v>3538</v>
      </c>
      <c r="B2539" t="s">
        <v>280</v>
      </c>
      <c r="C2539" t="s">
        <v>547</v>
      </c>
      <c r="D2539" t="s">
        <v>980</v>
      </c>
      <c r="E2539" s="1">
        <v>25305</v>
      </c>
      <c r="F2539" s="1">
        <v>45324</v>
      </c>
      <c r="G2539" t="s">
        <v>966</v>
      </c>
      <c r="H2539" s="2">
        <v>218175.31</v>
      </c>
      <c r="I2539">
        <v>0</v>
      </c>
      <c r="J2539">
        <v>2.1</v>
      </c>
      <c r="R2539">
        <f t="shared" ca="1" si="148"/>
        <v>56</v>
      </c>
    </row>
    <row r="2540" spans="1:18">
      <c r="A2540">
        <v>3539</v>
      </c>
      <c r="B2540" t="s">
        <v>251</v>
      </c>
      <c r="C2540" t="s">
        <v>656</v>
      </c>
      <c r="D2540" t="s">
        <v>980</v>
      </c>
      <c r="E2540" s="1">
        <v>30273</v>
      </c>
      <c r="F2540" s="1">
        <v>44717</v>
      </c>
      <c r="G2540" t="s">
        <v>969</v>
      </c>
      <c r="H2540" s="2">
        <v>451754.84</v>
      </c>
      <c r="I2540">
        <v>24</v>
      </c>
      <c r="J2540">
        <v>8</v>
      </c>
      <c r="R2540">
        <f t="shared" ca="1" si="148"/>
        <v>42</v>
      </c>
    </row>
    <row r="2541" spans="1:18">
      <c r="A2541">
        <v>3540</v>
      </c>
      <c r="B2541" t="s">
        <v>36</v>
      </c>
      <c r="C2541" t="s">
        <v>684</v>
      </c>
      <c r="D2541" t="s">
        <v>979</v>
      </c>
      <c r="E2541" s="1">
        <v>31220</v>
      </c>
      <c r="F2541" s="1">
        <v>45534</v>
      </c>
      <c r="G2541" t="s">
        <v>968</v>
      </c>
      <c r="H2541" s="2">
        <v>409654.35</v>
      </c>
      <c r="I2541">
        <v>0</v>
      </c>
      <c r="J2541">
        <v>35</v>
      </c>
      <c r="R2541">
        <f t="shared" ca="1" si="148"/>
        <v>39</v>
      </c>
    </row>
    <row r="2542" spans="1:18">
      <c r="A2542">
        <v>3541</v>
      </c>
      <c r="B2542" t="s">
        <v>207</v>
      </c>
      <c r="C2542" t="s">
        <v>435</v>
      </c>
      <c r="D2542" t="s">
        <v>980</v>
      </c>
      <c r="E2542" s="1">
        <v>25260</v>
      </c>
      <c r="F2542" s="1">
        <v>45762</v>
      </c>
      <c r="G2542" t="s">
        <v>969</v>
      </c>
      <c r="H2542" s="2">
        <v>449440.06</v>
      </c>
      <c r="I2542">
        <v>12</v>
      </c>
      <c r="J2542">
        <v>8</v>
      </c>
      <c r="R2542">
        <f t="shared" ca="1" si="148"/>
        <v>56</v>
      </c>
    </row>
    <row r="2543" spans="1:18">
      <c r="A2543">
        <v>3542</v>
      </c>
      <c r="B2543" t="s">
        <v>280</v>
      </c>
      <c r="C2543" t="s">
        <v>871</v>
      </c>
      <c r="D2543" t="s">
        <v>979</v>
      </c>
      <c r="E2543" s="1">
        <v>24377</v>
      </c>
      <c r="F2543" s="1">
        <v>44850</v>
      </c>
      <c r="G2543" t="s">
        <v>969</v>
      </c>
      <c r="H2543" s="2">
        <v>271692.95</v>
      </c>
      <c r="I2543">
        <v>36</v>
      </c>
      <c r="J2543">
        <v>8</v>
      </c>
      <c r="R2543">
        <f t="shared" ca="1" si="148"/>
        <v>58</v>
      </c>
    </row>
    <row r="2544" spans="1:18">
      <c r="A2544">
        <v>3543</v>
      </c>
      <c r="B2544" t="s">
        <v>9</v>
      </c>
      <c r="C2544" t="s">
        <v>564</v>
      </c>
      <c r="D2544" t="s">
        <v>979</v>
      </c>
      <c r="E2544" s="1">
        <v>25213</v>
      </c>
      <c r="F2544" s="1">
        <v>44227</v>
      </c>
      <c r="G2544" t="s">
        <v>966</v>
      </c>
      <c r="H2544" s="2">
        <v>199106.47</v>
      </c>
      <c r="I2544">
        <v>0</v>
      </c>
      <c r="J2544">
        <v>2.1</v>
      </c>
      <c r="R2544">
        <f t="shared" ca="1" si="148"/>
        <v>56</v>
      </c>
    </row>
    <row r="2545" spans="1:18">
      <c r="A2545">
        <v>3544</v>
      </c>
      <c r="B2545" t="s">
        <v>331</v>
      </c>
      <c r="C2545" t="s">
        <v>526</v>
      </c>
      <c r="D2545" t="s">
        <v>980</v>
      </c>
      <c r="E2545" s="1">
        <v>37567</v>
      </c>
      <c r="F2545" s="1">
        <v>44962</v>
      </c>
      <c r="G2545" t="s">
        <v>966</v>
      </c>
      <c r="H2545" s="2">
        <v>454503.95</v>
      </c>
      <c r="I2545">
        <v>0</v>
      </c>
      <c r="J2545">
        <v>2.1</v>
      </c>
      <c r="R2545">
        <f t="shared" ca="1" si="148"/>
        <v>22</v>
      </c>
    </row>
    <row r="2546" spans="1:18">
      <c r="A2546">
        <v>3545</v>
      </c>
      <c r="B2546" t="s">
        <v>93</v>
      </c>
      <c r="C2546" t="s">
        <v>699</v>
      </c>
      <c r="D2546" t="s">
        <v>980</v>
      </c>
      <c r="E2546" s="1">
        <v>32054</v>
      </c>
      <c r="F2546" s="1">
        <v>44155</v>
      </c>
      <c r="G2546" t="s">
        <v>967</v>
      </c>
      <c r="H2546" s="2">
        <v>304794.03999999998</v>
      </c>
      <c r="I2546">
        <v>12</v>
      </c>
      <c r="J2546">
        <v>5.5</v>
      </c>
      <c r="R2546">
        <f t="shared" ca="1" si="148"/>
        <v>37</v>
      </c>
    </row>
    <row r="2547" spans="1:18">
      <c r="A2547">
        <v>3546</v>
      </c>
      <c r="B2547" t="s">
        <v>21</v>
      </c>
      <c r="C2547" t="s">
        <v>417</v>
      </c>
      <c r="D2547" t="s">
        <v>980</v>
      </c>
      <c r="E2547" s="1">
        <v>38516</v>
      </c>
      <c r="F2547" s="1">
        <v>44242</v>
      </c>
      <c r="G2547" t="s">
        <v>969</v>
      </c>
      <c r="H2547" s="2">
        <v>410974.89</v>
      </c>
      <c r="I2547">
        <v>18</v>
      </c>
      <c r="J2547">
        <v>8</v>
      </c>
      <c r="R2547">
        <f t="shared" ca="1" si="148"/>
        <v>19</v>
      </c>
    </row>
    <row r="2548" spans="1:18">
      <c r="A2548">
        <v>3547</v>
      </c>
      <c r="B2548" t="s">
        <v>330</v>
      </c>
      <c r="C2548" t="s">
        <v>630</v>
      </c>
      <c r="D2548" t="s">
        <v>980</v>
      </c>
      <c r="E2548" s="1">
        <v>21109</v>
      </c>
      <c r="F2548" s="1">
        <v>44753</v>
      </c>
      <c r="G2548" t="s">
        <v>966</v>
      </c>
      <c r="H2548" s="2">
        <v>115697.05</v>
      </c>
      <c r="I2548">
        <v>0</v>
      </c>
      <c r="J2548">
        <v>2.1</v>
      </c>
      <c r="R2548">
        <f t="shared" ca="1" si="148"/>
        <v>67</v>
      </c>
    </row>
    <row r="2549" spans="1:18">
      <c r="A2549">
        <v>3548</v>
      </c>
      <c r="B2549" t="s">
        <v>28</v>
      </c>
      <c r="C2549" t="s">
        <v>403</v>
      </c>
      <c r="D2549" t="s">
        <v>979</v>
      </c>
      <c r="E2549" s="1">
        <v>28201</v>
      </c>
      <c r="F2549" s="1">
        <v>45119</v>
      </c>
      <c r="G2549" t="s">
        <v>968</v>
      </c>
      <c r="H2549" s="2">
        <v>17769.419999999998</v>
      </c>
      <c r="I2549">
        <v>0</v>
      </c>
      <c r="J2549">
        <v>35</v>
      </c>
      <c r="R2549">
        <f t="shared" ca="1" si="148"/>
        <v>48</v>
      </c>
    </row>
    <row r="2550" spans="1:18">
      <c r="A2550">
        <v>3549</v>
      </c>
      <c r="B2550" t="s">
        <v>164</v>
      </c>
      <c r="C2550" t="s">
        <v>773</v>
      </c>
      <c r="D2550" t="s">
        <v>980</v>
      </c>
      <c r="E2550" s="1">
        <v>21324</v>
      </c>
      <c r="F2550" s="1">
        <v>44351</v>
      </c>
      <c r="G2550" t="s">
        <v>967</v>
      </c>
      <c r="H2550" s="2">
        <v>39727.120000000003</v>
      </c>
      <c r="I2550">
        <v>24</v>
      </c>
      <c r="J2550">
        <v>5.5</v>
      </c>
      <c r="R2550">
        <f t="shared" ca="1" si="148"/>
        <v>67</v>
      </c>
    </row>
    <row r="2551" spans="1:18">
      <c r="A2551">
        <v>3550</v>
      </c>
      <c r="B2551" t="s">
        <v>342</v>
      </c>
      <c r="C2551" t="s">
        <v>436</v>
      </c>
      <c r="D2551" t="s">
        <v>980</v>
      </c>
      <c r="E2551" s="1">
        <v>24693</v>
      </c>
      <c r="F2551" s="1">
        <v>45624</v>
      </c>
      <c r="G2551" t="s">
        <v>968</v>
      </c>
      <c r="H2551" s="2">
        <v>328530.65000000002</v>
      </c>
      <c r="I2551">
        <v>0</v>
      </c>
      <c r="J2551">
        <v>35</v>
      </c>
      <c r="R2551">
        <f t="shared" ca="1" si="148"/>
        <v>57</v>
      </c>
    </row>
    <row r="2552" spans="1:18">
      <c r="A2552">
        <v>3551</v>
      </c>
      <c r="B2552" t="s">
        <v>85</v>
      </c>
      <c r="C2552" t="s">
        <v>951</v>
      </c>
      <c r="D2552" t="s">
        <v>980</v>
      </c>
      <c r="E2552" s="1">
        <v>39192</v>
      </c>
      <c r="F2552" s="1">
        <v>45657</v>
      </c>
      <c r="G2552" t="s">
        <v>969</v>
      </c>
      <c r="H2552" s="2">
        <v>280159.28999999998</v>
      </c>
      <c r="I2552">
        <v>18</v>
      </c>
      <c r="J2552">
        <v>8</v>
      </c>
      <c r="R2552">
        <f t="shared" ca="1" si="148"/>
        <v>18</v>
      </c>
    </row>
    <row r="2553" spans="1:18">
      <c r="A2553">
        <v>3552</v>
      </c>
      <c r="B2553" t="s">
        <v>34</v>
      </c>
      <c r="C2553" t="s">
        <v>680</v>
      </c>
      <c r="D2553" t="s">
        <v>979</v>
      </c>
      <c r="E2553" s="1">
        <v>20832</v>
      </c>
      <c r="F2553" s="1">
        <v>45165</v>
      </c>
      <c r="G2553" t="s">
        <v>967</v>
      </c>
      <c r="H2553" s="2">
        <v>332263.87</v>
      </c>
      <c r="I2553">
        <v>18</v>
      </c>
      <c r="J2553">
        <v>5.5</v>
      </c>
      <c r="R2553">
        <f t="shared" ca="1" si="148"/>
        <v>68</v>
      </c>
    </row>
    <row r="2554" spans="1:18">
      <c r="A2554">
        <v>3553</v>
      </c>
      <c r="B2554" t="s">
        <v>154</v>
      </c>
      <c r="C2554" t="s">
        <v>811</v>
      </c>
      <c r="D2554" t="s">
        <v>979</v>
      </c>
      <c r="E2554" s="1">
        <v>27043</v>
      </c>
      <c r="F2554" s="1">
        <v>45027</v>
      </c>
      <c r="G2554" t="s">
        <v>966</v>
      </c>
      <c r="H2554" s="2">
        <v>19424.22</v>
      </c>
      <c r="I2554">
        <v>0</v>
      </c>
      <c r="J2554">
        <v>2.1</v>
      </c>
      <c r="R2554">
        <f t="shared" ca="1" si="148"/>
        <v>51</v>
      </c>
    </row>
    <row r="2555" spans="1:18">
      <c r="A2555">
        <v>3554</v>
      </c>
      <c r="B2555" t="s">
        <v>49</v>
      </c>
      <c r="C2555" t="s">
        <v>600</v>
      </c>
      <c r="D2555" t="s">
        <v>979</v>
      </c>
      <c r="E2555" s="1">
        <v>21142</v>
      </c>
      <c r="F2555" s="1">
        <v>45011</v>
      </c>
      <c r="G2555" t="s">
        <v>968</v>
      </c>
      <c r="H2555" s="2">
        <v>391916.79</v>
      </c>
      <c r="I2555">
        <v>0</v>
      </c>
      <c r="J2555">
        <v>35</v>
      </c>
      <c r="R2555">
        <f t="shared" ca="1" si="148"/>
        <v>67</v>
      </c>
    </row>
    <row r="2556" spans="1:18">
      <c r="A2556">
        <v>3555</v>
      </c>
      <c r="B2556" t="s">
        <v>152</v>
      </c>
      <c r="C2556" t="s">
        <v>688</v>
      </c>
      <c r="D2556" t="s">
        <v>980</v>
      </c>
      <c r="E2556" s="1">
        <v>35125</v>
      </c>
      <c r="F2556" s="1">
        <v>45712</v>
      </c>
      <c r="G2556" t="s">
        <v>965</v>
      </c>
      <c r="H2556" s="2">
        <v>209514.49</v>
      </c>
      <c r="I2556">
        <v>0</v>
      </c>
      <c r="J2556">
        <v>0.5</v>
      </c>
      <c r="R2556">
        <f t="shared" ca="1" si="148"/>
        <v>29</v>
      </c>
    </row>
    <row r="2557" spans="1:18">
      <c r="A2557">
        <v>3556</v>
      </c>
      <c r="B2557" t="s">
        <v>243</v>
      </c>
      <c r="C2557" t="s">
        <v>369</v>
      </c>
      <c r="D2557" t="s">
        <v>980</v>
      </c>
      <c r="E2557" s="1">
        <v>22463</v>
      </c>
      <c r="F2557" s="1">
        <v>44170</v>
      </c>
      <c r="G2557" t="s">
        <v>967</v>
      </c>
      <c r="H2557" s="2">
        <v>471031.75</v>
      </c>
      <c r="I2557">
        <v>24</v>
      </c>
      <c r="J2557">
        <v>5.5</v>
      </c>
      <c r="R2557">
        <f t="shared" ca="1" si="148"/>
        <v>63</v>
      </c>
    </row>
    <row r="2558" spans="1:18">
      <c r="A2558">
        <v>3557</v>
      </c>
      <c r="B2558" t="s">
        <v>175</v>
      </c>
      <c r="C2558" t="s">
        <v>441</v>
      </c>
      <c r="D2558" t="s">
        <v>980</v>
      </c>
      <c r="E2558" s="1">
        <v>31126</v>
      </c>
      <c r="F2558" s="1">
        <v>44169</v>
      </c>
      <c r="G2558" t="s">
        <v>967</v>
      </c>
      <c r="H2558" s="2">
        <v>61004.29</v>
      </c>
      <c r="I2558">
        <v>12</v>
      </c>
      <c r="J2558">
        <v>5.5</v>
      </c>
      <c r="R2558">
        <f t="shared" ca="1" si="148"/>
        <v>40</v>
      </c>
    </row>
    <row r="2559" spans="1:18">
      <c r="A2559">
        <v>3558</v>
      </c>
      <c r="B2559" t="s">
        <v>94</v>
      </c>
      <c r="C2559" t="s">
        <v>502</v>
      </c>
      <c r="D2559" t="s">
        <v>980</v>
      </c>
      <c r="E2559" s="1">
        <v>20108</v>
      </c>
      <c r="F2559" s="1">
        <v>44955</v>
      </c>
      <c r="G2559" t="s">
        <v>968</v>
      </c>
      <c r="H2559" s="2">
        <v>376545.22</v>
      </c>
      <c r="I2559">
        <v>0</v>
      </c>
      <c r="J2559">
        <v>35</v>
      </c>
      <c r="R2559">
        <f t="shared" ca="1" si="148"/>
        <v>70</v>
      </c>
    </row>
    <row r="2560" spans="1:18">
      <c r="A2560">
        <v>3559</v>
      </c>
      <c r="B2560" t="s">
        <v>286</v>
      </c>
      <c r="C2560" t="s">
        <v>809</v>
      </c>
      <c r="D2560" t="s">
        <v>980</v>
      </c>
      <c r="E2560" s="1">
        <v>25219</v>
      </c>
      <c r="F2560" s="1">
        <v>45738</v>
      </c>
      <c r="G2560" t="s">
        <v>967</v>
      </c>
      <c r="H2560" s="2">
        <v>296413.53999999998</v>
      </c>
      <c r="I2560">
        <v>0</v>
      </c>
      <c r="J2560">
        <v>5.5</v>
      </c>
      <c r="R2560">
        <f t="shared" ca="1" si="148"/>
        <v>56</v>
      </c>
    </row>
    <row r="2561" spans="1:18">
      <c r="A2561">
        <v>3560</v>
      </c>
      <c r="B2561" t="s">
        <v>327</v>
      </c>
      <c r="C2561" t="s">
        <v>540</v>
      </c>
      <c r="D2561" t="s">
        <v>979</v>
      </c>
      <c r="E2561" s="1">
        <v>26901</v>
      </c>
      <c r="F2561" s="1">
        <v>43980</v>
      </c>
      <c r="G2561" t="s">
        <v>968</v>
      </c>
      <c r="H2561" s="2">
        <v>489609.88</v>
      </c>
      <c r="I2561">
        <v>0</v>
      </c>
      <c r="J2561">
        <v>35</v>
      </c>
      <c r="R2561">
        <f t="shared" ca="1" si="148"/>
        <v>51</v>
      </c>
    </row>
    <row r="2562" spans="1:18">
      <c r="A2562">
        <v>3561</v>
      </c>
      <c r="B2562" t="s">
        <v>83</v>
      </c>
      <c r="C2562" t="s">
        <v>746</v>
      </c>
      <c r="D2562" t="s">
        <v>980</v>
      </c>
      <c r="E2562" s="1">
        <v>26111</v>
      </c>
      <c r="F2562" s="1">
        <v>45378</v>
      </c>
      <c r="G2562" t="s">
        <v>969</v>
      </c>
      <c r="H2562" s="2">
        <v>361134.95</v>
      </c>
      <c r="I2562">
        <v>36</v>
      </c>
      <c r="J2562">
        <v>8</v>
      </c>
      <c r="R2562">
        <f t="shared" ca="1" si="148"/>
        <v>53</v>
      </c>
    </row>
    <row r="2563" spans="1:18">
      <c r="A2563">
        <v>3562</v>
      </c>
      <c r="B2563" t="s">
        <v>90</v>
      </c>
      <c r="C2563" t="s">
        <v>369</v>
      </c>
      <c r="D2563" t="s">
        <v>980</v>
      </c>
      <c r="E2563" s="1">
        <v>38702</v>
      </c>
      <c r="F2563" s="1">
        <v>45473</v>
      </c>
      <c r="G2563" t="s">
        <v>968</v>
      </c>
      <c r="H2563" s="2">
        <v>499829.54</v>
      </c>
      <c r="I2563">
        <v>0</v>
      </c>
      <c r="J2563">
        <v>35</v>
      </c>
      <c r="R2563">
        <f t="shared" ca="1" si="148"/>
        <v>19</v>
      </c>
    </row>
    <row r="2564" spans="1:18">
      <c r="A2564">
        <v>3563</v>
      </c>
      <c r="B2564" t="s">
        <v>218</v>
      </c>
      <c r="C2564" t="s">
        <v>719</v>
      </c>
      <c r="D2564" t="s">
        <v>979</v>
      </c>
      <c r="E2564" s="1">
        <v>20996</v>
      </c>
      <c r="F2564" s="1">
        <v>44484</v>
      </c>
      <c r="G2564" t="s">
        <v>968</v>
      </c>
      <c r="H2564" s="2">
        <v>380000.19</v>
      </c>
      <c r="I2564">
        <v>0</v>
      </c>
      <c r="J2564">
        <v>35</v>
      </c>
      <c r="R2564">
        <f t="shared" ca="1" si="148"/>
        <v>67</v>
      </c>
    </row>
    <row r="2565" spans="1:18">
      <c r="A2565">
        <v>3564</v>
      </c>
      <c r="B2565" t="s">
        <v>202</v>
      </c>
      <c r="C2565" t="s">
        <v>761</v>
      </c>
      <c r="D2565" t="s">
        <v>979</v>
      </c>
      <c r="E2565" s="1">
        <v>29993</v>
      </c>
      <c r="F2565" s="1">
        <v>44219</v>
      </c>
      <c r="G2565" t="s">
        <v>967</v>
      </c>
      <c r="H2565" s="2">
        <v>247197.18</v>
      </c>
      <c r="I2565">
        <v>24</v>
      </c>
      <c r="J2565">
        <v>5.5</v>
      </c>
      <c r="R2565">
        <f t="shared" ca="1" si="148"/>
        <v>43</v>
      </c>
    </row>
    <row r="2566" spans="1:18">
      <c r="A2566">
        <v>3565</v>
      </c>
      <c r="B2566" t="s">
        <v>190</v>
      </c>
      <c r="C2566" t="s">
        <v>380</v>
      </c>
      <c r="D2566" t="s">
        <v>980</v>
      </c>
      <c r="E2566" s="1">
        <v>32273</v>
      </c>
      <c r="F2566" s="1">
        <v>44900</v>
      </c>
      <c r="G2566" t="s">
        <v>966</v>
      </c>
      <c r="H2566" s="2">
        <v>257330.94</v>
      </c>
      <c r="I2566">
        <v>0</v>
      </c>
      <c r="J2566">
        <v>2.1</v>
      </c>
      <c r="R2566">
        <f t="shared" ca="1" si="148"/>
        <v>37</v>
      </c>
    </row>
    <row r="2567" spans="1:18">
      <c r="A2567">
        <v>3566</v>
      </c>
      <c r="B2567" t="s">
        <v>250</v>
      </c>
      <c r="C2567" t="s">
        <v>470</v>
      </c>
      <c r="D2567" t="s">
        <v>980</v>
      </c>
      <c r="E2567" s="1">
        <v>20197</v>
      </c>
      <c r="F2567" s="1">
        <v>44473</v>
      </c>
      <c r="G2567" t="s">
        <v>967</v>
      </c>
      <c r="H2567" s="2">
        <v>201853.31</v>
      </c>
      <c r="I2567">
        <v>36</v>
      </c>
      <c r="J2567">
        <v>5.5</v>
      </c>
      <c r="R2567">
        <f t="shared" ca="1" si="148"/>
        <v>70</v>
      </c>
    </row>
    <row r="2568" spans="1:18">
      <c r="A2568">
        <v>3567</v>
      </c>
      <c r="B2568" t="s">
        <v>191</v>
      </c>
      <c r="C2568" t="s">
        <v>400</v>
      </c>
      <c r="D2568" t="s">
        <v>980</v>
      </c>
      <c r="E2568" s="1">
        <v>27859</v>
      </c>
      <c r="F2568" s="1">
        <v>44674</v>
      </c>
      <c r="G2568" t="s">
        <v>968</v>
      </c>
      <c r="H2568" s="2">
        <v>251793.54</v>
      </c>
      <c r="I2568">
        <v>0</v>
      </c>
      <c r="J2568">
        <v>35</v>
      </c>
      <c r="R2568">
        <f t="shared" ca="1" si="148"/>
        <v>49</v>
      </c>
    </row>
    <row r="2569" spans="1:18">
      <c r="A2569">
        <v>3568</v>
      </c>
      <c r="B2569" t="s">
        <v>117</v>
      </c>
      <c r="C2569" t="s">
        <v>552</v>
      </c>
      <c r="D2569" t="s">
        <v>979</v>
      </c>
      <c r="E2569" s="1">
        <v>30819</v>
      </c>
      <c r="F2569" s="1">
        <v>45757</v>
      </c>
      <c r="G2569" t="s">
        <v>969</v>
      </c>
      <c r="H2569" s="2">
        <v>173068.24</v>
      </c>
      <c r="I2569">
        <v>36</v>
      </c>
      <c r="J2569">
        <v>8</v>
      </c>
      <c r="R2569">
        <f t="shared" ca="1" si="148"/>
        <v>41</v>
      </c>
    </row>
    <row r="2570" spans="1:18">
      <c r="A2570">
        <v>3569</v>
      </c>
      <c r="B2570" t="s">
        <v>302</v>
      </c>
      <c r="C2570" t="s">
        <v>458</v>
      </c>
      <c r="D2570" t="s">
        <v>979</v>
      </c>
      <c r="E2570" s="1">
        <v>23617</v>
      </c>
      <c r="F2570" s="1">
        <v>44413</v>
      </c>
      <c r="G2570" t="s">
        <v>967</v>
      </c>
      <c r="H2570" s="2">
        <v>58800.78</v>
      </c>
      <c r="I2570">
        <v>12</v>
      </c>
      <c r="J2570">
        <v>5.5</v>
      </c>
      <c r="R2570">
        <f t="shared" ca="1" si="148"/>
        <v>60</v>
      </c>
    </row>
    <row r="2571" spans="1:18">
      <c r="A2571">
        <v>3570</v>
      </c>
      <c r="B2571" t="s">
        <v>280</v>
      </c>
      <c r="C2571" t="s">
        <v>639</v>
      </c>
      <c r="D2571" t="s">
        <v>980</v>
      </c>
      <c r="E2571" s="1">
        <v>28414</v>
      </c>
      <c r="F2571" s="1">
        <v>44803</v>
      </c>
      <c r="G2571" t="s">
        <v>967</v>
      </c>
      <c r="H2571" s="2">
        <v>183017.69</v>
      </c>
      <c r="I2571">
        <v>36</v>
      </c>
      <c r="J2571">
        <v>5.5</v>
      </c>
      <c r="R2571">
        <f t="shared" ca="1" si="148"/>
        <v>47</v>
      </c>
    </row>
    <row r="2572" spans="1:18">
      <c r="A2572">
        <v>3571</v>
      </c>
      <c r="B2572" t="s">
        <v>273</v>
      </c>
      <c r="C2572" t="s">
        <v>592</v>
      </c>
      <c r="D2572" t="s">
        <v>980</v>
      </c>
      <c r="E2572" s="1">
        <v>23716</v>
      </c>
      <c r="F2572" s="1">
        <v>44297</v>
      </c>
      <c r="G2572" t="s">
        <v>966</v>
      </c>
      <c r="H2572" s="2">
        <v>187995.87</v>
      </c>
      <c r="I2572">
        <v>0</v>
      </c>
      <c r="J2572">
        <v>2.1</v>
      </c>
      <c r="R2572">
        <f t="shared" ca="1" si="148"/>
        <v>60</v>
      </c>
    </row>
    <row r="2573" spans="1:18">
      <c r="A2573">
        <v>3572</v>
      </c>
      <c r="B2573" t="s">
        <v>262</v>
      </c>
      <c r="C2573" t="s">
        <v>361</v>
      </c>
      <c r="D2573" t="s">
        <v>979</v>
      </c>
      <c r="E2573" s="1">
        <v>25463</v>
      </c>
      <c r="F2573" s="1">
        <v>44510</v>
      </c>
      <c r="G2573" t="s">
        <v>965</v>
      </c>
      <c r="H2573" s="2">
        <v>165750.97</v>
      </c>
      <c r="I2573">
        <v>0</v>
      </c>
      <c r="J2573">
        <v>0.5</v>
      </c>
      <c r="R2573">
        <f t="shared" ref="R2573:R2636" ca="1" si="149">INT((TODAY()-E2573)/365.25)</f>
        <v>55</v>
      </c>
    </row>
    <row r="2574" spans="1:18">
      <c r="A2574">
        <v>3573</v>
      </c>
      <c r="B2574" t="s">
        <v>280</v>
      </c>
      <c r="C2574" t="s">
        <v>589</v>
      </c>
      <c r="D2574" t="s">
        <v>980</v>
      </c>
      <c r="E2574" s="1">
        <v>21958</v>
      </c>
      <c r="F2574" s="1">
        <v>44797</v>
      </c>
      <c r="G2574" t="s">
        <v>966</v>
      </c>
      <c r="H2574" s="2">
        <v>434367.39</v>
      </c>
      <c r="I2574">
        <v>0</v>
      </c>
      <c r="J2574">
        <v>2.1</v>
      </c>
      <c r="R2574">
        <f t="shared" ca="1" si="149"/>
        <v>65</v>
      </c>
    </row>
    <row r="2575" spans="1:18">
      <c r="A2575">
        <v>3574</v>
      </c>
      <c r="B2575" t="s">
        <v>110</v>
      </c>
      <c r="C2575" t="s">
        <v>388</v>
      </c>
      <c r="D2575" t="s">
        <v>979</v>
      </c>
      <c r="E2575" s="1">
        <v>29410</v>
      </c>
      <c r="F2575" s="1">
        <v>44032</v>
      </c>
      <c r="G2575" t="s">
        <v>965</v>
      </c>
      <c r="H2575" s="2">
        <v>423884.63</v>
      </c>
      <c r="I2575">
        <v>0</v>
      </c>
      <c r="J2575">
        <v>0.5</v>
      </c>
      <c r="R2575">
        <f t="shared" ca="1" si="149"/>
        <v>44</v>
      </c>
    </row>
    <row r="2576" spans="1:18">
      <c r="A2576">
        <v>3575</v>
      </c>
      <c r="B2576" t="s">
        <v>288</v>
      </c>
      <c r="C2576" t="s">
        <v>384</v>
      </c>
      <c r="D2576" t="s">
        <v>980</v>
      </c>
      <c r="E2576" s="1">
        <v>37292</v>
      </c>
      <c r="F2576" s="1">
        <v>44823</v>
      </c>
      <c r="G2576" t="s">
        <v>968</v>
      </c>
      <c r="H2576" s="2">
        <v>398504.63</v>
      </c>
      <c r="I2576">
        <v>0</v>
      </c>
      <c r="J2576">
        <v>35</v>
      </c>
      <c r="R2576">
        <f t="shared" ca="1" si="149"/>
        <v>23</v>
      </c>
    </row>
    <row r="2577" spans="1:18">
      <c r="A2577">
        <v>3576</v>
      </c>
      <c r="B2577" t="s">
        <v>271</v>
      </c>
      <c r="C2577" t="s">
        <v>647</v>
      </c>
      <c r="D2577" t="s">
        <v>979</v>
      </c>
      <c r="E2577" s="1">
        <v>31262</v>
      </c>
      <c r="F2577" s="1">
        <v>45126</v>
      </c>
      <c r="G2577" t="s">
        <v>967</v>
      </c>
      <c r="H2577" s="2">
        <v>37535.160000000003</v>
      </c>
      <c r="I2577">
        <v>0</v>
      </c>
      <c r="J2577">
        <v>5.5</v>
      </c>
      <c r="R2577">
        <f t="shared" ca="1" si="149"/>
        <v>39</v>
      </c>
    </row>
    <row r="2578" spans="1:18">
      <c r="A2578">
        <v>3577</v>
      </c>
      <c r="B2578" t="s">
        <v>117</v>
      </c>
      <c r="C2578" t="s">
        <v>960</v>
      </c>
      <c r="D2578" t="s">
        <v>980</v>
      </c>
      <c r="E2578" s="1">
        <v>34384</v>
      </c>
      <c r="F2578" s="1">
        <v>45128</v>
      </c>
      <c r="G2578" t="s">
        <v>966</v>
      </c>
      <c r="H2578" s="2">
        <v>394460.14</v>
      </c>
      <c r="I2578">
        <v>0</v>
      </c>
      <c r="J2578">
        <v>2.1</v>
      </c>
      <c r="R2578">
        <f t="shared" ca="1" si="149"/>
        <v>31</v>
      </c>
    </row>
    <row r="2579" spans="1:18">
      <c r="A2579">
        <v>3578</v>
      </c>
      <c r="B2579" t="s">
        <v>314</v>
      </c>
      <c r="C2579" t="s">
        <v>736</v>
      </c>
      <c r="D2579" t="s">
        <v>979</v>
      </c>
      <c r="E2579" s="1">
        <v>31393</v>
      </c>
      <c r="F2579" s="1">
        <v>45211</v>
      </c>
      <c r="G2579" t="s">
        <v>967</v>
      </c>
      <c r="H2579" s="2">
        <v>349220.94</v>
      </c>
      <c r="I2579">
        <v>12</v>
      </c>
      <c r="J2579">
        <v>5.5</v>
      </c>
      <c r="R2579">
        <f t="shared" ca="1" si="149"/>
        <v>39</v>
      </c>
    </row>
    <row r="2580" spans="1:18">
      <c r="A2580">
        <v>3579</v>
      </c>
      <c r="B2580" t="s">
        <v>162</v>
      </c>
      <c r="C2580" t="s">
        <v>624</v>
      </c>
      <c r="D2580" t="s">
        <v>979</v>
      </c>
      <c r="E2580" s="1">
        <v>37674</v>
      </c>
      <c r="F2580" s="1">
        <v>44594</v>
      </c>
      <c r="G2580" t="s">
        <v>969</v>
      </c>
      <c r="H2580" s="2">
        <v>231985.52</v>
      </c>
      <c r="I2580">
        <v>24</v>
      </c>
      <c r="J2580">
        <v>8</v>
      </c>
      <c r="R2580">
        <f t="shared" ca="1" si="149"/>
        <v>22</v>
      </c>
    </row>
    <row r="2581" spans="1:18">
      <c r="A2581">
        <v>3580</v>
      </c>
      <c r="B2581" t="s">
        <v>176</v>
      </c>
      <c r="C2581" t="s">
        <v>833</v>
      </c>
      <c r="D2581" t="s">
        <v>979</v>
      </c>
      <c r="E2581" s="1">
        <v>20857</v>
      </c>
      <c r="F2581" s="1">
        <v>45761</v>
      </c>
      <c r="G2581" t="s">
        <v>965</v>
      </c>
      <c r="H2581" s="2">
        <v>102511.81</v>
      </c>
      <c r="I2581">
        <v>0</v>
      </c>
      <c r="J2581">
        <v>0.5</v>
      </c>
      <c r="R2581">
        <f t="shared" ca="1" si="149"/>
        <v>68</v>
      </c>
    </row>
    <row r="2582" spans="1:18">
      <c r="A2582">
        <v>3581</v>
      </c>
      <c r="B2582" t="s">
        <v>230</v>
      </c>
      <c r="C2582" t="s">
        <v>820</v>
      </c>
      <c r="D2582" t="s">
        <v>980</v>
      </c>
      <c r="E2582" s="1">
        <v>31267</v>
      </c>
      <c r="F2582" s="1">
        <v>45787</v>
      </c>
      <c r="G2582" t="s">
        <v>967</v>
      </c>
      <c r="H2582" s="2">
        <v>82245.48</v>
      </c>
      <c r="I2582">
        <v>36</v>
      </c>
      <c r="J2582">
        <v>5.5</v>
      </c>
      <c r="R2582">
        <f t="shared" ca="1" si="149"/>
        <v>39</v>
      </c>
    </row>
    <row r="2583" spans="1:18">
      <c r="A2583">
        <v>3582</v>
      </c>
      <c r="B2583" t="s">
        <v>255</v>
      </c>
      <c r="C2583" t="s">
        <v>394</v>
      </c>
      <c r="D2583" t="s">
        <v>979</v>
      </c>
      <c r="E2583" s="1">
        <v>30462</v>
      </c>
      <c r="F2583" s="1">
        <v>44689</v>
      </c>
      <c r="G2583" t="s">
        <v>968</v>
      </c>
      <c r="H2583" s="2">
        <v>241845.7</v>
      </c>
      <c r="I2583">
        <v>0</v>
      </c>
      <c r="J2583">
        <v>35</v>
      </c>
      <c r="R2583">
        <f t="shared" ca="1" si="149"/>
        <v>42</v>
      </c>
    </row>
    <row r="2584" spans="1:18">
      <c r="A2584">
        <v>3583</v>
      </c>
      <c r="B2584" t="s">
        <v>307</v>
      </c>
      <c r="C2584" t="s">
        <v>775</v>
      </c>
      <c r="D2584" t="s">
        <v>980</v>
      </c>
      <c r="E2584" s="1">
        <v>34761</v>
      </c>
      <c r="F2584" s="1">
        <v>45525</v>
      </c>
      <c r="G2584" t="s">
        <v>966</v>
      </c>
      <c r="H2584" s="2">
        <v>246264.85</v>
      </c>
      <c r="I2584">
        <v>0</v>
      </c>
      <c r="J2584">
        <v>2.1</v>
      </c>
      <c r="R2584">
        <f t="shared" ca="1" si="149"/>
        <v>30</v>
      </c>
    </row>
    <row r="2585" spans="1:18">
      <c r="A2585">
        <v>3584</v>
      </c>
      <c r="B2585" t="s">
        <v>116</v>
      </c>
      <c r="C2585" t="s">
        <v>900</v>
      </c>
      <c r="D2585" t="s">
        <v>979</v>
      </c>
      <c r="E2585" s="1">
        <v>25036</v>
      </c>
      <c r="F2585" s="1">
        <v>45365</v>
      </c>
      <c r="G2585" t="s">
        <v>968</v>
      </c>
      <c r="H2585" s="2">
        <v>175664.53</v>
      </c>
      <c r="I2585">
        <v>0</v>
      </c>
      <c r="J2585">
        <v>35</v>
      </c>
      <c r="R2585">
        <f t="shared" ca="1" si="149"/>
        <v>56</v>
      </c>
    </row>
    <row r="2586" spans="1:18">
      <c r="A2586">
        <v>3585</v>
      </c>
      <c r="B2586" t="s">
        <v>29</v>
      </c>
      <c r="C2586" t="s">
        <v>767</v>
      </c>
      <c r="D2586" t="s">
        <v>979</v>
      </c>
      <c r="E2586" s="1">
        <v>30348</v>
      </c>
      <c r="F2586" s="1">
        <v>45521</v>
      </c>
      <c r="G2586" t="s">
        <v>966</v>
      </c>
      <c r="H2586" s="2">
        <v>437243.75</v>
      </c>
      <c r="I2586">
        <v>0</v>
      </c>
      <c r="J2586">
        <v>2.1</v>
      </c>
      <c r="R2586">
        <f t="shared" ca="1" si="149"/>
        <v>42</v>
      </c>
    </row>
    <row r="2587" spans="1:18">
      <c r="A2587">
        <v>3586</v>
      </c>
      <c r="B2587" t="s">
        <v>331</v>
      </c>
      <c r="C2587" t="s">
        <v>840</v>
      </c>
      <c r="D2587" t="s">
        <v>979</v>
      </c>
      <c r="E2587" s="1">
        <v>26427</v>
      </c>
      <c r="F2587" s="1">
        <v>44905</v>
      </c>
      <c r="G2587" t="s">
        <v>969</v>
      </c>
      <c r="H2587" s="2">
        <v>68973.64</v>
      </c>
      <c r="I2587">
        <v>0</v>
      </c>
      <c r="J2587">
        <v>8</v>
      </c>
      <c r="R2587">
        <f t="shared" ca="1" si="149"/>
        <v>53</v>
      </c>
    </row>
    <row r="2588" spans="1:18">
      <c r="A2588">
        <v>3587</v>
      </c>
      <c r="B2588" t="s">
        <v>118</v>
      </c>
      <c r="C2588" t="s">
        <v>462</v>
      </c>
      <c r="D2588" t="s">
        <v>979</v>
      </c>
      <c r="E2588" s="1">
        <v>38987</v>
      </c>
      <c r="F2588" s="1">
        <v>45247</v>
      </c>
      <c r="G2588" t="s">
        <v>968</v>
      </c>
      <c r="H2588" s="2">
        <v>418755.01</v>
      </c>
      <c r="I2588">
        <v>0</v>
      </c>
      <c r="J2588">
        <v>35</v>
      </c>
      <c r="R2588">
        <f t="shared" ca="1" si="149"/>
        <v>18</v>
      </c>
    </row>
    <row r="2589" spans="1:18">
      <c r="A2589">
        <v>3588</v>
      </c>
      <c r="B2589" t="s">
        <v>53</v>
      </c>
      <c r="C2589" t="s">
        <v>383</v>
      </c>
      <c r="D2589" t="s">
        <v>979</v>
      </c>
      <c r="E2589" s="1">
        <v>38108</v>
      </c>
      <c r="F2589" s="1">
        <v>44583</v>
      </c>
      <c r="G2589" t="s">
        <v>965</v>
      </c>
      <c r="H2589" s="2">
        <v>422865.6</v>
      </c>
      <c r="I2589">
        <v>0</v>
      </c>
      <c r="J2589">
        <v>0.5</v>
      </c>
      <c r="R2589">
        <f t="shared" ca="1" si="149"/>
        <v>21</v>
      </c>
    </row>
    <row r="2590" spans="1:18">
      <c r="A2590">
        <v>3589</v>
      </c>
      <c r="B2590" t="s">
        <v>33</v>
      </c>
      <c r="C2590" t="s">
        <v>430</v>
      </c>
      <c r="D2590" t="s">
        <v>979</v>
      </c>
      <c r="E2590" s="1">
        <v>33030</v>
      </c>
      <c r="F2590" s="1">
        <v>45671</v>
      </c>
      <c r="G2590" t="s">
        <v>966</v>
      </c>
      <c r="H2590" s="2">
        <v>491969.53</v>
      </c>
      <c r="I2590">
        <v>0</v>
      </c>
      <c r="J2590">
        <v>2.1</v>
      </c>
      <c r="R2590">
        <f t="shared" ca="1" si="149"/>
        <v>34</v>
      </c>
    </row>
    <row r="2591" spans="1:18">
      <c r="A2591">
        <v>3590</v>
      </c>
      <c r="B2591" t="s">
        <v>336</v>
      </c>
      <c r="C2591" t="s">
        <v>413</v>
      </c>
      <c r="D2591" t="s">
        <v>980</v>
      </c>
      <c r="E2591" s="1">
        <v>35623</v>
      </c>
      <c r="F2591" s="1">
        <v>44766</v>
      </c>
      <c r="G2591" t="s">
        <v>968</v>
      </c>
      <c r="H2591" s="2">
        <v>75619.11</v>
      </c>
      <c r="I2591">
        <v>0</v>
      </c>
      <c r="J2591">
        <v>35</v>
      </c>
      <c r="R2591">
        <f t="shared" ca="1" si="149"/>
        <v>27</v>
      </c>
    </row>
    <row r="2592" spans="1:18">
      <c r="A2592">
        <v>3591</v>
      </c>
      <c r="B2592" t="s">
        <v>86</v>
      </c>
      <c r="C2592" t="s">
        <v>671</v>
      </c>
      <c r="D2592" t="s">
        <v>979</v>
      </c>
      <c r="E2592" s="1">
        <v>27322</v>
      </c>
      <c r="F2592" s="1">
        <v>44576</v>
      </c>
      <c r="G2592" t="s">
        <v>969</v>
      </c>
      <c r="H2592" s="2">
        <v>468089.88</v>
      </c>
      <c r="I2592">
        <v>6</v>
      </c>
      <c r="J2592">
        <v>8</v>
      </c>
      <c r="R2592">
        <f t="shared" ca="1" si="149"/>
        <v>50</v>
      </c>
    </row>
    <row r="2593" spans="1:18">
      <c r="A2593">
        <v>3592</v>
      </c>
      <c r="B2593" t="s">
        <v>245</v>
      </c>
      <c r="C2593" t="s">
        <v>481</v>
      </c>
      <c r="D2593" t="s">
        <v>980</v>
      </c>
      <c r="E2593" s="1">
        <v>33871</v>
      </c>
      <c r="F2593" s="1">
        <v>44355</v>
      </c>
      <c r="G2593" t="s">
        <v>967</v>
      </c>
      <c r="H2593" s="2">
        <v>481743.37</v>
      </c>
      <c r="I2593">
        <v>24</v>
      </c>
      <c r="J2593">
        <v>5.5</v>
      </c>
      <c r="R2593">
        <f t="shared" ca="1" si="149"/>
        <v>32</v>
      </c>
    </row>
    <row r="2594" spans="1:18">
      <c r="A2594">
        <v>3593</v>
      </c>
      <c r="B2594" t="s">
        <v>117</v>
      </c>
      <c r="C2594" t="s">
        <v>651</v>
      </c>
      <c r="D2594" t="s">
        <v>979</v>
      </c>
      <c r="E2594" s="1">
        <v>25411</v>
      </c>
      <c r="F2594" s="1">
        <v>44258</v>
      </c>
      <c r="G2594" t="s">
        <v>969</v>
      </c>
      <c r="H2594" s="2">
        <v>189244.08</v>
      </c>
      <c r="I2594">
        <v>12</v>
      </c>
      <c r="J2594">
        <v>8</v>
      </c>
      <c r="R2594">
        <f t="shared" ca="1" si="149"/>
        <v>55</v>
      </c>
    </row>
    <row r="2595" spans="1:18">
      <c r="A2595">
        <v>3594</v>
      </c>
      <c r="B2595" t="s">
        <v>221</v>
      </c>
      <c r="C2595" t="s">
        <v>640</v>
      </c>
      <c r="D2595" t="s">
        <v>979</v>
      </c>
      <c r="E2595" s="1">
        <v>37624</v>
      </c>
      <c r="F2595" s="1">
        <v>45448</v>
      </c>
      <c r="G2595" t="s">
        <v>967</v>
      </c>
      <c r="H2595" s="2">
        <v>306226.84999999998</v>
      </c>
      <c r="I2595">
        <v>0</v>
      </c>
      <c r="J2595">
        <v>5.5</v>
      </c>
      <c r="R2595">
        <f t="shared" ca="1" si="149"/>
        <v>22</v>
      </c>
    </row>
    <row r="2596" spans="1:18">
      <c r="A2596">
        <v>3595</v>
      </c>
      <c r="B2596" t="s">
        <v>129</v>
      </c>
      <c r="C2596" t="s">
        <v>459</v>
      </c>
      <c r="D2596" t="s">
        <v>980</v>
      </c>
      <c r="E2596" s="1">
        <v>38708</v>
      </c>
      <c r="F2596" s="1">
        <v>44704</v>
      </c>
      <c r="G2596" t="s">
        <v>968</v>
      </c>
      <c r="H2596" s="2">
        <v>485807.44</v>
      </c>
      <c r="I2596">
        <v>0</v>
      </c>
      <c r="J2596">
        <v>35</v>
      </c>
      <c r="R2596">
        <f t="shared" ca="1" si="149"/>
        <v>19</v>
      </c>
    </row>
    <row r="2597" spans="1:18">
      <c r="A2597">
        <v>3596</v>
      </c>
      <c r="B2597" t="s">
        <v>205</v>
      </c>
      <c r="C2597" t="s">
        <v>260</v>
      </c>
      <c r="D2597" t="s">
        <v>979</v>
      </c>
      <c r="E2597" s="1">
        <v>25044</v>
      </c>
      <c r="F2597" s="1">
        <v>44338</v>
      </c>
      <c r="G2597" t="s">
        <v>965</v>
      </c>
      <c r="H2597" s="2">
        <v>307757.96999999997</v>
      </c>
      <c r="I2597">
        <v>0</v>
      </c>
      <c r="J2597">
        <v>0.5</v>
      </c>
      <c r="R2597">
        <f t="shared" ca="1" si="149"/>
        <v>56</v>
      </c>
    </row>
    <row r="2598" spans="1:18">
      <c r="A2598">
        <v>3597</v>
      </c>
      <c r="B2598" t="s">
        <v>301</v>
      </c>
      <c r="C2598" t="s">
        <v>951</v>
      </c>
      <c r="D2598" t="s">
        <v>980</v>
      </c>
      <c r="E2598" s="1">
        <v>25363</v>
      </c>
      <c r="F2598" s="1">
        <v>44934</v>
      </c>
      <c r="G2598" t="s">
        <v>966</v>
      </c>
      <c r="H2598" s="2">
        <v>286689.63</v>
      </c>
      <c r="I2598">
        <v>0</v>
      </c>
      <c r="J2598">
        <v>2.1</v>
      </c>
      <c r="R2598">
        <f t="shared" ca="1" si="149"/>
        <v>55</v>
      </c>
    </row>
    <row r="2599" spans="1:18">
      <c r="A2599">
        <v>3598</v>
      </c>
      <c r="B2599" t="s">
        <v>129</v>
      </c>
      <c r="C2599" t="s">
        <v>366</v>
      </c>
      <c r="D2599" t="s">
        <v>980</v>
      </c>
      <c r="E2599" s="1">
        <v>21276</v>
      </c>
      <c r="F2599" s="1">
        <v>44137</v>
      </c>
      <c r="G2599" t="s">
        <v>968</v>
      </c>
      <c r="H2599" s="2">
        <v>174020.28</v>
      </c>
      <c r="I2599">
        <v>0</v>
      </c>
      <c r="J2599">
        <v>35</v>
      </c>
      <c r="R2599">
        <f t="shared" ca="1" si="149"/>
        <v>67</v>
      </c>
    </row>
    <row r="2600" spans="1:18">
      <c r="A2600">
        <v>3599</v>
      </c>
      <c r="B2600" t="s">
        <v>152</v>
      </c>
      <c r="C2600" t="s">
        <v>742</v>
      </c>
      <c r="D2600" t="s">
        <v>980</v>
      </c>
      <c r="E2600" s="1">
        <v>23279</v>
      </c>
      <c r="F2600" s="1">
        <v>44174</v>
      </c>
      <c r="G2600" t="s">
        <v>968</v>
      </c>
      <c r="H2600" s="2">
        <v>69941.37</v>
      </c>
      <c r="I2600">
        <v>0</v>
      </c>
      <c r="J2600">
        <v>35</v>
      </c>
      <c r="R2600">
        <f t="shared" ca="1" si="149"/>
        <v>61</v>
      </c>
    </row>
    <row r="2601" spans="1:18">
      <c r="A2601">
        <v>3600</v>
      </c>
      <c r="B2601" t="s">
        <v>106</v>
      </c>
      <c r="C2601" t="s">
        <v>935</v>
      </c>
      <c r="D2601" t="s">
        <v>979</v>
      </c>
      <c r="E2601" s="1">
        <v>38220</v>
      </c>
      <c r="F2601" s="1">
        <v>45433</v>
      </c>
      <c r="G2601" t="s">
        <v>968</v>
      </c>
      <c r="H2601" s="2">
        <v>452432.91</v>
      </c>
      <c r="I2601">
        <v>0</v>
      </c>
      <c r="J2601">
        <v>35</v>
      </c>
      <c r="R2601">
        <f t="shared" ca="1" si="149"/>
        <v>20</v>
      </c>
    </row>
    <row r="2602" spans="1:18">
      <c r="A2602">
        <v>3601</v>
      </c>
      <c r="B2602" t="s">
        <v>37</v>
      </c>
      <c r="C2602" t="s">
        <v>483</v>
      </c>
      <c r="D2602" t="s">
        <v>980</v>
      </c>
      <c r="E2602" s="1">
        <v>22605</v>
      </c>
      <c r="F2602" s="1">
        <v>44716</v>
      </c>
      <c r="G2602" t="s">
        <v>965</v>
      </c>
      <c r="H2602" s="2">
        <v>176107.39</v>
      </c>
      <c r="I2602">
        <v>0</v>
      </c>
      <c r="J2602">
        <v>0.5</v>
      </c>
      <c r="R2602">
        <f t="shared" ca="1" si="149"/>
        <v>63</v>
      </c>
    </row>
    <row r="2603" spans="1:18">
      <c r="A2603">
        <v>3602</v>
      </c>
      <c r="B2603" t="s">
        <v>197</v>
      </c>
      <c r="C2603" t="s">
        <v>660</v>
      </c>
      <c r="D2603" t="s">
        <v>979</v>
      </c>
      <c r="E2603" s="1">
        <v>37090</v>
      </c>
      <c r="F2603" s="1">
        <v>45582</v>
      </c>
      <c r="G2603" t="s">
        <v>968</v>
      </c>
      <c r="H2603" s="2">
        <v>392068.51</v>
      </c>
      <c r="I2603">
        <v>0</v>
      </c>
      <c r="J2603">
        <v>35</v>
      </c>
      <c r="R2603">
        <f t="shared" ca="1" si="149"/>
        <v>23</v>
      </c>
    </row>
    <row r="2604" spans="1:18">
      <c r="A2604">
        <v>3603</v>
      </c>
      <c r="B2604" t="s">
        <v>199</v>
      </c>
      <c r="C2604" t="s">
        <v>721</v>
      </c>
      <c r="D2604" t="s">
        <v>979</v>
      </c>
      <c r="E2604" s="1">
        <v>30769</v>
      </c>
      <c r="F2604" s="1">
        <v>44948</v>
      </c>
      <c r="G2604" t="s">
        <v>967</v>
      </c>
      <c r="H2604" s="2">
        <v>233530.99</v>
      </c>
      <c r="I2604">
        <v>18</v>
      </c>
      <c r="J2604">
        <v>5.5</v>
      </c>
      <c r="R2604">
        <f t="shared" ca="1" si="149"/>
        <v>41</v>
      </c>
    </row>
    <row r="2605" spans="1:18">
      <c r="A2605">
        <v>3604</v>
      </c>
      <c r="B2605" t="s">
        <v>120</v>
      </c>
      <c r="C2605" t="s">
        <v>605</v>
      </c>
      <c r="D2605" t="s">
        <v>979</v>
      </c>
      <c r="E2605" s="1">
        <v>22590</v>
      </c>
      <c r="F2605" s="1">
        <v>45055</v>
      </c>
      <c r="G2605" t="s">
        <v>966</v>
      </c>
      <c r="H2605" s="2">
        <v>163424.82999999999</v>
      </c>
      <c r="I2605">
        <v>0</v>
      </c>
      <c r="J2605">
        <v>2.1</v>
      </c>
      <c r="R2605">
        <f t="shared" ca="1" si="149"/>
        <v>63</v>
      </c>
    </row>
    <row r="2606" spans="1:18">
      <c r="A2606">
        <v>3605</v>
      </c>
      <c r="B2606" t="s">
        <v>308</v>
      </c>
      <c r="C2606" t="s">
        <v>923</v>
      </c>
      <c r="D2606" t="s">
        <v>980</v>
      </c>
      <c r="E2606" s="1">
        <v>38521</v>
      </c>
      <c r="F2606" s="1">
        <v>44760</v>
      </c>
      <c r="G2606" t="s">
        <v>965</v>
      </c>
      <c r="H2606" s="2">
        <v>408577.8</v>
      </c>
      <c r="I2606">
        <v>0</v>
      </c>
      <c r="J2606">
        <v>0.5</v>
      </c>
      <c r="R2606">
        <f t="shared" ca="1" si="149"/>
        <v>19</v>
      </c>
    </row>
    <row r="2607" spans="1:18">
      <c r="A2607">
        <v>3606</v>
      </c>
      <c r="B2607" t="s">
        <v>119</v>
      </c>
      <c r="C2607" t="s">
        <v>385</v>
      </c>
      <c r="D2607" t="s">
        <v>979</v>
      </c>
      <c r="E2607" s="1">
        <v>33029</v>
      </c>
      <c r="F2607" s="1">
        <v>45473</v>
      </c>
      <c r="G2607" t="s">
        <v>968</v>
      </c>
      <c r="H2607" s="2">
        <v>398182.22</v>
      </c>
      <c r="I2607">
        <v>0</v>
      </c>
      <c r="J2607">
        <v>35</v>
      </c>
      <c r="R2607">
        <f t="shared" ca="1" si="149"/>
        <v>34</v>
      </c>
    </row>
    <row r="2608" spans="1:18">
      <c r="A2608">
        <v>3607</v>
      </c>
      <c r="B2608" t="s">
        <v>162</v>
      </c>
      <c r="C2608" t="s">
        <v>702</v>
      </c>
      <c r="D2608" t="s">
        <v>980</v>
      </c>
      <c r="E2608" s="1">
        <v>22351</v>
      </c>
      <c r="F2608" s="1">
        <v>45251</v>
      </c>
      <c r="G2608" t="s">
        <v>969</v>
      </c>
      <c r="H2608" s="2">
        <v>32467.58</v>
      </c>
      <c r="I2608">
        <v>6</v>
      </c>
      <c r="J2608">
        <v>8</v>
      </c>
      <c r="R2608">
        <f t="shared" ca="1" si="149"/>
        <v>64</v>
      </c>
    </row>
    <row r="2609" spans="1:18">
      <c r="A2609">
        <v>3608</v>
      </c>
      <c r="B2609" t="s">
        <v>224</v>
      </c>
      <c r="C2609" t="s">
        <v>611</v>
      </c>
      <c r="D2609" t="s">
        <v>979</v>
      </c>
      <c r="E2609" s="1">
        <v>26881</v>
      </c>
      <c r="F2609" s="1">
        <v>44132</v>
      </c>
      <c r="G2609" t="s">
        <v>966</v>
      </c>
      <c r="H2609" s="2">
        <v>270689.89</v>
      </c>
      <c r="I2609">
        <v>0</v>
      </c>
      <c r="J2609">
        <v>2.1</v>
      </c>
      <c r="R2609">
        <f t="shared" ca="1" si="149"/>
        <v>51</v>
      </c>
    </row>
    <row r="2610" spans="1:18">
      <c r="A2610">
        <v>3609</v>
      </c>
      <c r="B2610" t="s">
        <v>112</v>
      </c>
      <c r="C2610" t="s">
        <v>623</v>
      </c>
      <c r="D2610" t="s">
        <v>980</v>
      </c>
      <c r="E2610" s="1">
        <v>31135</v>
      </c>
      <c r="F2610" s="1">
        <v>45030</v>
      </c>
      <c r="G2610" t="s">
        <v>969</v>
      </c>
      <c r="H2610" s="2">
        <v>7894.38</v>
      </c>
      <c r="I2610">
        <v>0</v>
      </c>
      <c r="J2610">
        <v>8</v>
      </c>
      <c r="R2610">
        <f t="shared" ca="1" si="149"/>
        <v>40</v>
      </c>
    </row>
    <row r="2611" spans="1:18">
      <c r="A2611">
        <v>3610</v>
      </c>
      <c r="B2611" t="s">
        <v>61</v>
      </c>
      <c r="C2611" t="s">
        <v>676</v>
      </c>
      <c r="D2611" t="s">
        <v>980</v>
      </c>
      <c r="E2611" s="1">
        <v>28433</v>
      </c>
      <c r="F2611" s="1">
        <v>44799</v>
      </c>
      <c r="G2611" t="s">
        <v>965</v>
      </c>
      <c r="H2611" s="2">
        <v>410302.89</v>
      </c>
      <c r="I2611">
        <v>0</v>
      </c>
      <c r="J2611">
        <v>0.5</v>
      </c>
      <c r="R2611">
        <f t="shared" ca="1" si="149"/>
        <v>47</v>
      </c>
    </row>
    <row r="2612" spans="1:18">
      <c r="A2612">
        <v>3611</v>
      </c>
      <c r="B2612" t="s">
        <v>317</v>
      </c>
      <c r="C2612" t="s">
        <v>683</v>
      </c>
      <c r="D2612" t="s">
        <v>979</v>
      </c>
      <c r="E2612" s="1">
        <v>34232</v>
      </c>
      <c r="F2612" s="1">
        <v>45696</v>
      </c>
      <c r="G2612" t="s">
        <v>968</v>
      </c>
      <c r="H2612" s="2">
        <v>466696.08</v>
      </c>
      <c r="I2612">
        <v>0</v>
      </c>
      <c r="J2612">
        <v>35</v>
      </c>
      <c r="R2612">
        <f t="shared" ca="1" si="149"/>
        <v>31</v>
      </c>
    </row>
    <row r="2613" spans="1:18">
      <c r="A2613">
        <v>3612</v>
      </c>
      <c r="B2613" t="s">
        <v>163</v>
      </c>
      <c r="C2613" t="s">
        <v>668</v>
      </c>
      <c r="D2613" t="s">
        <v>979</v>
      </c>
      <c r="E2613" s="1">
        <v>33855</v>
      </c>
      <c r="F2613" s="1">
        <v>44463</v>
      </c>
      <c r="G2613" t="s">
        <v>967</v>
      </c>
      <c r="H2613" s="2">
        <v>318442</v>
      </c>
      <c r="I2613">
        <v>6</v>
      </c>
      <c r="J2613">
        <v>5.5</v>
      </c>
      <c r="R2613">
        <f t="shared" ca="1" si="149"/>
        <v>32</v>
      </c>
    </row>
    <row r="2614" spans="1:18">
      <c r="A2614">
        <v>3613</v>
      </c>
      <c r="B2614" t="s">
        <v>327</v>
      </c>
      <c r="C2614" t="s">
        <v>827</v>
      </c>
      <c r="D2614" t="s">
        <v>980</v>
      </c>
      <c r="E2614" s="1">
        <v>25756</v>
      </c>
      <c r="F2614" s="1">
        <v>44758</v>
      </c>
      <c r="G2614" t="s">
        <v>966</v>
      </c>
      <c r="H2614" s="2">
        <v>457317.25</v>
      </c>
      <c r="I2614">
        <v>0</v>
      </c>
      <c r="J2614">
        <v>2.1</v>
      </c>
      <c r="R2614">
        <f t="shared" ca="1" si="149"/>
        <v>54</v>
      </c>
    </row>
    <row r="2615" spans="1:18">
      <c r="A2615">
        <v>3614</v>
      </c>
      <c r="B2615" t="s">
        <v>199</v>
      </c>
      <c r="C2615" t="s">
        <v>898</v>
      </c>
      <c r="D2615" t="s">
        <v>980</v>
      </c>
      <c r="E2615" s="1">
        <v>28069</v>
      </c>
      <c r="F2615" s="1">
        <v>45454</v>
      </c>
      <c r="G2615" t="s">
        <v>969</v>
      </c>
      <c r="H2615" s="2">
        <v>488914.1</v>
      </c>
      <c r="I2615">
        <v>24</v>
      </c>
      <c r="J2615">
        <v>8</v>
      </c>
      <c r="R2615">
        <f t="shared" ca="1" si="149"/>
        <v>48</v>
      </c>
    </row>
    <row r="2616" spans="1:18">
      <c r="A2616">
        <v>3615</v>
      </c>
      <c r="B2616" t="s">
        <v>173</v>
      </c>
      <c r="C2616" t="s">
        <v>541</v>
      </c>
      <c r="D2616" t="s">
        <v>980</v>
      </c>
      <c r="E2616" s="1">
        <v>33654</v>
      </c>
      <c r="F2616" s="1">
        <v>44309</v>
      </c>
      <c r="G2616" t="s">
        <v>969</v>
      </c>
      <c r="H2616" s="2">
        <v>378804.24</v>
      </c>
      <c r="I2616">
        <v>24</v>
      </c>
      <c r="J2616">
        <v>8</v>
      </c>
      <c r="R2616">
        <f t="shared" ca="1" si="149"/>
        <v>33</v>
      </c>
    </row>
    <row r="2617" spans="1:18">
      <c r="A2617">
        <v>3616</v>
      </c>
      <c r="B2617" t="s">
        <v>97</v>
      </c>
      <c r="C2617" t="s">
        <v>638</v>
      </c>
      <c r="D2617" t="s">
        <v>979</v>
      </c>
      <c r="E2617" s="1">
        <v>27142</v>
      </c>
      <c r="F2617" s="1">
        <v>45014</v>
      </c>
      <c r="G2617" t="s">
        <v>966</v>
      </c>
      <c r="H2617" s="2">
        <v>333583.03999999998</v>
      </c>
      <c r="I2617">
        <v>0</v>
      </c>
      <c r="J2617">
        <v>2.1</v>
      </c>
      <c r="R2617">
        <f t="shared" ca="1" si="149"/>
        <v>51</v>
      </c>
    </row>
    <row r="2618" spans="1:18">
      <c r="A2618">
        <v>3617</v>
      </c>
      <c r="B2618" t="s">
        <v>234</v>
      </c>
      <c r="C2618" t="s">
        <v>569</v>
      </c>
      <c r="D2618" t="s">
        <v>979</v>
      </c>
      <c r="E2618" s="1">
        <v>29052</v>
      </c>
      <c r="F2618" s="1">
        <v>44805</v>
      </c>
      <c r="G2618" t="s">
        <v>967</v>
      </c>
      <c r="H2618" s="2">
        <v>211527.21</v>
      </c>
      <c r="I2618">
        <v>12</v>
      </c>
      <c r="J2618">
        <v>5.5</v>
      </c>
      <c r="R2618">
        <f t="shared" ca="1" si="149"/>
        <v>45</v>
      </c>
    </row>
    <row r="2619" spans="1:18">
      <c r="A2619">
        <v>3618</v>
      </c>
      <c r="B2619" t="s">
        <v>151</v>
      </c>
      <c r="C2619" t="s">
        <v>495</v>
      </c>
      <c r="D2619" t="s">
        <v>980</v>
      </c>
      <c r="E2619" s="1">
        <v>28219</v>
      </c>
      <c r="F2619" s="1">
        <v>44745</v>
      </c>
      <c r="G2619" t="s">
        <v>966</v>
      </c>
      <c r="H2619" s="2">
        <v>255561.5</v>
      </c>
      <c r="I2619">
        <v>0</v>
      </c>
      <c r="J2619">
        <v>2.1</v>
      </c>
      <c r="R2619">
        <f t="shared" ca="1" si="149"/>
        <v>48</v>
      </c>
    </row>
    <row r="2620" spans="1:18">
      <c r="A2620">
        <v>3619</v>
      </c>
      <c r="B2620" t="s">
        <v>53</v>
      </c>
      <c r="C2620" t="s">
        <v>883</v>
      </c>
      <c r="D2620" t="s">
        <v>980</v>
      </c>
      <c r="E2620" s="1">
        <v>35243</v>
      </c>
      <c r="F2620" s="1">
        <v>45189</v>
      </c>
      <c r="G2620" t="s">
        <v>966</v>
      </c>
      <c r="H2620" s="2">
        <v>242395.45</v>
      </c>
      <c r="I2620">
        <v>0</v>
      </c>
      <c r="J2620">
        <v>2.1</v>
      </c>
      <c r="R2620">
        <f t="shared" ca="1" si="149"/>
        <v>28</v>
      </c>
    </row>
    <row r="2621" spans="1:18">
      <c r="A2621">
        <v>3620</v>
      </c>
      <c r="B2621" t="s">
        <v>280</v>
      </c>
      <c r="C2621" t="s">
        <v>548</v>
      </c>
      <c r="D2621" t="s">
        <v>980</v>
      </c>
      <c r="E2621" s="1">
        <v>24869</v>
      </c>
      <c r="F2621" s="1">
        <v>45712</v>
      </c>
      <c r="G2621" t="s">
        <v>966</v>
      </c>
      <c r="H2621" s="2">
        <v>133848.07</v>
      </c>
      <c r="I2621">
        <v>0</v>
      </c>
      <c r="J2621">
        <v>2.1</v>
      </c>
      <c r="R2621">
        <f t="shared" ca="1" si="149"/>
        <v>57</v>
      </c>
    </row>
    <row r="2622" spans="1:18">
      <c r="A2622">
        <v>3621</v>
      </c>
      <c r="B2622" t="s">
        <v>328</v>
      </c>
      <c r="C2622" t="s">
        <v>600</v>
      </c>
      <c r="D2622" t="s">
        <v>979</v>
      </c>
      <c r="E2622" s="1">
        <v>36978</v>
      </c>
      <c r="F2622" s="1">
        <v>44168</v>
      </c>
      <c r="G2622" t="s">
        <v>967</v>
      </c>
      <c r="H2622" s="2">
        <v>464255.89</v>
      </c>
      <c r="I2622">
        <v>12</v>
      </c>
      <c r="J2622">
        <v>5.5</v>
      </c>
      <c r="R2622">
        <f t="shared" ca="1" si="149"/>
        <v>24</v>
      </c>
    </row>
    <row r="2623" spans="1:18">
      <c r="A2623">
        <v>3622</v>
      </c>
      <c r="B2623" t="s">
        <v>172</v>
      </c>
      <c r="C2623" t="s">
        <v>808</v>
      </c>
      <c r="D2623" t="s">
        <v>979</v>
      </c>
      <c r="E2623" s="1">
        <v>24431</v>
      </c>
      <c r="F2623" s="1">
        <v>44579</v>
      </c>
      <c r="G2623" t="s">
        <v>966</v>
      </c>
      <c r="H2623" s="2">
        <v>200818.12</v>
      </c>
      <c r="I2623">
        <v>0</v>
      </c>
      <c r="J2623">
        <v>2.1</v>
      </c>
      <c r="R2623">
        <f t="shared" ca="1" si="149"/>
        <v>58</v>
      </c>
    </row>
    <row r="2624" spans="1:18">
      <c r="A2624">
        <v>3623</v>
      </c>
      <c r="B2624" t="s">
        <v>141</v>
      </c>
      <c r="C2624" t="s">
        <v>539</v>
      </c>
      <c r="D2624" t="s">
        <v>980</v>
      </c>
      <c r="E2624" s="1">
        <v>20133</v>
      </c>
      <c r="F2624" s="1">
        <v>44559</v>
      </c>
      <c r="G2624" t="s">
        <v>965</v>
      </c>
      <c r="H2624" s="2">
        <v>298373.99</v>
      </c>
      <c r="I2624">
        <v>0</v>
      </c>
      <c r="J2624">
        <v>0.5</v>
      </c>
      <c r="R2624">
        <f t="shared" ca="1" si="149"/>
        <v>70</v>
      </c>
    </row>
    <row r="2625" spans="1:18">
      <c r="A2625">
        <v>3624</v>
      </c>
      <c r="B2625" t="s">
        <v>62</v>
      </c>
      <c r="C2625" t="s">
        <v>932</v>
      </c>
      <c r="D2625" t="s">
        <v>980</v>
      </c>
      <c r="E2625" s="1">
        <v>28971</v>
      </c>
      <c r="F2625" s="1">
        <v>45719</v>
      </c>
      <c r="G2625" t="s">
        <v>966</v>
      </c>
      <c r="H2625" s="2">
        <v>201296.59</v>
      </c>
      <c r="I2625">
        <v>0</v>
      </c>
      <c r="J2625">
        <v>2.1</v>
      </c>
      <c r="R2625">
        <f t="shared" ca="1" si="149"/>
        <v>46</v>
      </c>
    </row>
    <row r="2626" spans="1:18">
      <c r="A2626">
        <v>3625</v>
      </c>
      <c r="B2626" t="s">
        <v>332</v>
      </c>
      <c r="C2626" t="s">
        <v>453</v>
      </c>
      <c r="D2626" t="s">
        <v>980</v>
      </c>
      <c r="E2626" s="1">
        <v>29548</v>
      </c>
      <c r="F2626" s="1">
        <v>44123</v>
      </c>
      <c r="G2626" t="s">
        <v>968</v>
      </c>
      <c r="H2626" s="2">
        <v>56878.400000000001</v>
      </c>
      <c r="I2626">
        <v>0</v>
      </c>
      <c r="J2626">
        <v>35</v>
      </c>
      <c r="R2626">
        <f t="shared" ca="1" si="149"/>
        <v>44</v>
      </c>
    </row>
    <row r="2627" spans="1:18">
      <c r="A2627">
        <v>3626</v>
      </c>
      <c r="B2627" t="s">
        <v>206</v>
      </c>
      <c r="C2627" t="s">
        <v>691</v>
      </c>
      <c r="D2627" t="s">
        <v>979</v>
      </c>
      <c r="E2627" s="1">
        <v>34684</v>
      </c>
      <c r="F2627" s="1">
        <v>44438</v>
      </c>
      <c r="G2627" t="s">
        <v>966</v>
      </c>
      <c r="H2627" s="2">
        <v>146826.74</v>
      </c>
      <c r="I2627">
        <v>0</v>
      </c>
      <c r="J2627">
        <v>2.1</v>
      </c>
      <c r="R2627">
        <f t="shared" ca="1" si="149"/>
        <v>30</v>
      </c>
    </row>
    <row r="2628" spans="1:18">
      <c r="A2628">
        <v>3627</v>
      </c>
      <c r="B2628" t="s">
        <v>150</v>
      </c>
      <c r="C2628" t="s">
        <v>758</v>
      </c>
      <c r="D2628" t="s">
        <v>979</v>
      </c>
      <c r="E2628" s="1">
        <v>33298</v>
      </c>
      <c r="F2628" s="1">
        <v>45123</v>
      </c>
      <c r="G2628" t="s">
        <v>966</v>
      </c>
      <c r="H2628" s="2">
        <v>451435.11</v>
      </c>
      <c r="I2628">
        <v>0</v>
      </c>
      <c r="J2628">
        <v>2.1</v>
      </c>
      <c r="R2628">
        <f t="shared" ca="1" si="149"/>
        <v>34</v>
      </c>
    </row>
    <row r="2629" spans="1:18">
      <c r="A2629">
        <v>3628</v>
      </c>
      <c r="B2629" t="s">
        <v>302</v>
      </c>
      <c r="C2629" t="s">
        <v>841</v>
      </c>
      <c r="D2629" t="s">
        <v>980</v>
      </c>
      <c r="E2629" s="1">
        <v>24950</v>
      </c>
      <c r="F2629" s="1">
        <v>45262</v>
      </c>
      <c r="G2629" t="s">
        <v>968</v>
      </c>
      <c r="H2629" s="2">
        <v>454106.95</v>
      </c>
      <c r="I2629">
        <v>0</v>
      </c>
      <c r="J2629">
        <v>35</v>
      </c>
      <c r="R2629">
        <f t="shared" ca="1" si="149"/>
        <v>57</v>
      </c>
    </row>
    <row r="2630" spans="1:18">
      <c r="A2630">
        <v>3629</v>
      </c>
      <c r="B2630" t="s">
        <v>256</v>
      </c>
      <c r="C2630" t="s">
        <v>585</v>
      </c>
      <c r="D2630" t="s">
        <v>980</v>
      </c>
      <c r="E2630" s="1">
        <v>30777</v>
      </c>
      <c r="F2630" s="1">
        <v>45269</v>
      </c>
      <c r="G2630" t="s">
        <v>967</v>
      </c>
      <c r="H2630" s="2">
        <v>419471.27</v>
      </c>
      <c r="I2630">
        <v>12</v>
      </c>
      <c r="J2630">
        <v>5.5</v>
      </c>
      <c r="R2630">
        <f t="shared" ca="1" si="149"/>
        <v>41</v>
      </c>
    </row>
    <row r="2631" spans="1:18">
      <c r="A2631">
        <v>3630</v>
      </c>
      <c r="B2631" t="s">
        <v>24</v>
      </c>
      <c r="C2631" t="s">
        <v>527</v>
      </c>
      <c r="D2631" t="s">
        <v>980</v>
      </c>
      <c r="E2631" s="1">
        <v>36319</v>
      </c>
      <c r="F2631" s="1">
        <v>45102</v>
      </c>
      <c r="G2631" t="s">
        <v>968</v>
      </c>
      <c r="H2631" s="2">
        <v>153244.31</v>
      </c>
      <c r="I2631">
        <v>0</v>
      </c>
      <c r="J2631">
        <v>35</v>
      </c>
      <c r="R2631">
        <f t="shared" ca="1" si="149"/>
        <v>25</v>
      </c>
    </row>
    <row r="2632" spans="1:18">
      <c r="A2632">
        <v>3631</v>
      </c>
      <c r="B2632" t="s">
        <v>60</v>
      </c>
      <c r="C2632" t="s">
        <v>563</v>
      </c>
      <c r="D2632" t="s">
        <v>979</v>
      </c>
      <c r="E2632" s="1">
        <v>24613</v>
      </c>
      <c r="F2632" s="1">
        <v>45651</v>
      </c>
      <c r="G2632" t="s">
        <v>966</v>
      </c>
      <c r="H2632" s="2">
        <v>245413.1</v>
      </c>
      <c r="I2632">
        <v>0</v>
      </c>
      <c r="J2632">
        <v>2.1</v>
      </c>
      <c r="R2632">
        <f t="shared" ca="1" si="149"/>
        <v>58</v>
      </c>
    </row>
    <row r="2633" spans="1:18">
      <c r="A2633">
        <v>3632</v>
      </c>
      <c r="B2633" t="s">
        <v>339</v>
      </c>
      <c r="C2633" t="s">
        <v>884</v>
      </c>
      <c r="D2633" t="s">
        <v>979</v>
      </c>
      <c r="E2633" s="1">
        <v>29791</v>
      </c>
      <c r="F2633" s="1">
        <v>45600</v>
      </c>
      <c r="G2633" t="s">
        <v>967</v>
      </c>
      <c r="H2633" s="2">
        <v>411241.19</v>
      </c>
      <c r="I2633">
        <v>0</v>
      </c>
      <c r="J2633">
        <v>5.5</v>
      </c>
      <c r="R2633">
        <f t="shared" ca="1" si="149"/>
        <v>43</v>
      </c>
    </row>
    <row r="2634" spans="1:18">
      <c r="A2634">
        <v>3633</v>
      </c>
      <c r="B2634" t="s">
        <v>28</v>
      </c>
      <c r="C2634" t="s">
        <v>359</v>
      </c>
      <c r="D2634" t="s">
        <v>980</v>
      </c>
      <c r="E2634" s="1">
        <v>27296</v>
      </c>
      <c r="F2634" s="1">
        <v>44592</v>
      </c>
      <c r="G2634" t="s">
        <v>966</v>
      </c>
      <c r="H2634" s="2">
        <v>23041.18</v>
      </c>
      <c r="I2634">
        <v>0</v>
      </c>
      <c r="J2634">
        <v>2.1</v>
      </c>
      <c r="R2634">
        <f t="shared" ca="1" si="149"/>
        <v>50</v>
      </c>
    </row>
    <row r="2635" spans="1:18">
      <c r="A2635">
        <v>3634</v>
      </c>
      <c r="B2635" t="s">
        <v>119</v>
      </c>
      <c r="C2635" t="s">
        <v>659</v>
      </c>
      <c r="D2635" t="s">
        <v>980</v>
      </c>
      <c r="E2635" s="1">
        <v>34062</v>
      </c>
      <c r="F2635" s="1">
        <v>45458</v>
      </c>
      <c r="G2635" t="s">
        <v>968</v>
      </c>
      <c r="H2635" s="2">
        <v>371284.43</v>
      </c>
      <c r="I2635">
        <v>0</v>
      </c>
      <c r="J2635">
        <v>35</v>
      </c>
      <c r="R2635">
        <f t="shared" ca="1" si="149"/>
        <v>32</v>
      </c>
    </row>
    <row r="2636" spans="1:18">
      <c r="A2636">
        <v>3635</v>
      </c>
      <c r="B2636" t="s">
        <v>181</v>
      </c>
      <c r="C2636" t="s">
        <v>583</v>
      </c>
      <c r="D2636" t="s">
        <v>980</v>
      </c>
      <c r="E2636" s="1">
        <v>31225</v>
      </c>
      <c r="F2636" s="1">
        <v>44523</v>
      </c>
      <c r="G2636" t="s">
        <v>965</v>
      </c>
      <c r="H2636" s="2">
        <v>411691.63</v>
      </c>
      <c r="I2636">
        <v>0</v>
      </c>
      <c r="J2636">
        <v>0.5</v>
      </c>
      <c r="R2636">
        <f t="shared" ca="1" si="149"/>
        <v>39</v>
      </c>
    </row>
    <row r="2637" spans="1:18">
      <c r="A2637">
        <v>3636</v>
      </c>
      <c r="B2637" t="s">
        <v>237</v>
      </c>
      <c r="C2637" t="s">
        <v>429</v>
      </c>
      <c r="D2637" t="s">
        <v>979</v>
      </c>
      <c r="E2637" s="1">
        <v>38203</v>
      </c>
      <c r="F2637" s="1">
        <v>44050</v>
      </c>
      <c r="G2637" t="s">
        <v>967</v>
      </c>
      <c r="H2637" s="2">
        <v>92340.36</v>
      </c>
      <c r="I2637">
        <v>24</v>
      </c>
      <c r="J2637">
        <v>5.5</v>
      </c>
      <c r="R2637">
        <f t="shared" ref="R2637:R2700" ca="1" si="150">INT((TODAY()-E2637)/365.25)</f>
        <v>20</v>
      </c>
    </row>
    <row r="2638" spans="1:18">
      <c r="A2638">
        <v>3637</v>
      </c>
      <c r="B2638" t="s">
        <v>284</v>
      </c>
      <c r="C2638" t="s">
        <v>421</v>
      </c>
      <c r="D2638" t="s">
        <v>979</v>
      </c>
      <c r="E2638" s="1">
        <v>26299</v>
      </c>
      <c r="F2638" s="1">
        <v>43990</v>
      </c>
      <c r="G2638" t="s">
        <v>969</v>
      </c>
      <c r="H2638" s="2">
        <v>494244.55</v>
      </c>
      <c r="I2638">
        <v>18</v>
      </c>
      <c r="J2638">
        <v>8</v>
      </c>
      <c r="R2638">
        <f t="shared" ca="1" si="150"/>
        <v>53</v>
      </c>
    </row>
    <row r="2639" spans="1:18">
      <c r="A2639">
        <v>3638</v>
      </c>
      <c r="B2639" t="s">
        <v>264</v>
      </c>
      <c r="C2639" t="s">
        <v>632</v>
      </c>
      <c r="D2639" t="s">
        <v>980</v>
      </c>
      <c r="E2639" s="1">
        <v>35382</v>
      </c>
      <c r="F2639" s="1">
        <v>45108</v>
      </c>
      <c r="G2639" t="s">
        <v>967</v>
      </c>
      <c r="H2639" s="2">
        <v>363969.12</v>
      </c>
      <c r="I2639">
        <v>24</v>
      </c>
      <c r="J2639">
        <v>5.5</v>
      </c>
      <c r="R2639">
        <f t="shared" ca="1" si="150"/>
        <v>28</v>
      </c>
    </row>
    <row r="2640" spans="1:18">
      <c r="A2640">
        <v>3639</v>
      </c>
      <c r="B2640" t="s">
        <v>95</v>
      </c>
      <c r="C2640" t="s">
        <v>771</v>
      </c>
      <c r="D2640" t="s">
        <v>979</v>
      </c>
      <c r="E2640" s="1">
        <v>30454</v>
      </c>
      <c r="F2640" s="1">
        <v>45595</v>
      </c>
      <c r="G2640" t="s">
        <v>965</v>
      </c>
      <c r="H2640" s="2">
        <v>147487.39000000001</v>
      </c>
      <c r="I2640">
        <v>0</v>
      </c>
      <c r="J2640">
        <v>0.5</v>
      </c>
      <c r="R2640">
        <f t="shared" ca="1" si="150"/>
        <v>42</v>
      </c>
    </row>
    <row r="2641" spans="1:18">
      <c r="A2641">
        <v>3640</v>
      </c>
      <c r="B2641" t="s">
        <v>254</v>
      </c>
      <c r="C2641" t="s">
        <v>495</v>
      </c>
      <c r="D2641" t="s">
        <v>979</v>
      </c>
      <c r="E2641" s="1">
        <v>33416</v>
      </c>
      <c r="F2641" s="1">
        <v>44355</v>
      </c>
      <c r="G2641" t="s">
        <v>969</v>
      </c>
      <c r="H2641" s="2">
        <v>121284.72</v>
      </c>
      <c r="I2641">
        <v>6</v>
      </c>
      <c r="J2641">
        <v>8</v>
      </c>
      <c r="R2641">
        <f t="shared" ca="1" si="150"/>
        <v>33</v>
      </c>
    </row>
    <row r="2642" spans="1:18">
      <c r="A2642">
        <v>3641</v>
      </c>
      <c r="B2642" t="s">
        <v>115</v>
      </c>
      <c r="C2642" t="s">
        <v>816</v>
      </c>
      <c r="D2642" t="s">
        <v>979</v>
      </c>
      <c r="E2642" s="1">
        <v>19888</v>
      </c>
      <c r="F2642" s="1">
        <v>45162</v>
      </c>
      <c r="G2642" t="s">
        <v>968</v>
      </c>
      <c r="H2642" s="2">
        <v>350822</v>
      </c>
      <c r="I2642">
        <v>0</v>
      </c>
      <c r="J2642">
        <v>35</v>
      </c>
      <c r="R2642">
        <f t="shared" ca="1" si="150"/>
        <v>70</v>
      </c>
    </row>
    <row r="2643" spans="1:18">
      <c r="A2643">
        <v>3642</v>
      </c>
      <c r="B2643" t="s">
        <v>71</v>
      </c>
      <c r="C2643" t="s">
        <v>657</v>
      </c>
      <c r="D2643" t="s">
        <v>979</v>
      </c>
      <c r="E2643" s="1">
        <v>38842</v>
      </c>
      <c r="F2643" s="1">
        <v>45429</v>
      </c>
      <c r="G2643" t="s">
        <v>967</v>
      </c>
      <c r="H2643" s="2">
        <v>9001.61</v>
      </c>
      <c r="I2643">
        <v>0</v>
      </c>
      <c r="J2643">
        <v>5.5</v>
      </c>
      <c r="R2643">
        <f t="shared" ca="1" si="150"/>
        <v>19</v>
      </c>
    </row>
    <row r="2644" spans="1:18">
      <c r="A2644">
        <v>3643</v>
      </c>
      <c r="B2644" t="s">
        <v>159</v>
      </c>
      <c r="C2644" t="s">
        <v>488</v>
      </c>
      <c r="D2644" t="s">
        <v>979</v>
      </c>
      <c r="E2644" s="1">
        <v>25081</v>
      </c>
      <c r="F2644" s="1">
        <v>45760</v>
      </c>
      <c r="G2644" t="s">
        <v>969</v>
      </c>
      <c r="H2644" s="2">
        <v>228544.91</v>
      </c>
      <c r="I2644">
        <v>24</v>
      </c>
      <c r="J2644">
        <v>8</v>
      </c>
      <c r="R2644">
        <f t="shared" ca="1" si="150"/>
        <v>56</v>
      </c>
    </row>
    <row r="2645" spans="1:18">
      <c r="A2645">
        <v>3644</v>
      </c>
      <c r="B2645" t="s">
        <v>309</v>
      </c>
      <c r="C2645" t="s">
        <v>654</v>
      </c>
      <c r="D2645" t="s">
        <v>980</v>
      </c>
      <c r="E2645" s="1">
        <v>35609</v>
      </c>
      <c r="F2645" s="1">
        <v>45724</v>
      </c>
      <c r="G2645" t="s">
        <v>968</v>
      </c>
      <c r="H2645" s="2">
        <v>454305.62</v>
      </c>
      <c r="I2645">
        <v>0</v>
      </c>
      <c r="J2645">
        <v>35</v>
      </c>
      <c r="R2645">
        <f t="shared" ca="1" si="150"/>
        <v>27</v>
      </c>
    </row>
    <row r="2646" spans="1:18">
      <c r="A2646">
        <v>3645</v>
      </c>
      <c r="B2646" t="s">
        <v>350</v>
      </c>
      <c r="C2646" t="s">
        <v>604</v>
      </c>
      <c r="D2646" t="s">
        <v>980</v>
      </c>
      <c r="E2646" s="1">
        <v>24821</v>
      </c>
      <c r="F2646" s="1">
        <v>44548</v>
      </c>
      <c r="G2646" t="s">
        <v>967</v>
      </c>
      <c r="H2646" s="2">
        <v>126369.68</v>
      </c>
      <c r="I2646">
        <v>24</v>
      </c>
      <c r="J2646">
        <v>5.5</v>
      </c>
      <c r="R2646">
        <f t="shared" ca="1" si="150"/>
        <v>57</v>
      </c>
    </row>
    <row r="2647" spans="1:18">
      <c r="A2647">
        <v>3646</v>
      </c>
      <c r="B2647" t="s">
        <v>327</v>
      </c>
      <c r="C2647" t="s">
        <v>636</v>
      </c>
      <c r="D2647" t="s">
        <v>979</v>
      </c>
      <c r="E2647" s="1">
        <v>31718</v>
      </c>
      <c r="F2647" s="1">
        <v>43994</v>
      </c>
      <c r="G2647" t="s">
        <v>965</v>
      </c>
      <c r="H2647" s="2">
        <v>122843.66</v>
      </c>
      <c r="I2647">
        <v>0</v>
      </c>
      <c r="J2647">
        <v>0.5</v>
      </c>
      <c r="R2647">
        <f t="shared" ca="1" si="150"/>
        <v>38</v>
      </c>
    </row>
    <row r="2648" spans="1:18">
      <c r="A2648">
        <v>3647</v>
      </c>
      <c r="B2648" t="s">
        <v>157</v>
      </c>
      <c r="C2648" t="s">
        <v>497</v>
      </c>
      <c r="D2648" t="s">
        <v>980</v>
      </c>
      <c r="E2648" s="1">
        <v>20265</v>
      </c>
      <c r="F2648" s="1">
        <v>44699</v>
      </c>
      <c r="G2648" t="s">
        <v>969</v>
      </c>
      <c r="H2648" s="2">
        <v>297526.55</v>
      </c>
      <c r="I2648">
        <v>36</v>
      </c>
      <c r="J2648">
        <v>8</v>
      </c>
      <c r="R2648">
        <f t="shared" ca="1" si="150"/>
        <v>69</v>
      </c>
    </row>
    <row r="2649" spans="1:18">
      <c r="A2649">
        <v>3648</v>
      </c>
      <c r="B2649" t="s">
        <v>63</v>
      </c>
      <c r="C2649" t="s">
        <v>937</v>
      </c>
      <c r="D2649" t="s">
        <v>979</v>
      </c>
      <c r="E2649" s="1">
        <v>37894</v>
      </c>
      <c r="F2649" s="1">
        <v>45093</v>
      </c>
      <c r="G2649" t="s">
        <v>969</v>
      </c>
      <c r="H2649" s="2">
        <v>454564</v>
      </c>
      <c r="I2649">
        <v>36</v>
      </c>
      <c r="J2649">
        <v>8</v>
      </c>
      <c r="R2649">
        <f t="shared" ca="1" si="150"/>
        <v>21</v>
      </c>
    </row>
    <row r="2650" spans="1:18">
      <c r="A2650">
        <v>3649</v>
      </c>
      <c r="B2650" t="s">
        <v>51</v>
      </c>
      <c r="C2650" t="s">
        <v>747</v>
      </c>
      <c r="D2650" t="s">
        <v>980</v>
      </c>
      <c r="E2650" s="1">
        <v>32828</v>
      </c>
      <c r="F2650" s="1">
        <v>45406</v>
      </c>
      <c r="G2650" t="s">
        <v>966</v>
      </c>
      <c r="H2650" s="2">
        <v>399577.29</v>
      </c>
      <c r="I2650">
        <v>0</v>
      </c>
      <c r="J2650">
        <v>2.1</v>
      </c>
      <c r="R2650">
        <f t="shared" ca="1" si="150"/>
        <v>35</v>
      </c>
    </row>
    <row r="2651" spans="1:18">
      <c r="A2651">
        <v>3650</v>
      </c>
      <c r="B2651" t="s">
        <v>162</v>
      </c>
      <c r="C2651" t="s">
        <v>450</v>
      </c>
      <c r="D2651" t="s">
        <v>979</v>
      </c>
      <c r="E2651" s="1">
        <v>26370</v>
      </c>
      <c r="F2651" s="1">
        <v>44890</v>
      </c>
      <c r="G2651" t="s">
        <v>966</v>
      </c>
      <c r="H2651" s="2">
        <v>114309.99</v>
      </c>
      <c r="I2651">
        <v>0</v>
      </c>
      <c r="J2651">
        <v>2.1</v>
      </c>
      <c r="R2651">
        <f t="shared" ca="1" si="150"/>
        <v>53</v>
      </c>
    </row>
    <row r="2652" spans="1:18">
      <c r="A2652">
        <v>3651</v>
      </c>
      <c r="B2652" t="s">
        <v>347</v>
      </c>
      <c r="C2652" t="s">
        <v>703</v>
      </c>
      <c r="D2652" t="s">
        <v>980</v>
      </c>
      <c r="E2652" s="1">
        <v>34458</v>
      </c>
      <c r="F2652" s="1">
        <v>45528</v>
      </c>
      <c r="G2652" t="s">
        <v>969</v>
      </c>
      <c r="H2652" s="2">
        <v>56374.21</v>
      </c>
      <c r="I2652">
        <v>6</v>
      </c>
      <c r="J2652">
        <v>8</v>
      </c>
      <c r="R2652">
        <f t="shared" ca="1" si="150"/>
        <v>31</v>
      </c>
    </row>
    <row r="2653" spans="1:18">
      <c r="A2653">
        <v>3652</v>
      </c>
      <c r="B2653" t="s">
        <v>148</v>
      </c>
      <c r="C2653" t="s">
        <v>369</v>
      </c>
      <c r="D2653" t="s">
        <v>980</v>
      </c>
      <c r="E2653" s="1">
        <v>32651</v>
      </c>
      <c r="F2653" s="1">
        <v>44115</v>
      </c>
      <c r="G2653" t="s">
        <v>966</v>
      </c>
      <c r="H2653" s="2">
        <v>29001.87</v>
      </c>
      <c r="I2653">
        <v>0</v>
      </c>
      <c r="J2653">
        <v>2.1</v>
      </c>
      <c r="R2653">
        <f t="shared" ca="1" si="150"/>
        <v>36</v>
      </c>
    </row>
    <row r="2654" spans="1:18">
      <c r="A2654">
        <v>3653</v>
      </c>
      <c r="B2654" t="s">
        <v>262</v>
      </c>
      <c r="C2654" t="s">
        <v>547</v>
      </c>
      <c r="D2654" t="s">
        <v>980</v>
      </c>
      <c r="E2654" s="1">
        <v>33698</v>
      </c>
      <c r="F2654" s="1">
        <v>45447</v>
      </c>
      <c r="G2654" t="s">
        <v>968</v>
      </c>
      <c r="H2654" s="2">
        <v>285037.73</v>
      </c>
      <c r="I2654">
        <v>0</v>
      </c>
      <c r="J2654">
        <v>35</v>
      </c>
      <c r="R2654">
        <f t="shared" ca="1" si="150"/>
        <v>33</v>
      </c>
    </row>
    <row r="2655" spans="1:18">
      <c r="A2655">
        <v>3654</v>
      </c>
      <c r="B2655" t="s">
        <v>75</v>
      </c>
      <c r="C2655" t="s">
        <v>854</v>
      </c>
      <c r="D2655" t="s">
        <v>979</v>
      </c>
      <c r="E2655" s="1">
        <v>39036</v>
      </c>
      <c r="F2655" s="1">
        <v>45775</v>
      </c>
      <c r="G2655" t="s">
        <v>965</v>
      </c>
      <c r="H2655" s="2">
        <v>401295.81</v>
      </c>
      <c r="I2655">
        <v>0</v>
      </c>
      <c r="J2655">
        <v>0.5</v>
      </c>
      <c r="R2655">
        <f t="shared" ca="1" si="150"/>
        <v>18</v>
      </c>
    </row>
    <row r="2656" spans="1:18">
      <c r="A2656">
        <v>3655</v>
      </c>
      <c r="B2656" t="s">
        <v>242</v>
      </c>
      <c r="C2656" t="s">
        <v>680</v>
      </c>
      <c r="D2656" t="s">
        <v>979</v>
      </c>
      <c r="E2656" s="1">
        <v>29241</v>
      </c>
      <c r="F2656" s="1">
        <v>45425</v>
      </c>
      <c r="G2656" t="s">
        <v>969</v>
      </c>
      <c r="H2656" s="2">
        <v>409231.44</v>
      </c>
      <c r="I2656">
        <v>12</v>
      </c>
      <c r="J2656">
        <v>8</v>
      </c>
      <c r="R2656">
        <f t="shared" ca="1" si="150"/>
        <v>45</v>
      </c>
    </row>
    <row r="2657" spans="1:18">
      <c r="A2657">
        <v>3656</v>
      </c>
      <c r="B2657" t="s">
        <v>22</v>
      </c>
      <c r="C2657" t="s">
        <v>682</v>
      </c>
      <c r="D2657" t="s">
        <v>979</v>
      </c>
      <c r="E2657" s="1">
        <v>26226</v>
      </c>
      <c r="F2657" s="1">
        <v>45241</v>
      </c>
      <c r="G2657" t="s">
        <v>966</v>
      </c>
      <c r="H2657" s="2">
        <v>353438.11</v>
      </c>
      <c r="I2657">
        <v>0</v>
      </c>
      <c r="J2657">
        <v>2.1</v>
      </c>
      <c r="R2657">
        <f t="shared" ca="1" si="150"/>
        <v>53</v>
      </c>
    </row>
    <row r="2658" spans="1:18">
      <c r="A2658">
        <v>3657</v>
      </c>
      <c r="B2658" t="s">
        <v>125</v>
      </c>
      <c r="C2658" t="s">
        <v>691</v>
      </c>
      <c r="D2658" t="s">
        <v>979</v>
      </c>
      <c r="E2658" s="1">
        <v>25961</v>
      </c>
      <c r="F2658" s="1">
        <v>44579</v>
      </c>
      <c r="G2658" t="s">
        <v>968</v>
      </c>
      <c r="H2658" s="2">
        <v>387136.51</v>
      </c>
      <c r="I2658">
        <v>0</v>
      </c>
      <c r="J2658">
        <v>35</v>
      </c>
      <c r="R2658">
        <f t="shared" ca="1" si="150"/>
        <v>54</v>
      </c>
    </row>
    <row r="2659" spans="1:18">
      <c r="A2659">
        <v>3658</v>
      </c>
      <c r="B2659" t="s">
        <v>239</v>
      </c>
      <c r="C2659" t="s">
        <v>695</v>
      </c>
      <c r="D2659" t="s">
        <v>979</v>
      </c>
      <c r="E2659" s="1">
        <v>32715</v>
      </c>
      <c r="F2659" s="1">
        <v>45584</v>
      </c>
      <c r="G2659" t="s">
        <v>969</v>
      </c>
      <c r="H2659" s="2">
        <v>486116.96</v>
      </c>
      <c r="I2659">
        <v>6</v>
      </c>
      <c r="J2659">
        <v>8</v>
      </c>
      <c r="R2659">
        <f t="shared" ca="1" si="150"/>
        <v>35</v>
      </c>
    </row>
    <row r="2660" spans="1:18">
      <c r="A2660">
        <v>3659</v>
      </c>
      <c r="B2660" t="s">
        <v>243</v>
      </c>
      <c r="C2660" t="s">
        <v>466</v>
      </c>
      <c r="D2660" t="s">
        <v>979</v>
      </c>
      <c r="E2660" s="1">
        <v>32878</v>
      </c>
      <c r="F2660" s="1">
        <v>44850</v>
      </c>
      <c r="G2660" t="s">
        <v>969</v>
      </c>
      <c r="H2660" s="2">
        <v>87240.34</v>
      </c>
      <c r="I2660">
        <v>18</v>
      </c>
      <c r="J2660">
        <v>8</v>
      </c>
      <c r="R2660">
        <f t="shared" ca="1" si="150"/>
        <v>35</v>
      </c>
    </row>
    <row r="2661" spans="1:18">
      <c r="A2661">
        <v>3660</v>
      </c>
      <c r="B2661" t="s">
        <v>129</v>
      </c>
      <c r="C2661" t="s">
        <v>376</v>
      </c>
      <c r="D2661" t="s">
        <v>980</v>
      </c>
      <c r="E2661" s="1">
        <v>20027</v>
      </c>
      <c r="F2661" s="1">
        <v>44324</v>
      </c>
      <c r="G2661" t="s">
        <v>966</v>
      </c>
      <c r="H2661" s="2">
        <v>320035.09000000003</v>
      </c>
      <c r="I2661">
        <v>0</v>
      </c>
      <c r="J2661">
        <v>2.1</v>
      </c>
      <c r="R2661">
        <f t="shared" ca="1" si="150"/>
        <v>70</v>
      </c>
    </row>
    <row r="2662" spans="1:18">
      <c r="A2662">
        <v>3661</v>
      </c>
      <c r="B2662" t="s">
        <v>236</v>
      </c>
      <c r="C2662" t="s">
        <v>527</v>
      </c>
      <c r="D2662" t="s">
        <v>979</v>
      </c>
      <c r="E2662" s="1">
        <v>36919</v>
      </c>
      <c r="F2662" s="1">
        <v>44404</v>
      </c>
      <c r="G2662" t="s">
        <v>966</v>
      </c>
      <c r="H2662" s="2">
        <v>85281.25</v>
      </c>
      <c r="I2662">
        <v>0</v>
      </c>
      <c r="J2662">
        <v>2.1</v>
      </c>
      <c r="R2662">
        <f t="shared" ca="1" si="150"/>
        <v>24</v>
      </c>
    </row>
    <row r="2663" spans="1:18">
      <c r="A2663">
        <v>3662</v>
      </c>
      <c r="B2663" t="s">
        <v>94</v>
      </c>
      <c r="C2663" t="s">
        <v>579</v>
      </c>
      <c r="D2663" t="s">
        <v>979</v>
      </c>
      <c r="E2663" s="1">
        <v>31576</v>
      </c>
      <c r="F2663" s="1">
        <v>44418</v>
      </c>
      <c r="G2663" t="s">
        <v>965</v>
      </c>
      <c r="H2663" s="2">
        <v>448803.9</v>
      </c>
      <c r="I2663">
        <v>0</v>
      </c>
      <c r="J2663">
        <v>0.5</v>
      </c>
      <c r="R2663">
        <f t="shared" ca="1" si="150"/>
        <v>38</v>
      </c>
    </row>
    <row r="2664" spans="1:18">
      <c r="A2664">
        <v>3663</v>
      </c>
      <c r="B2664" t="s">
        <v>336</v>
      </c>
      <c r="C2664" t="s">
        <v>776</v>
      </c>
      <c r="D2664" t="s">
        <v>980</v>
      </c>
      <c r="E2664" s="1">
        <v>38411</v>
      </c>
      <c r="F2664" s="1">
        <v>45019</v>
      </c>
      <c r="G2664" t="s">
        <v>969</v>
      </c>
      <c r="H2664" s="2">
        <v>294666.12</v>
      </c>
      <c r="I2664">
        <v>6</v>
      </c>
      <c r="J2664">
        <v>8</v>
      </c>
      <c r="R2664">
        <f t="shared" ca="1" si="150"/>
        <v>20</v>
      </c>
    </row>
    <row r="2665" spans="1:18">
      <c r="A2665">
        <v>3664</v>
      </c>
      <c r="B2665" t="s">
        <v>325</v>
      </c>
      <c r="C2665" t="s">
        <v>826</v>
      </c>
      <c r="D2665" t="s">
        <v>979</v>
      </c>
      <c r="E2665" s="1">
        <v>38829</v>
      </c>
      <c r="F2665" s="1">
        <v>45274</v>
      </c>
      <c r="G2665" t="s">
        <v>966</v>
      </c>
      <c r="H2665" s="2">
        <v>282866.98</v>
      </c>
      <c r="I2665">
        <v>0</v>
      </c>
      <c r="J2665">
        <v>2.1</v>
      </c>
      <c r="R2665">
        <f t="shared" ca="1" si="150"/>
        <v>19</v>
      </c>
    </row>
    <row r="2666" spans="1:18">
      <c r="A2666">
        <v>3665</v>
      </c>
      <c r="B2666" t="s">
        <v>73</v>
      </c>
      <c r="C2666" t="s">
        <v>591</v>
      </c>
      <c r="D2666" t="s">
        <v>979</v>
      </c>
      <c r="E2666" s="1">
        <v>31772</v>
      </c>
      <c r="F2666" s="1">
        <v>45608</v>
      </c>
      <c r="G2666" t="s">
        <v>969</v>
      </c>
      <c r="H2666" s="2">
        <v>291409.23</v>
      </c>
      <c r="I2666">
        <v>0</v>
      </c>
      <c r="J2666">
        <v>8</v>
      </c>
      <c r="R2666">
        <f t="shared" ca="1" si="150"/>
        <v>38</v>
      </c>
    </row>
    <row r="2667" spans="1:18">
      <c r="A2667">
        <v>3666</v>
      </c>
      <c r="B2667" t="s">
        <v>266</v>
      </c>
      <c r="C2667" t="s">
        <v>662</v>
      </c>
      <c r="D2667" t="s">
        <v>979</v>
      </c>
      <c r="E2667" s="1">
        <v>24175</v>
      </c>
      <c r="F2667" s="1">
        <v>45361</v>
      </c>
      <c r="G2667" t="s">
        <v>965</v>
      </c>
      <c r="H2667" s="2">
        <v>140917.5</v>
      </c>
      <c r="I2667">
        <v>0</v>
      </c>
      <c r="J2667">
        <v>0.5</v>
      </c>
      <c r="R2667">
        <f t="shared" ca="1" si="150"/>
        <v>59</v>
      </c>
    </row>
    <row r="2668" spans="1:18">
      <c r="A2668">
        <v>3667</v>
      </c>
      <c r="B2668" t="s">
        <v>308</v>
      </c>
      <c r="C2668" t="s">
        <v>817</v>
      </c>
      <c r="D2668" t="s">
        <v>979</v>
      </c>
      <c r="E2668" s="1">
        <v>28362</v>
      </c>
      <c r="F2668" s="1">
        <v>45221</v>
      </c>
      <c r="G2668" t="s">
        <v>967</v>
      </c>
      <c r="H2668" s="2">
        <v>335361.11</v>
      </c>
      <c r="I2668">
        <v>0</v>
      </c>
      <c r="J2668">
        <v>5.5</v>
      </c>
      <c r="R2668">
        <f t="shared" ca="1" si="150"/>
        <v>47</v>
      </c>
    </row>
    <row r="2669" spans="1:18">
      <c r="A2669">
        <v>3668</v>
      </c>
      <c r="B2669" t="s">
        <v>31</v>
      </c>
      <c r="C2669" t="s">
        <v>836</v>
      </c>
      <c r="D2669" t="s">
        <v>980</v>
      </c>
      <c r="E2669" s="1">
        <v>29025</v>
      </c>
      <c r="F2669" s="1">
        <v>44971</v>
      </c>
      <c r="G2669" t="s">
        <v>967</v>
      </c>
      <c r="H2669" s="2">
        <v>405843.79</v>
      </c>
      <c r="I2669">
        <v>36</v>
      </c>
      <c r="J2669">
        <v>5.5</v>
      </c>
      <c r="R2669">
        <f t="shared" ca="1" si="150"/>
        <v>45</v>
      </c>
    </row>
    <row r="2670" spans="1:18">
      <c r="A2670">
        <v>3669</v>
      </c>
      <c r="B2670" t="s">
        <v>10</v>
      </c>
      <c r="C2670" t="s">
        <v>533</v>
      </c>
      <c r="D2670" t="s">
        <v>979</v>
      </c>
      <c r="E2670" s="1">
        <v>33349</v>
      </c>
      <c r="F2670" s="1">
        <v>44402</v>
      </c>
      <c r="G2670" t="s">
        <v>968</v>
      </c>
      <c r="H2670" s="2">
        <v>239979.47</v>
      </c>
      <c r="I2670">
        <v>0</v>
      </c>
      <c r="J2670">
        <v>35</v>
      </c>
      <c r="R2670">
        <f t="shared" ca="1" si="150"/>
        <v>34</v>
      </c>
    </row>
    <row r="2671" spans="1:18">
      <c r="A2671">
        <v>3670</v>
      </c>
      <c r="B2671" t="s">
        <v>251</v>
      </c>
      <c r="C2671" t="s">
        <v>467</v>
      </c>
      <c r="D2671" t="s">
        <v>979</v>
      </c>
      <c r="E2671" s="1">
        <v>24087</v>
      </c>
      <c r="F2671" s="1">
        <v>44248</v>
      </c>
      <c r="G2671" t="s">
        <v>966</v>
      </c>
      <c r="H2671" s="2">
        <v>447575.63</v>
      </c>
      <c r="I2671">
        <v>0</v>
      </c>
      <c r="J2671">
        <v>2.1</v>
      </c>
      <c r="R2671">
        <f t="shared" ca="1" si="150"/>
        <v>59</v>
      </c>
    </row>
    <row r="2672" spans="1:18">
      <c r="A2672">
        <v>3671</v>
      </c>
      <c r="B2672" t="s">
        <v>77</v>
      </c>
      <c r="C2672" t="s">
        <v>610</v>
      </c>
      <c r="D2672" t="s">
        <v>979</v>
      </c>
      <c r="E2672" s="1">
        <v>30563</v>
      </c>
      <c r="F2672" s="1">
        <v>45072</v>
      </c>
      <c r="G2672" t="s">
        <v>965</v>
      </c>
      <c r="H2672" s="2">
        <v>436539.62</v>
      </c>
      <c r="I2672">
        <v>0</v>
      </c>
      <c r="J2672">
        <v>0.5</v>
      </c>
      <c r="R2672">
        <f t="shared" ca="1" si="150"/>
        <v>41</v>
      </c>
    </row>
    <row r="2673" spans="1:18">
      <c r="A2673">
        <v>3672</v>
      </c>
      <c r="B2673" t="s">
        <v>58</v>
      </c>
      <c r="C2673" t="s">
        <v>472</v>
      </c>
      <c r="D2673" t="s">
        <v>979</v>
      </c>
      <c r="E2673" s="1">
        <v>34483</v>
      </c>
      <c r="F2673" s="1">
        <v>45512</v>
      </c>
      <c r="G2673" t="s">
        <v>966</v>
      </c>
      <c r="H2673" s="2">
        <v>243071.18</v>
      </c>
      <c r="I2673">
        <v>0</v>
      </c>
      <c r="J2673">
        <v>2.1</v>
      </c>
      <c r="R2673">
        <f t="shared" ca="1" si="150"/>
        <v>31</v>
      </c>
    </row>
    <row r="2674" spans="1:18">
      <c r="A2674">
        <v>3673</v>
      </c>
      <c r="B2674" t="s">
        <v>296</v>
      </c>
      <c r="C2674" t="s">
        <v>882</v>
      </c>
      <c r="D2674" t="s">
        <v>979</v>
      </c>
      <c r="E2674" s="1">
        <v>37397</v>
      </c>
      <c r="F2674" s="1">
        <v>44155</v>
      </c>
      <c r="G2674" t="s">
        <v>969</v>
      </c>
      <c r="H2674" s="2">
        <v>369472.36</v>
      </c>
      <c r="I2674">
        <v>18</v>
      </c>
      <c r="J2674">
        <v>8</v>
      </c>
      <c r="R2674">
        <f t="shared" ca="1" si="150"/>
        <v>23</v>
      </c>
    </row>
    <row r="2675" spans="1:18">
      <c r="A2675">
        <v>3674</v>
      </c>
      <c r="B2675" t="s">
        <v>191</v>
      </c>
      <c r="C2675" t="s">
        <v>534</v>
      </c>
      <c r="D2675" t="s">
        <v>980</v>
      </c>
      <c r="E2675" s="1">
        <v>29079</v>
      </c>
      <c r="F2675" s="1">
        <v>44083</v>
      </c>
      <c r="G2675" t="s">
        <v>966</v>
      </c>
      <c r="H2675" s="2">
        <v>247955.03</v>
      </c>
      <c r="I2675">
        <v>0</v>
      </c>
      <c r="J2675">
        <v>2.1</v>
      </c>
      <c r="R2675">
        <f t="shared" ca="1" si="150"/>
        <v>45</v>
      </c>
    </row>
    <row r="2676" spans="1:18">
      <c r="A2676">
        <v>3675</v>
      </c>
      <c r="B2676" t="s">
        <v>134</v>
      </c>
      <c r="C2676" t="s">
        <v>610</v>
      </c>
      <c r="D2676" t="s">
        <v>980</v>
      </c>
      <c r="E2676" s="1">
        <v>34957</v>
      </c>
      <c r="F2676" s="1">
        <v>45467</v>
      </c>
      <c r="G2676" t="s">
        <v>967</v>
      </c>
      <c r="H2676" s="2">
        <v>359396.29</v>
      </c>
      <c r="I2676">
        <v>36</v>
      </c>
      <c r="J2676">
        <v>5.5</v>
      </c>
      <c r="R2676">
        <f t="shared" ca="1" si="150"/>
        <v>29</v>
      </c>
    </row>
    <row r="2677" spans="1:18">
      <c r="A2677">
        <v>3676</v>
      </c>
      <c r="B2677" t="s">
        <v>292</v>
      </c>
      <c r="C2677" t="s">
        <v>705</v>
      </c>
      <c r="D2677" t="s">
        <v>979</v>
      </c>
      <c r="E2677" s="1">
        <v>35804</v>
      </c>
      <c r="F2677" s="1">
        <v>45135</v>
      </c>
      <c r="G2677" t="s">
        <v>965</v>
      </c>
      <c r="H2677" s="2">
        <v>340124.71</v>
      </c>
      <c r="I2677">
        <v>0</v>
      </c>
      <c r="J2677">
        <v>0.5</v>
      </c>
      <c r="R2677">
        <f t="shared" ca="1" si="150"/>
        <v>27</v>
      </c>
    </row>
    <row r="2678" spans="1:18">
      <c r="A2678">
        <v>3677</v>
      </c>
      <c r="B2678" t="s">
        <v>243</v>
      </c>
      <c r="C2678" t="s">
        <v>392</v>
      </c>
      <c r="D2678" t="s">
        <v>980</v>
      </c>
      <c r="E2678" s="1">
        <v>30738</v>
      </c>
      <c r="F2678" s="1">
        <v>45379</v>
      </c>
      <c r="G2678" t="s">
        <v>966</v>
      </c>
      <c r="H2678" s="2">
        <v>218993.01</v>
      </c>
      <c r="I2678">
        <v>0</v>
      </c>
      <c r="J2678">
        <v>2.1</v>
      </c>
      <c r="R2678">
        <f t="shared" ca="1" si="150"/>
        <v>41</v>
      </c>
    </row>
    <row r="2679" spans="1:18">
      <c r="A2679">
        <v>3678</v>
      </c>
      <c r="B2679" t="s">
        <v>202</v>
      </c>
      <c r="C2679" t="s">
        <v>650</v>
      </c>
      <c r="D2679" t="s">
        <v>980</v>
      </c>
      <c r="E2679" s="1">
        <v>33805</v>
      </c>
      <c r="F2679" s="1">
        <v>45206</v>
      </c>
      <c r="G2679" t="s">
        <v>965</v>
      </c>
      <c r="H2679" s="2">
        <v>35036.33</v>
      </c>
      <c r="I2679">
        <v>0</v>
      </c>
      <c r="J2679">
        <v>0.5</v>
      </c>
      <c r="R2679">
        <f t="shared" ca="1" si="150"/>
        <v>32</v>
      </c>
    </row>
    <row r="2680" spans="1:18">
      <c r="A2680">
        <v>3679</v>
      </c>
      <c r="B2680" t="s">
        <v>26</v>
      </c>
      <c r="C2680" t="s">
        <v>816</v>
      </c>
      <c r="D2680" t="s">
        <v>980</v>
      </c>
      <c r="E2680" s="1">
        <v>31089</v>
      </c>
      <c r="F2680" s="1">
        <v>44121</v>
      </c>
      <c r="G2680" t="s">
        <v>966</v>
      </c>
      <c r="H2680" s="2">
        <v>310185.81</v>
      </c>
      <c r="I2680">
        <v>0</v>
      </c>
      <c r="J2680">
        <v>2.1</v>
      </c>
      <c r="R2680">
        <f t="shared" ca="1" si="150"/>
        <v>40</v>
      </c>
    </row>
    <row r="2681" spans="1:18">
      <c r="A2681">
        <v>3680</v>
      </c>
      <c r="B2681" t="s">
        <v>113</v>
      </c>
      <c r="C2681" t="s">
        <v>585</v>
      </c>
      <c r="D2681" t="s">
        <v>980</v>
      </c>
      <c r="E2681" s="1">
        <v>31867</v>
      </c>
      <c r="F2681" s="1">
        <v>45358</v>
      </c>
      <c r="G2681" t="s">
        <v>968</v>
      </c>
      <c r="H2681" s="2">
        <v>15058.44</v>
      </c>
      <c r="I2681">
        <v>0</v>
      </c>
      <c r="J2681">
        <v>35</v>
      </c>
      <c r="R2681">
        <f t="shared" ca="1" si="150"/>
        <v>38</v>
      </c>
    </row>
    <row r="2682" spans="1:18">
      <c r="A2682">
        <v>3681</v>
      </c>
      <c r="B2682" t="s">
        <v>351</v>
      </c>
      <c r="C2682" t="s">
        <v>413</v>
      </c>
      <c r="D2682" t="s">
        <v>980</v>
      </c>
      <c r="E2682" s="1">
        <v>38381</v>
      </c>
      <c r="F2682" s="1">
        <v>44454</v>
      </c>
      <c r="G2682" t="s">
        <v>965</v>
      </c>
      <c r="H2682" s="2">
        <v>128020.56</v>
      </c>
      <c r="I2682">
        <v>0</v>
      </c>
      <c r="J2682">
        <v>0.5</v>
      </c>
      <c r="R2682">
        <f t="shared" ca="1" si="150"/>
        <v>20</v>
      </c>
    </row>
    <row r="2683" spans="1:18">
      <c r="A2683">
        <v>3682</v>
      </c>
      <c r="B2683" t="s">
        <v>29</v>
      </c>
      <c r="C2683" t="s">
        <v>727</v>
      </c>
      <c r="D2683" t="s">
        <v>979</v>
      </c>
      <c r="E2683" s="1">
        <v>37148</v>
      </c>
      <c r="F2683" s="1">
        <v>45508</v>
      </c>
      <c r="G2683" t="s">
        <v>967</v>
      </c>
      <c r="H2683" s="2">
        <v>170677.8</v>
      </c>
      <c r="I2683">
        <v>36</v>
      </c>
      <c r="J2683">
        <v>5.5</v>
      </c>
      <c r="R2683">
        <f t="shared" ca="1" si="150"/>
        <v>23</v>
      </c>
    </row>
    <row r="2684" spans="1:18">
      <c r="A2684">
        <v>3683</v>
      </c>
      <c r="B2684" t="s">
        <v>211</v>
      </c>
      <c r="C2684" t="s">
        <v>507</v>
      </c>
      <c r="D2684" t="s">
        <v>980</v>
      </c>
      <c r="E2684" s="1">
        <v>35347</v>
      </c>
      <c r="F2684" s="1">
        <v>45125</v>
      </c>
      <c r="G2684" t="s">
        <v>967</v>
      </c>
      <c r="H2684" s="2">
        <v>97295.41</v>
      </c>
      <c r="I2684">
        <v>12</v>
      </c>
      <c r="J2684">
        <v>5.5</v>
      </c>
      <c r="R2684">
        <f t="shared" ca="1" si="150"/>
        <v>28</v>
      </c>
    </row>
    <row r="2685" spans="1:18">
      <c r="A2685">
        <v>3684</v>
      </c>
      <c r="B2685" t="s">
        <v>282</v>
      </c>
      <c r="C2685" t="s">
        <v>905</v>
      </c>
      <c r="D2685" t="s">
        <v>980</v>
      </c>
      <c r="E2685" s="1">
        <v>26458</v>
      </c>
      <c r="F2685" s="1">
        <v>45216</v>
      </c>
      <c r="G2685" t="s">
        <v>968</v>
      </c>
      <c r="H2685" s="2">
        <v>283454.73</v>
      </c>
      <c r="I2685">
        <v>0</v>
      </c>
      <c r="J2685">
        <v>35</v>
      </c>
      <c r="R2685">
        <f t="shared" ca="1" si="150"/>
        <v>52</v>
      </c>
    </row>
    <row r="2686" spans="1:18">
      <c r="A2686">
        <v>3685</v>
      </c>
      <c r="B2686" t="s">
        <v>82</v>
      </c>
      <c r="C2686" t="s">
        <v>840</v>
      </c>
      <c r="D2686" t="s">
        <v>980</v>
      </c>
      <c r="E2686" s="1">
        <v>21984</v>
      </c>
      <c r="F2686" s="1">
        <v>44384</v>
      </c>
      <c r="G2686" t="s">
        <v>967</v>
      </c>
      <c r="H2686" s="2">
        <v>271929.52</v>
      </c>
      <c r="I2686">
        <v>36</v>
      </c>
      <c r="J2686">
        <v>5.5</v>
      </c>
      <c r="R2686">
        <f t="shared" ca="1" si="150"/>
        <v>65</v>
      </c>
    </row>
    <row r="2687" spans="1:18">
      <c r="A2687">
        <v>3686</v>
      </c>
      <c r="B2687" t="s">
        <v>169</v>
      </c>
      <c r="C2687" t="s">
        <v>705</v>
      </c>
      <c r="D2687" t="s">
        <v>979</v>
      </c>
      <c r="E2687" s="1">
        <v>37920</v>
      </c>
      <c r="F2687" s="1">
        <v>44029</v>
      </c>
      <c r="G2687" t="s">
        <v>965</v>
      </c>
      <c r="H2687" s="2">
        <v>201501.08</v>
      </c>
      <c r="I2687">
        <v>0</v>
      </c>
      <c r="J2687">
        <v>0.5</v>
      </c>
      <c r="R2687">
        <f t="shared" ca="1" si="150"/>
        <v>21</v>
      </c>
    </row>
    <row r="2688" spans="1:18">
      <c r="A2688">
        <v>3687</v>
      </c>
      <c r="B2688" t="s">
        <v>140</v>
      </c>
      <c r="C2688" t="s">
        <v>630</v>
      </c>
      <c r="D2688" t="s">
        <v>979</v>
      </c>
      <c r="E2688" s="1">
        <v>30011</v>
      </c>
      <c r="F2688" s="1">
        <v>45675</v>
      </c>
      <c r="G2688" t="s">
        <v>965</v>
      </c>
      <c r="H2688" s="2">
        <v>263277.34000000003</v>
      </c>
      <c r="I2688">
        <v>0</v>
      </c>
      <c r="J2688">
        <v>0.5</v>
      </c>
      <c r="R2688">
        <f t="shared" ca="1" si="150"/>
        <v>43</v>
      </c>
    </row>
    <row r="2689" spans="1:18">
      <c r="A2689">
        <v>3688</v>
      </c>
      <c r="B2689" t="s">
        <v>137</v>
      </c>
      <c r="C2689" t="s">
        <v>764</v>
      </c>
      <c r="D2689" t="s">
        <v>979</v>
      </c>
      <c r="E2689" s="1">
        <v>34983</v>
      </c>
      <c r="F2689" s="1">
        <v>45201</v>
      </c>
      <c r="G2689" t="s">
        <v>968</v>
      </c>
      <c r="H2689" s="2">
        <v>375828.51</v>
      </c>
      <c r="I2689">
        <v>0</v>
      </c>
      <c r="J2689">
        <v>35</v>
      </c>
      <c r="R2689">
        <f t="shared" ca="1" si="150"/>
        <v>29</v>
      </c>
    </row>
    <row r="2690" spans="1:18">
      <c r="A2690">
        <v>3689</v>
      </c>
      <c r="B2690" t="s">
        <v>301</v>
      </c>
      <c r="C2690" t="s">
        <v>801</v>
      </c>
      <c r="D2690" t="s">
        <v>979</v>
      </c>
      <c r="E2690" s="1">
        <v>25553</v>
      </c>
      <c r="F2690" s="1">
        <v>44662</v>
      </c>
      <c r="G2690" t="s">
        <v>966</v>
      </c>
      <c r="H2690" s="2">
        <v>134423.25</v>
      </c>
      <c r="I2690">
        <v>0</v>
      </c>
      <c r="J2690">
        <v>2.1</v>
      </c>
      <c r="R2690">
        <f t="shared" ca="1" si="150"/>
        <v>55</v>
      </c>
    </row>
    <row r="2691" spans="1:18">
      <c r="A2691">
        <v>3690</v>
      </c>
      <c r="B2691" t="s">
        <v>353</v>
      </c>
      <c r="C2691" t="s">
        <v>658</v>
      </c>
      <c r="D2691" t="s">
        <v>979</v>
      </c>
      <c r="E2691" s="1">
        <v>22951</v>
      </c>
      <c r="F2691" s="1">
        <v>44486</v>
      </c>
      <c r="G2691" t="s">
        <v>968</v>
      </c>
      <c r="H2691" s="2">
        <v>16150.09</v>
      </c>
      <c r="I2691">
        <v>0</v>
      </c>
      <c r="J2691">
        <v>35</v>
      </c>
      <c r="R2691">
        <f t="shared" ca="1" si="150"/>
        <v>62</v>
      </c>
    </row>
    <row r="2692" spans="1:18">
      <c r="A2692">
        <v>3691</v>
      </c>
      <c r="B2692" t="s">
        <v>319</v>
      </c>
      <c r="C2692" t="s">
        <v>648</v>
      </c>
      <c r="D2692" t="s">
        <v>980</v>
      </c>
      <c r="E2692" s="1">
        <v>29261</v>
      </c>
      <c r="F2692" s="1">
        <v>45568</v>
      </c>
      <c r="G2692" t="s">
        <v>966</v>
      </c>
      <c r="H2692" s="2">
        <v>75006.03</v>
      </c>
      <c r="I2692">
        <v>0</v>
      </c>
      <c r="J2692">
        <v>2.1</v>
      </c>
      <c r="R2692">
        <f t="shared" ca="1" si="150"/>
        <v>45</v>
      </c>
    </row>
    <row r="2693" spans="1:18">
      <c r="A2693">
        <v>3692</v>
      </c>
      <c r="B2693" t="s">
        <v>144</v>
      </c>
      <c r="C2693" t="s">
        <v>619</v>
      </c>
      <c r="D2693" t="s">
        <v>980</v>
      </c>
      <c r="E2693" s="1">
        <v>35596</v>
      </c>
      <c r="F2693" s="1">
        <v>45523</v>
      </c>
      <c r="G2693" t="s">
        <v>969</v>
      </c>
      <c r="H2693" s="2">
        <v>467278.19</v>
      </c>
      <c r="I2693">
        <v>12</v>
      </c>
      <c r="J2693">
        <v>8</v>
      </c>
      <c r="R2693">
        <f t="shared" ca="1" si="150"/>
        <v>27</v>
      </c>
    </row>
    <row r="2694" spans="1:18">
      <c r="A2694">
        <v>3693</v>
      </c>
      <c r="B2694" t="s">
        <v>221</v>
      </c>
      <c r="C2694" t="s">
        <v>589</v>
      </c>
      <c r="D2694" t="s">
        <v>979</v>
      </c>
      <c r="E2694" s="1">
        <v>23812</v>
      </c>
      <c r="F2694" s="1">
        <v>45198</v>
      </c>
      <c r="G2694" t="s">
        <v>966</v>
      </c>
      <c r="H2694" s="2">
        <v>426334.35</v>
      </c>
      <c r="I2694">
        <v>0</v>
      </c>
      <c r="J2694">
        <v>2.1</v>
      </c>
      <c r="R2694">
        <f t="shared" ca="1" si="150"/>
        <v>60</v>
      </c>
    </row>
    <row r="2695" spans="1:18">
      <c r="A2695">
        <v>3694</v>
      </c>
      <c r="B2695" t="s">
        <v>44</v>
      </c>
      <c r="C2695" t="s">
        <v>514</v>
      </c>
      <c r="D2695" t="s">
        <v>979</v>
      </c>
      <c r="E2695" s="1">
        <v>33803</v>
      </c>
      <c r="F2695" s="1">
        <v>44823</v>
      </c>
      <c r="G2695" t="s">
        <v>965</v>
      </c>
      <c r="H2695" s="2">
        <v>151645</v>
      </c>
      <c r="I2695">
        <v>0</v>
      </c>
      <c r="J2695">
        <v>0.5</v>
      </c>
      <c r="R2695">
        <f t="shared" ca="1" si="150"/>
        <v>32</v>
      </c>
    </row>
    <row r="2696" spans="1:18">
      <c r="A2696">
        <v>3695</v>
      </c>
      <c r="B2696" t="s">
        <v>150</v>
      </c>
      <c r="C2696" t="s">
        <v>601</v>
      </c>
      <c r="D2696" t="s">
        <v>980</v>
      </c>
      <c r="E2696" s="1">
        <v>30269</v>
      </c>
      <c r="F2696" s="1">
        <v>44588</v>
      </c>
      <c r="G2696" t="s">
        <v>965</v>
      </c>
      <c r="H2696" s="2">
        <v>138103.78</v>
      </c>
      <c r="I2696">
        <v>0</v>
      </c>
      <c r="J2696">
        <v>0.5</v>
      </c>
      <c r="R2696">
        <f t="shared" ca="1" si="150"/>
        <v>42</v>
      </c>
    </row>
    <row r="2697" spans="1:18">
      <c r="A2697">
        <v>3696</v>
      </c>
      <c r="B2697" t="s">
        <v>125</v>
      </c>
      <c r="C2697" t="s">
        <v>803</v>
      </c>
      <c r="D2697" t="s">
        <v>979</v>
      </c>
      <c r="E2697" s="1">
        <v>25776</v>
      </c>
      <c r="F2697" s="1">
        <v>44415</v>
      </c>
      <c r="G2697" t="s">
        <v>968</v>
      </c>
      <c r="H2697" s="2">
        <v>324864.65999999997</v>
      </c>
      <c r="I2697">
        <v>0</v>
      </c>
      <c r="J2697">
        <v>35</v>
      </c>
      <c r="R2697">
        <f t="shared" ca="1" si="150"/>
        <v>54</v>
      </c>
    </row>
    <row r="2698" spans="1:18">
      <c r="A2698">
        <v>3697</v>
      </c>
      <c r="B2698" t="s">
        <v>178</v>
      </c>
      <c r="C2698" t="s">
        <v>498</v>
      </c>
      <c r="D2698" t="s">
        <v>980</v>
      </c>
      <c r="E2698" s="1">
        <v>29934</v>
      </c>
      <c r="F2698" s="1">
        <v>45326</v>
      </c>
      <c r="G2698" t="s">
        <v>967</v>
      </c>
      <c r="H2698" s="2">
        <v>143919.49</v>
      </c>
      <c r="I2698">
        <v>0</v>
      </c>
      <c r="J2698">
        <v>5.5</v>
      </c>
      <c r="R2698">
        <f t="shared" ca="1" si="150"/>
        <v>43</v>
      </c>
    </row>
    <row r="2699" spans="1:18">
      <c r="A2699">
        <v>3698</v>
      </c>
      <c r="B2699" t="s">
        <v>345</v>
      </c>
      <c r="C2699" t="s">
        <v>842</v>
      </c>
      <c r="D2699" t="s">
        <v>980</v>
      </c>
      <c r="E2699" s="1">
        <v>30334</v>
      </c>
      <c r="F2699" s="1">
        <v>45758</v>
      </c>
      <c r="G2699" t="s">
        <v>969</v>
      </c>
      <c r="H2699" s="2">
        <v>491285.48</v>
      </c>
      <c r="I2699">
        <v>6</v>
      </c>
      <c r="J2699">
        <v>8</v>
      </c>
      <c r="R2699">
        <f t="shared" ca="1" si="150"/>
        <v>42</v>
      </c>
    </row>
    <row r="2700" spans="1:18">
      <c r="A2700">
        <v>3699</v>
      </c>
      <c r="B2700" t="s">
        <v>144</v>
      </c>
      <c r="C2700" t="s">
        <v>956</v>
      </c>
      <c r="D2700" t="s">
        <v>979</v>
      </c>
      <c r="E2700" s="1">
        <v>31655</v>
      </c>
      <c r="F2700" s="1">
        <v>45464</v>
      </c>
      <c r="G2700" t="s">
        <v>966</v>
      </c>
      <c r="H2700" s="2">
        <v>133065.67000000001</v>
      </c>
      <c r="I2700">
        <v>0</v>
      </c>
      <c r="J2700">
        <v>2.1</v>
      </c>
      <c r="R2700">
        <f t="shared" ca="1" si="150"/>
        <v>38</v>
      </c>
    </row>
    <row r="2701" spans="1:18">
      <c r="A2701">
        <v>3700</v>
      </c>
      <c r="B2701" t="s">
        <v>336</v>
      </c>
      <c r="C2701" t="s">
        <v>413</v>
      </c>
      <c r="D2701" t="s">
        <v>980</v>
      </c>
      <c r="E2701" s="1">
        <v>29514</v>
      </c>
      <c r="F2701" s="1">
        <v>45139</v>
      </c>
      <c r="G2701" t="s">
        <v>966</v>
      </c>
      <c r="H2701" s="2">
        <v>64746.62</v>
      </c>
      <c r="I2701">
        <v>0</v>
      </c>
      <c r="J2701">
        <v>2.1</v>
      </c>
      <c r="R2701">
        <f t="shared" ref="R2701:R2764" ca="1" si="151">INT((TODAY()-E2701)/365.25)</f>
        <v>44</v>
      </c>
    </row>
    <row r="2702" spans="1:18">
      <c r="A2702">
        <v>3701</v>
      </c>
      <c r="B2702" t="s">
        <v>41</v>
      </c>
      <c r="C2702" t="s">
        <v>590</v>
      </c>
      <c r="D2702" t="s">
        <v>979</v>
      </c>
      <c r="E2702" s="1">
        <v>33190</v>
      </c>
      <c r="F2702" s="1">
        <v>45476</v>
      </c>
      <c r="G2702" t="s">
        <v>969</v>
      </c>
      <c r="H2702" s="2">
        <v>12735.82</v>
      </c>
      <c r="I2702">
        <v>6</v>
      </c>
      <c r="J2702">
        <v>8</v>
      </c>
      <c r="R2702">
        <f t="shared" ca="1" si="151"/>
        <v>34</v>
      </c>
    </row>
    <row r="2703" spans="1:18">
      <c r="A2703">
        <v>3702</v>
      </c>
      <c r="B2703" t="s">
        <v>210</v>
      </c>
      <c r="C2703" t="s">
        <v>205</v>
      </c>
      <c r="D2703" t="s">
        <v>980</v>
      </c>
      <c r="E2703" s="1">
        <v>32062</v>
      </c>
      <c r="F2703" s="1">
        <v>45075</v>
      </c>
      <c r="G2703" t="s">
        <v>965</v>
      </c>
      <c r="H2703" s="2">
        <v>77580</v>
      </c>
      <c r="I2703">
        <v>0</v>
      </c>
      <c r="J2703">
        <v>0.5</v>
      </c>
      <c r="R2703">
        <f t="shared" ca="1" si="151"/>
        <v>37</v>
      </c>
    </row>
    <row r="2704" spans="1:18">
      <c r="A2704">
        <v>3703</v>
      </c>
      <c r="B2704" t="s">
        <v>44</v>
      </c>
      <c r="C2704" t="s">
        <v>598</v>
      </c>
      <c r="D2704" t="s">
        <v>979</v>
      </c>
      <c r="E2704" s="1">
        <v>28928</v>
      </c>
      <c r="F2704" s="1">
        <v>44112</v>
      </c>
      <c r="G2704" t="s">
        <v>969</v>
      </c>
      <c r="H2704" s="2">
        <v>36216.14</v>
      </c>
      <c r="I2704">
        <v>36</v>
      </c>
      <c r="J2704">
        <v>8</v>
      </c>
      <c r="R2704">
        <f t="shared" ca="1" si="151"/>
        <v>46</v>
      </c>
    </row>
    <row r="2705" spans="1:18">
      <c r="A2705">
        <v>3704</v>
      </c>
      <c r="B2705" t="s">
        <v>255</v>
      </c>
      <c r="C2705" t="s">
        <v>958</v>
      </c>
      <c r="D2705" t="s">
        <v>980</v>
      </c>
      <c r="E2705" s="1">
        <v>32444</v>
      </c>
      <c r="F2705" s="1">
        <v>44785</v>
      </c>
      <c r="G2705" t="s">
        <v>966</v>
      </c>
      <c r="H2705" s="2">
        <v>188535.72</v>
      </c>
      <c r="I2705">
        <v>0</v>
      </c>
      <c r="J2705">
        <v>2.1</v>
      </c>
      <c r="R2705">
        <f t="shared" ca="1" si="151"/>
        <v>36</v>
      </c>
    </row>
    <row r="2706" spans="1:18">
      <c r="A2706">
        <v>3705</v>
      </c>
      <c r="B2706" t="s">
        <v>283</v>
      </c>
      <c r="C2706" t="s">
        <v>396</v>
      </c>
      <c r="D2706" t="s">
        <v>980</v>
      </c>
      <c r="E2706" s="1">
        <v>20009</v>
      </c>
      <c r="F2706" s="1">
        <v>44737</v>
      </c>
      <c r="G2706" t="s">
        <v>967</v>
      </c>
      <c r="H2706" s="2">
        <v>57269.38</v>
      </c>
      <c r="I2706">
        <v>24</v>
      </c>
      <c r="J2706">
        <v>5.5</v>
      </c>
      <c r="R2706">
        <f t="shared" ca="1" si="151"/>
        <v>70</v>
      </c>
    </row>
    <row r="2707" spans="1:18">
      <c r="A2707">
        <v>3706</v>
      </c>
      <c r="B2707" t="s">
        <v>150</v>
      </c>
      <c r="C2707" t="s">
        <v>618</v>
      </c>
      <c r="D2707" t="s">
        <v>980</v>
      </c>
      <c r="E2707" s="1">
        <v>20790</v>
      </c>
      <c r="F2707" s="1">
        <v>44450</v>
      </c>
      <c r="G2707" t="s">
        <v>966</v>
      </c>
      <c r="H2707" s="2">
        <v>387535.56</v>
      </c>
      <c r="I2707">
        <v>0</v>
      </c>
      <c r="J2707">
        <v>2.1</v>
      </c>
      <c r="R2707">
        <f t="shared" ca="1" si="151"/>
        <v>68</v>
      </c>
    </row>
    <row r="2708" spans="1:18">
      <c r="A2708">
        <v>3707</v>
      </c>
      <c r="B2708" t="s">
        <v>85</v>
      </c>
      <c r="C2708" t="s">
        <v>614</v>
      </c>
      <c r="D2708" t="s">
        <v>980</v>
      </c>
      <c r="E2708" s="1">
        <v>35504</v>
      </c>
      <c r="F2708" s="1">
        <v>45067</v>
      </c>
      <c r="G2708" t="s">
        <v>968</v>
      </c>
      <c r="H2708" s="2">
        <v>266990.21000000002</v>
      </c>
      <c r="I2708">
        <v>0</v>
      </c>
      <c r="J2708">
        <v>35</v>
      </c>
      <c r="R2708">
        <f t="shared" ca="1" si="151"/>
        <v>28</v>
      </c>
    </row>
    <row r="2709" spans="1:18">
      <c r="A2709">
        <v>3708</v>
      </c>
      <c r="B2709" t="s">
        <v>52</v>
      </c>
      <c r="C2709" t="s">
        <v>720</v>
      </c>
      <c r="D2709" t="s">
        <v>980</v>
      </c>
      <c r="E2709" s="1">
        <v>29142</v>
      </c>
      <c r="F2709" s="1">
        <v>44837</v>
      </c>
      <c r="G2709" t="s">
        <v>969</v>
      </c>
      <c r="H2709" s="2">
        <v>463715.8</v>
      </c>
      <c r="I2709">
        <v>36</v>
      </c>
      <c r="J2709">
        <v>8</v>
      </c>
      <c r="R2709">
        <f t="shared" ca="1" si="151"/>
        <v>45</v>
      </c>
    </row>
    <row r="2710" spans="1:18">
      <c r="A2710">
        <v>3709</v>
      </c>
      <c r="B2710" t="s">
        <v>79</v>
      </c>
      <c r="C2710" t="s">
        <v>591</v>
      </c>
      <c r="D2710" t="s">
        <v>980</v>
      </c>
      <c r="E2710" s="1">
        <v>21024</v>
      </c>
      <c r="F2710" s="1">
        <v>45471</v>
      </c>
      <c r="G2710" t="s">
        <v>968</v>
      </c>
      <c r="H2710" s="2">
        <v>370819.66</v>
      </c>
      <c r="I2710">
        <v>0</v>
      </c>
      <c r="J2710">
        <v>35</v>
      </c>
      <c r="R2710">
        <f t="shared" ca="1" si="151"/>
        <v>67</v>
      </c>
    </row>
    <row r="2711" spans="1:18">
      <c r="A2711">
        <v>3710</v>
      </c>
      <c r="B2711" t="s">
        <v>159</v>
      </c>
      <c r="C2711" t="s">
        <v>769</v>
      </c>
      <c r="D2711" t="s">
        <v>980</v>
      </c>
      <c r="E2711" s="1">
        <v>22348</v>
      </c>
      <c r="F2711" s="1">
        <v>44971</v>
      </c>
      <c r="G2711" t="s">
        <v>967</v>
      </c>
      <c r="H2711" s="2">
        <v>28573.68</v>
      </c>
      <c r="I2711">
        <v>24</v>
      </c>
      <c r="J2711">
        <v>5.5</v>
      </c>
      <c r="R2711">
        <f t="shared" ca="1" si="151"/>
        <v>64</v>
      </c>
    </row>
    <row r="2712" spans="1:18">
      <c r="A2712">
        <v>3711</v>
      </c>
      <c r="B2712" t="s">
        <v>311</v>
      </c>
      <c r="C2712" t="s">
        <v>260</v>
      </c>
      <c r="D2712" t="s">
        <v>980</v>
      </c>
      <c r="E2712" s="1">
        <v>24996</v>
      </c>
      <c r="F2712" s="1">
        <v>44733</v>
      </c>
      <c r="G2712" t="s">
        <v>966</v>
      </c>
      <c r="H2712" s="2">
        <v>59147.28</v>
      </c>
      <c r="I2712">
        <v>0</v>
      </c>
      <c r="J2712">
        <v>2.1</v>
      </c>
      <c r="R2712">
        <f t="shared" ca="1" si="151"/>
        <v>56</v>
      </c>
    </row>
    <row r="2713" spans="1:18">
      <c r="A2713">
        <v>3712</v>
      </c>
      <c r="B2713" t="s">
        <v>35</v>
      </c>
      <c r="C2713" t="s">
        <v>857</v>
      </c>
      <c r="D2713" t="s">
        <v>980</v>
      </c>
      <c r="E2713" s="1">
        <v>35857</v>
      </c>
      <c r="F2713" s="1">
        <v>45175</v>
      </c>
      <c r="G2713" t="s">
        <v>965</v>
      </c>
      <c r="H2713" s="2">
        <v>408974.32</v>
      </c>
      <c r="I2713">
        <v>0</v>
      </c>
      <c r="J2713">
        <v>0.5</v>
      </c>
      <c r="R2713">
        <f t="shared" ca="1" si="151"/>
        <v>27</v>
      </c>
    </row>
    <row r="2714" spans="1:18">
      <c r="A2714">
        <v>3713</v>
      </c>
      <c r="B2714" t="s">
        <v>45</v>
      </c>
      <c r="C2714" t="s">
        <v>515</v>
      </c>
      <c r="D2714" t="s">
        <v>979</v>
      </c>
      <c r="E2714" s="1">
        <v>36446</v>
      </c>
      <c r="F2714" s="1">
        <v>45082</v>
      </c>
      <c r="G2714" t="s">
        <v>965</v>
      </c>
      <c r="H2714" s="2">
        <v>448565.4</v>
      </c>
      <c r="I2714">
        <v>0</v>
      </c>
      <c r="J2714">
        <v>0.5</v>
      </c>
      <c r="R2714">
        <f t="shared" ca="1" si="151"/>
        <v>25</v>
      </c>
    </row>
    <row r="2715" spans="1:18">
      <c r="A2715">
        <v>3714</v>
      </c>
      <c r="B2715" t="s">
        <v>260</v>
      </c>
      <c r="C2715" t="s">
        <v>528</v>
      </c>
      <c r="D2715" t="s">
        <v>980</v>
      </c>
      <c r="E2715" s="1">
        <v>36085</v>
      </c>
      <c r="F2715" s="1">
        <v>45663</v>
      </c>
      <c r="G2715" t="s">
        <v>967</v>
      </c>
      <c r="H2715" s="2">
        <v>474143.48</v>
      </c>
      <c r="I2715">
        <v>36</v>
      </c>
      <c r="J2715">
        <v>5.5</v>
      </c>
      <c r="R2715">
        <f t="shared" ca="1" si="151"/>
        <v>26</v>
      </c>
    </row>
    <row r="2716" spans="1:18">
      <c r="A2716">
        <v>3715</v>
      </c>
      <c r="B2716" t="s">
        <v>146</v>
      </c>
      <c r="C2716" t="s">
        <v>924</v>
      </c>
      <c r="D2716" t="s">
        <v>979</v>
      </c>
      <c r="E2716" s="1">
        <v>32357</v>
      </c>
      <c r="F2716" s="1">
        <v>44686</v>
      </c>
      <c r="G2716" t="s">
        <v>965</v>
      </c>
      <c r="H2716" s="2">
        <v>488889.26</v>
      </c>
      <c r="I2716">
        <v>0</v>
      </c>
      <c r="J2716">
        <v>0.5</v>
      </c>
      <c r="R2716">
        <f t="shared" ca="1" si="151"/>
        <v>36</v>
      </c>
    </row>
    <row r="2717" spans="1:18">
      <c r="A2717">
        <v>3716</v>
      </c>
      <c r="B2717" t="s">
        <v>73</v>
      </c>
      <c r="C2717" t="s">
        <v>675</v>
      </c>
      <c r="D2717" t="s">
        <v>979</v>
      </c>
      <c r="E2717" s="1">
        <v>23425</v>
      </c>
      <c r="F2717" s="1">
        <v>44397</v>
      </c>
      <c r="G2717" t="s">
        <v>968</v>
      </c>
      <c r="H2717" s="2">
        <v>88777.11</v>
      </c>
      <c r="I2717">
        <v>0</v>
      </c>
      <c r="J2717">
        <v>35</v>
      </c>
      <c r="R2717">
        <f t="shared" ca="1" si="151"/>
        <v>61</v>
      </c>
    </row>
    <row r="2718" spans="1:18">
      <c r="A2718">
        <v>3717</v>
      </c>
      <c r="B2718" t="s">
        <v>152</v>
      </c>
      <c r="C2718" t="s">
        <v>716</v>
      </c>
      <c r="D2718" t="s">
        <v>980</v>
      </c>
      <c r="E2718" s="1">
        <v>20822</v>
      </c>
      <c r="F2718" s="1">
        <v>44124</v>
      </c>
      <c r="G2718" t="s">
        <v>965</v>
      </c>
      <c r="H2718" s="2">
        <v>483222.69</v>
      </c>
      <c r="I2718">
        <v>0</v>
      </c>
      <c r="J2718">
        <v>0.5</v>
      </c>
      <c r="R2718">
        <f t="shared" ca="1" si="151"/>
        <v>68</v>
      </c>
    </row>
    <row r="2719" spans="1:18">
      <c r="A2719">
        <v>3718</v>
      </c>
      <c r="B2719" t="s">
        <v>19</v>
      </c>
      <c r="C2719" t="s">
        <v>958</v>
      </c>
      <c r="D2719" t="s">
        <v>980</v>
      </c>
      <c r="E2719" s="1">
        <v>29372</v>
      </c>
      <c r="F2719" s="1">
        <v>45409</v>
      </c>
      <c r="G2719" t="s">
        <v>969</v>
      </c>
      <c r="H2719" s="2">
        <v>130869.35</v>
      </c>
      <c r="I2719">
        <v>24</v>
      </c>
      <c r="J2719">
        <v>8</v>
      </c>
      <c r="R2719">
        <f t="shared" ca="1" si="151"/>
        <v>45</v>
      </c>
    </row>
    <row r="2720" spans="1:18">
      <c r="A2720">
        <v>3719</v>
      </c>
      <c r="B2720" t="s">
        <v>176</v>
      </c>
      <c r="C2720" t="s">
        <v>759</v>
      </c>
      <c r="D2720" t="s">
        <v>979</v>
      </c>
      <c r="E2720" s="1">
        <v>36973</v>
      </c>
      <c r="F2720" s="1">
        <v>44812</v>
      </c>
      <c r="G2720" t="s">
        <v>965</v>
      </c>
      <c r="H2720" s="2">
        <v>413639.48</v>
      </c>
      <c r="I2720">
        <v>0</v>
      </c>
      <c r="J2720">
        <v>0.5</v>
      </c>
      <c r="R2720">
        <f t="shared" ca="1" si="151"/>
        <v>24</v>
      </c>
    </row>
    <row r="2721" spans="1:18">
      <c r="A2721">
        <v>3720</v>
      </c>
      <c r="B2721" t="s">
        <v>306</v>
      </c>
      <c r="C2721" t="s">
        <v>532</v>
      </c>
      <c r="D2721" t="s">
        <v>979</v>
      </c>
      <c r="E2721" s="1">
        <v>26404</v>
      </c>
      <c r="F2721" s="1">
        <v>44878</v>
      </c>
      <c r="G2721" t="s">
        <v>967</v>
      </c>
      <c r="H2721" s="2">
        <v>376330.6</v>
      </c>
      <c r="I2721">
        <v>24</v>
      </c>
      <c r="J2721">
        <v>5.5</v>
      </c>
      <c r="R2721">
        <f t="shared" ca="1" si="151"/>
        <v>53</v>
      </c>
    </row>
    <row r="2722" spans="1:18">
      <c r="A2722">
        <v>3721</v>
      </c>
      <c r="B2722" t="s">
        <v>253</v>
      </c>
      <c r="C2722" t="s">
        <v>807</v>
      </c>
      <c r="D2722" t="s">
        <v>980</v>
      </c>
      <c r="E2722" s="1">
        <v>38985</v>
      </c>
      <c r="F2722" s="1">
        <v>44020</v>
      </c>
      <c r="G2722" t="s">
        <v>969</v>
      </c>
      <c r="H2722" s="2">
        <v>355862.82</v>
      </c>
      <c r="I2722">
        <v>18</v>
      </c>
      <c r="J2722">
        <v>8</v>
      </c>
      <c r="R2722">
        <f t="shared" ca="1" si="151"/>
        <v>18</v>
      </c>
    </row>
    <row r="2723" spans="1:18">
      <c r="A2723">
        <v>3722</v>
      </c>
      <c r="B2723" t="s">
        <v>52</v>
      </c>
      <c r="C2723" t="s">
        <v>635</v>
      </c>
      <c r="D2723" t="s">
        <v>979</v>
      </c>
      <c r="E2723" s="1">
        <v>32646</v>
      </c>
      <c r="F2723" s="1">
        <v>44108</v>
      </c>
      <c r="G2723" t="s">
        <v>967</v>
      </c>
      <c r="H2723" s="2">
        <v>454043.8</v>
      </c>
      <c r="I2723">
        <v>0</v>
      </c>
      <c r="J2723">
        <v>5.5</v>
      </c>
      <c r="R2723">
        <f t="shared" ca="1" si="151"/>
        <v>36</v>
      </c>
    </row>
    <row r="2724" spans="1:18">
      <c r="A2724">
        <v>3723</v>
      </c>
      <c r="B2724" t="s">
        <v>120</v>
      </c>
      <c r="C2724" t="s">
        <v>718</v>
      </c>
      <c r="D2724" t="s">
        <v>979</v>
      </c>
      <c r="E2724" s="1">
        <v>38967</v>
      </c>
      <c r="F2724" s="1">
        <v>45548</v>
      </c>
      <c r="G2724" t="s">
        <v>967</v>
      </c>
      <c r="H2724" s="2">
        <v>307418.40999999997</v>
      </c>
      <c r="I2724">
        <v>0</v>
      </c>
      <c r="J2724">
        <v>5.5</v>
      </c>
      <c r="R2724">
        <f t="shared" ca="1" si="151"/>
        <v>18</v>
      </c>
    </row>
    <row r="2725" spans="1:18">
      <c r="A2725">
        <v>3724</v>
      </c>
      <c r="B2725" t="s">
        <v>189</v>
      </c>
      <c r="C2725" t="s">
        <v>652</v>
      </c>
      <c r="D2725" t="s">
        <v>980</v>
      </c>
      <c r="E2725" s="1">
        <v>24518</v>
      </c>
      <c r="F2725" s="1">
        <v>44368</v>
      </c>
      <c r="G2725" t="s">
        <v>967</v>
      </c>
      <c r="H2725" s="2">
        <v>276091.17</v>
      </c>
      <c r="I2725">
        <v>36</v>
      </c>
      <c r="J2725">
        <v>5.5</v>
      </c>
      <c r="R2725">
        <f t="shared" ca="1" si="151"/>
        <v>58</v>
      </c>
    </row>
    <row r="2726" spans="1:18">
      <c r="A2726">
        <v>3725</v>
      </c>
      <c r="B2726" t="s">
        <v>236</v>
      </c>
      <c r="C2726" t="s">
        <v>551</v>
      </c>
      <c r="D2726" t="s">
        <v>980</v>
      </c>
      <c r="E2726" s="1">
        <v>24882</v>
      </c>
      <c r="F2726" s="1">
        <v>45492</v>
      </c>
      <c r="G2726" t="s">
        <v>969</v>
      </c>
      <c r="H2726" s="2">
        <v>52718.74</v>
      </c>
      <c r="I2726">
        <v>12</v>
      </c>
      <c r="J2726">
        <v>8</v>
      </c>
      <c r="R2726">
        <f t="shared" ca="1" si="151"/>
        <v>57</v>
      </c>
    </row>
    <row r="2727" spans="1:18">
      <c r="A2727">
        <v>3726</v>
      </c>
      <c r="B2727" t="s">
        <v>278</v>
      </c>
      <c r="C2727" t="s">
        <v>761</v>
      </c>
      <c r="D2727" t="s">
        <v>980</v>
      </c>
      <c r="E2727" s="1">
        <v>36888</v>
      </c>
      <c r="F2727" s="1">
        <v>44831</v>
      </c>
      <c r="G2727" t="s">
        <v>965</v>
      </c>
      <c r="H2727" s="2">
        <v>124994.5</v>
      </c>
      <c r="I2727">
        <v>0</v>
      </c>
      <c r="J2727">
        <v>0.5</v>
      </c>
      <c r="R2727">
        <f t="shared" ca="1" si="151"/>
        <v>24</v>
      </c>
    </row>
    <row r="2728" spans="1:18">
      <c r="A2728">
        <v>3727</v>
      </c>
      <c r="B2728" t="s">
        <v>138</v>
      </c>
      <c r="C2728" t="s">
        <v>666</v>
      </c>
      <c r="D2728" t="s">
        <v>979</v>
      </c>
      <c r="E2728" s="1">
        <v>20897</v>
      </c>
      <c r="F2728" s="1">
        <v>45454</v>
      </c>
      <c r="G2728" t="s">
        <v>966</v>
      </c>
      <c r="H2728" s="2">
        <v>80461.34</v>
      </c>
      <c r="I2728">
        <v>0</v>
      </c>
      <c r="J2728">
        <v>2.1</v>
      </c>
      <c r="R2728">
        <f t="shared" ca="1" si="151"/>
        <v>68</v>
      </c>
    </row>
    <row r="2729" spans="1:18">
      <c r="A2729">
        <v>3728</v>
      </c>
      <c r="B2729" t="s">
        <v>41</v>
      </c>
      <c r="C2729" t="s">
        <v>443</v>
      </c>
      <c r="D2729" t="s">
        <v>979</v>
      </c>
      <c r="E2729" s="1">
        <v>20743</v>
      </c>
      <c r="F2729" s="1">
        <v>44122</v>
      </c>
      <c r="G2729" t="s">
        <v>965</v>
      </c>
      <c r="H2729" s="2">
        <v>464343.58</v>
      </c>
      <c r="I2729">
        <v>0</v>
      </c>
      <c r="J2729">
        <v>0.5</v>
      </c>
      <c r="R2729">
        <f t="shared" ca="1" si="151"/>
        <v>68</v>
      </c>
    </row>
    <row r="2730" spans="1:18">
      <c r="A2730">
        <v>3729</v>
      </c>
      <c r="B2730" t="s">
        <v>276</v>
      </c>
      <c r="C2730" t="s">
        <v>712</v>
      </c>
      <c r="D2730" t="s">
        <v>979</v>
      </c>
      <c r="E2730" s="1">
        <v>27693</v>
      </c>
      <c r="F2730" s="1">
        <v>44359</v>
      </c>
      <c r="G2730" t="s">
        <v>968</v>
      </c>
      <c r="H2730" s="2">
        <v>291688.59000000003</v>
      </c>
      <c r="I2730">
        <v>0</v>
      </c>
      <c r="J2730">
        <v>35</v>
      </c>
      <c r="R2730">
        <f t="shared" ca="1" si="151"/>
        <v>49</v>
      </c>
    </row>
    <row r="2731" spans="1:18">
      <c r="A2731">
        <v>3730</v>
      </c>
      <c r="B2731" t="s">
        <v>57</v>
      </c>
      <c r="C2731" t="s">
        <v>872</v>
      </c>
      <c r="D2731" t="s">
        <v>980</v>
      </c>
      <c r="E2731" s="1">
        <v>24181</v>
      </c>
      <c r="F2731" s="1">
        <v>45481</v>
      </c>
      <c r="G2731" t="s">
        <v>968</v>
      </c>
      <c r="H2731" s="2">
        <v>394343.05</v>
      </c>
      <c r="I2731">
        <v>0</v>
      </c>
      <c r="J2731">
        <v>35</v>
      </c>
      <c r="R2731">
        <f t="shared" ca="1" si="151"/>
        <v>59</v>
      </c>
    </row>
    <row r="2732" spans="1:18">
      <c r="A2732">
        <v>3731</v>
      </c>
      <c r="B2732" t="s">
        <v>130</v>
      </c>
      <c r="C2732" t="s">
        <v>895</v>
      </c>
      <c r="D2732" t="s">
        <v>979</v>
      </c>
      <c r="E2732" s="1">
        <v>38893</v>
      </c>
      <c r="F2732" s="1">
        <v>44759</v>
      </c>
      <c r="G2732" t="s">
        <v>966</v>
      </c>
      <c r="H2732" s="2">
        <v>228156.69</v>
      </c>
      <c r="I2732">
        <v>0</v>
      </c>
      <c r="J2732">
        <v>2.1</v>
      </c>
      <c r="R2732">
        <f t="shared" ca="1" si="151"/>
        <v>18</v>
      </c>
    </row>
    <row r="2733" spans="1:18">
      <c r="A2733">
        <v>3732</v>
      </c>
      <c r="B2733" t="s">
        <v>100</v>
      </c>
      <c r="C2733" t="s">
        <v>791</v>
      </c>
      <c r="D2733" t="s">
        <v>980</v>
      </c>
      <c r="E2733" s="1">
        <v>20860</v>
      </c>
      <c r="F2733" s="1">
        <v>44336</v>
      </c>
      <c r="G2733" t="s">
        <v>968</v>
      </c>
      <c r="H2733" s="2">
        <v>210087.83</v>
      </c>
      <c r="I2733">
        <v>0</v>
      </c>
      <c r="J2733">
        <v>35</v>
      </c>
      <c r="R2733">
        <f t="shared" ca="1" si="151"/>
        <v>68</v>
      </c>
    </row>
    <row r="2734" spans="1:18">
      <c r="A2734">
        <v>3733</v>
      </c>
      <c r="B2734" t="s">
        <v>212</v>
      </c>
      <c r="C2734" t="s">
        <v>825</v>
      </c>
      <c r="D2734" t="s">
        <v>979</v>
      </c>
      <c r="E2734" s="1">
        <v>30637</v>
      </c>
      <c r="F2734" s="1">
        <v>44449</v>
      </c>
      <c r="G2734" t="s">
        <v>966</v>
      </c>
      <c r="H2734" s="2">
        <v>246543.04</v>
      </c>
      <c r="I2734">
        <v>0</v>
      </c>
      <c r="J2734">
        <v>2.1</v>
      </c>
      <c r="R2734">
        <f t="shared" ca="1" si="151"/>
        <v>41</v>
      </c>
    </row>
    <row r="2735" spans="1:18">
      <c r="A2735">
        <v>3734</v>
      </c>
      <c r="B2735" t="s">
        <v>61</v>
      </c>
      <c r="C2735" t="s">
        <v>773</v>
      </c>
      <c r="D2735" t="s">
        <v>980</v>
      </c>
      <c r="E2735" s="1">
        <v>33136</v>
      </c>
      <c r="F2735" s="1">
        <v>45743</v>
      </c>
      <c r="G2735" t="s">
        <v>965</v>
      </c>
      <c r="H2735" s="2">
        <v>28845.41</v>
      </c>
      <c r="I2735">
        <v>0</v>
      </c>
      <c r="J2735">
        <v>0.5</v>
      </c>
      <c r="R2735">
        <f t="shared" ca="1" si="151"/>
        <v>34</v>
      </c>
    </row>
    <row r="2736" spans="1:18">
      <c r="A2736">
        <v>3735</v>
      </c>
      <c r="B2736" t="s">
        <v>281</v>
      </c>
      <c r="C2736" t="s">
        <v>858</v>
      </c>
      <c r="D2736" t="s">
        <v>980</v>
      </c>
      <c r="E2736" s="1">
        <v>35483</v>
      </c>
      <c r="F2736" s="1">
        <v>45287</v>
      </c>
      <c r="G2736" t="s">
        <v>969</v>
      </c>
      <c r="H2736" s="2">
        <v>347511.7</v>
      </c>
      <c r="I2736">
        <v>12</v>
      </c>
      <c r="J2736">
        <v>8</v>
      </c>
      <c r="R2736">
        <f t="shared" ca="1" si="151"/>
        <v>28</v>
      </c>
    </row>
    <row r="2737" spans="1:18">
      <c r="A2737">
        <v>3736</v>
      </c>
      <c r="B2737" t="s">
        <v>261</v>
      </c>
      <c r="C2737" t="s">
        <v>498</v>
      </c>
      <c r="D2737" t="s">
        <v>980</v>
      </c>
      <c r="E2737" s="1">
        <v>23586</v>
      </c>
      <c r="F2737" s="1">
        <v>45457</v>
      </c>
      <c r="G2737" t="s">
        <v>968</v>
      </c>
      <c r="H2737" s="2">
        <v>395569.14</v>
      </c>
      <c r="I2737">
        <v>0</v>
      </c>
      <c r="J2737">
        <v>35</v>
      </c>
      <c r="R2737">
        <f t="shared" ca="1" si="151"/>
        <v>60</v>
      </c>
    </row>
    <row r="2738" spans="1:18">
      <c r="A2738">
        <v>3737</v>
      </c>
      <c r="B2738" t="s">
        <v>297</v>
      </c>
      <c r="C2738" t="s">
        <v>885</v>
      </c>
      <c r="D2738" t="s">
        <v>980</v>
      </c>
      <c r="E2738" s="1">
        <v>26863</v>
      </c>
      <c r="F2738" s="1">
        <v>44067</v>
      </c>
      <c r="G2738" t="s">
        <v>965</v>
      </c>
      <c r="H2738" s="2">
        <v>280159.59000000003</v>
      </c>
      <c r="I2738">
        <v>0</v>
      </c>
      <c r="J2738">
        <v>0.5</v>
      </c>
      <c r="R2738">
        <f t="shared" ca="1" si="151"/>
        <v>51</v>
      </c>
    </row>
    <row r="2739" spans="1:18">
      <c r="A2739">
        <v>3738</v>
      </c>
      <c r="B2739" t="s">
        <v>206</v>
      </c>
      <c r="C2739" t="s">
        <v>841</v>
      </c>
      <c r="D2739" t="s">
        <v>980</v>
      </c>
      <c r="E2739" s="1">
        <v>38307</v>
      </c>
      <c r="F2739" s="1">
        <v>45684</v>
      </c>
      <c r="G2739" t="s">
        <v>967</v>
      </c>
      <c r="H2739" s="2">
        <v>437995.08</v>
      </c>
      <c r="I2739">
        <v>0</v>
      </c>
      <c r="J2739">
        <v>5.5</v>
      </c>
      <c r="R2739">
        <f t="shared" ca="1" si="151"/>
        <v>20</v>
      </c>
    </row>
    <row r="2740" spans="1:18">
      <c r="A2740">
        <v>3739</v>
      </c>
      <c r="B2740" t="s">
        <v>291</v>
      </c>
      <c r="C2740" t="s">
        <v>382</v>
      </c>
      <c r="D2740" t="s">
        <v>980</v>
      </c>
      <c r="E2740" s="1">
        <v>38829</v>
      </c>
      <c r="F2740" s="1">
        <v>44511</v>
      </c>
      <c r="G2740" t="s">
        <v>966</v>
      </c>
      <c r="H2740" s="2">
        <v>481377.58</v>
      </c>
      <c r="I2740">
        <v>0</v>
      </c>
      <c r="J2740">
        <v>2.1</v>
      </c>
      <c r="R2740">
        <f t="shared" ca="1" si="151"/>
        <v>19</v>
      </c>
    </row>
    <row r="2741" spans="1:18">
      <c r="A2741">
        <v>3740</v>
      </c>
      <c r="B2741" t="s">
        <v>286</v>
      </c>
      <c r="C2741" t="s">
        <v>698</v>
      </c>
      <c r="D2741" t="s">
        <v>979</v>
      </c>
      <c r="E2741" s="1">
        <v>39214</v>
      </c>
      <c r="F2741" s="1">
        <v>45661</v>
      </c>
      <c r="G2741" t="s">
        <v>968</v>
      </c>
      <c r="H2741" s="2">
        <v>203285.07</v>
      </c>
      <c r="I2741">
        <v>0</v>
      </c>
      <c r="J2741">
        <v>35</v>
      </c>
      <c r="R2741">
        <f t="shared" ca="1" si="151"/>
        <v>18</v>
      </c>
    </row>
    <row r="2742" spans="1:18">
      <c r="A2742">
        <v>3741</v>
      </c>
      <c r="B2742" t="s">
        <v>98</v>
      </c>
      <c r="C2742" t="s">
        <v>916</v>
      </c>
      <c r="D2742" t="s">
        <v>979</v>
      </c>
      <c r="E2742" s="1">
        <v>31838</v>
      </c>
      <c r="F2742" s="1">
        <v>44929</v>
      </c>
      <c r="G2742" t="s">
        <v>969</v>
      </c>
      <c r="H2742" s="2">
        <v>24828.799999999999</v>
      </c>
      <c r="I2742">
        <v>0</v>
      </c>
      <c r="J2742">
        <v>8</v>
      </c>
      <c r="R2742">
        <f t="shared" ca="1" si="151"/>
        <v>38</v>
      </c>
    </row>
    <row r="2743" spans="1:18">
      <c r="A2743">
        <v>3742</v>
      </c>
      <c r="B2743" t="s">
        <v>264</v>
      </c>
      <c r="C2743" t="s">
        <v>815</v>
      </c>
      <c r="D2743" t="s">
        <v>980</v>
      </c>
      <c r="E2743" s="1">
        <v>31696</v>
      </c>
      <c r="F2743" s="1">
        <v>44538</v>
      </c>
      <c r="G2743" t="s">
        <v>965</v>
      </c>
      <c r="H2743" s="2">
        <v>457970.37</v>
      </c>
      <c r="I2743">
        <v>0</v>
      </c>
      <c r="J2743">
        <v>0.5</v>
      </c>
      <c r="R2743">
        <f t="shared" ca="1" si="151"/>
        <v>38</v>
      </c>
    </row>
    <row r="2744" spans="1:18">
      <c r="A2744">
        <v>3743</v>
      </c>
      <c r="B2744" t="s">
        <v>196</v>
      </c>
      <c r="C2744" t="s">
        <v>769</v>
      </c>
      <c r="D2744" t="s">
        <v>980</v>
      </c>
      <c r="E2744" s="1">
        <v>21998</v>
      </c>
      <c r="F2744" s="1">
        <v>44739</v>
      </c>
      <c r="G2744" t="s">
        <v>965</v>
      </c>
      <c r="H2744" s="2">
        <v>193431.26</v>
      </c>
      <c r="I2744">
        <v>0</v>
      </c>
      <c r="J2744">
        <v>0.5</v>
      </c>
      <c r="R2744">
        <f t="shared" ca="1" si="151"/>
        <v>65</v>
      </c>
    </row>
    <row r="2745" spans="1:18">
      <c r="A2745">
        <v>3744</v>
      </c>
      <c r="B2745" t="s">
        <v>129</v>
      </c>
      <c r="C2745" t="s">
        <v>552</v>
      </c>
      <c r="D2745" t="s">
        <v>979</v>
      </c>
      <c r="E2745" s="1">
        <v>25669</v>
      </c>
      <c r="F2745" s="1">
        <v>44680</v>
      </c>
      <c r="G2745" t="s">
        <v>965</v>
      </c>
      <c r="H2745" s="2">
        <v>204194.61</v>
      </c>
      <c r="I2745">
        <v>0</v>
      </c>
      <c r="J2745">
        <v>0.5</v>
      </c>
      <c r="R2745">
        <f t="shared" ca="1" si="151"/>
        <v>55</v>
      </c>
    </row>
    <row r="2746" spans="1:18">
      <c r="A2746">
        <v>3745</v>
      </c>
      <c r="B2746" t="s">
        <v>13</v>
      </c>
      <c r="C2746" t="s">
        <v>862</v>
      </c>
      <c r="D2746" t="s">
        <v>980</v>
      </c>
      <c r="E2746" s="1">
        <v>22882</v>
      </c>
      <c r="F2746" s="1">
        <v>44900</v>
      </c>
      <c r="G2746" t="s">
        <v>965</v>
      </c>
      <c r="H2746" s="2">
        <v>220169.81</v>
      </c>
      <c r="I2746">
        <v>0</v>
      </c>
      <c r="J2746">
        <v>0.5</v>
      </c>
      <c r="R2746">
        <f t="shared" ca="1" si="151"/>
        <v>62</v>
      </c>
    </row>
    <row r="2747" spans="1:18">
      <c r="A2747">
        <v>3746</v>
      </c>
      <c r="B2747" t="s">
        <v>132</v>
      </c>
      <c r="C2747" t="s">
        <v>748</v>
      </c>
      <c r="D2747" t="s">
        <v>979</v>
      </c>
      <c r="E2747" s="1">
        <v>27682</v>
      </c>
      <c r="F2747" s="1">
        <v>44206</v>
      </c>
      <c r="G2747" t="s">
        <v>969</v>
      </c>
      <c r="H2747" s="2">
        <v>205618.75</v>
      </c>
      <c r="I2747">
        <v>6</v>
      </c>
      <c r="J2747">
        <v>8</v>
      </c>
      <c r="R2747">
        <f t="shared" ca="1" si="151"/>
        <v>49</v>
      </c>
    </row>
    <row r="2748" spans="1:18">
      <c r="A2748">
        <v>3747</v>
      </c>
      <c r="B2748" t="s">
        <v>49</v>
      </c>
      <c r="C2748" t="s">
        <v>402</v>
      </c>
      <c r="D2748" t="s">
        <v>979</v>
      </c>
      <c r="E2748" s="1">
        <v>37627</v>
      </c>
      <c r="F2748" s="1">
        <v>44143</v>
      </c>
      <c r="G2748" t="s">
        <v>968</v>
      </c>
      <c r="H2748" s="2">
        <v>331426.92</v>
      </c>
      <c r="I2748">
        <v>0</v>
      </c>
      <c r="J2748">
        <v>35</v>
      </c>
      <c r="R2748">
        <f t="shared" ca="1" si="151"/>
        <v>22</v>
      </c>
    </row>
    <row r="2749" spans="1:18">
      <c r="A2749">
        <v>3748</v>
      </c>
      <c r="B2749" t="s">
        <v>178</v>
      </c>
      <c r="C2749" t="s">
        <v>899</v>
      </c>
      <c r="D2749" t="s">
        <v>979</v>
      </c>
      <c r="E2749" s="1">
        <v>36310</v>
      </c>
      <c r="F2749" s="1">
        <v>44985</v>
      </c>
      <c r="G2749" t="s">
        <v>969</v>
      </c>
      <c r="H2749" s="2">
        <v>389931.14</v>
      </c>
      <c r="I2749">
        <v>12</v>
      </c>
      <c r="J2749">
        <v>8</v>
      </c>
      <c r="R2749">
        <f t="shared" ca="1" si="151"/>
        <v>26</v>
      </c>
    </row>
    <row r="2750" spans="1:18">
      <c r="A2750">
        <v>3749</v>
      </c>
      <c r="B2750" t="s">
        <v>197</v>
      </c>
      <c r="C2750" t="s">
        <v>690</v>
      </c>
      <c r="D2750" t="s">
        <v>980</v>
      </c>
      <c r="E2750" s="1">
        <v>29647</v>
      </c>
      <c r="F2750" s="1">
        <v>44627</v>
      </c>
      <c r="G2750" t="s">
        <v>966</v>
      </c>
      <c r="H2750" s="2">
        <v>172321.79</v>
      </c>
      <c r="I2750">
        <v>0</v>
      </c>
      <c r="J2750">
        <v>2.1</v>
      </c>
      <c r="R2750">
        <f t="shared" ca="1" si="151"/>
        <v>44</v>
      </c>
    </row>
    <row r="2751" spans="1:18">
      <c r="A2751">
        <v>3750</v>
      </c>
      <c r="B2751" t="s">
        <v>241</v>
      </c>
      <c r="C2751" t="s">
        <v>686</v>
      </c>
      <c r="D2751" t="s">
        <v>980</v>
      </c>
      <c r="E2751" s="1">
        <v>33879</v>
      </c>
      <c r="F2751" s="1">
        <v>45580</v>
      </c>
      <c r="G2751" t="s">
        <v>967</v>
      </c>
      <c r="H2751" s="2">
        <v>476074.85</v>
      </c>
      <c r="I2751">
        <v>18</v>
      </c>
      <c r="J2751">
        <v>5.5</v>
      </c>
      <c r="R2751">
        <f t="shared" ca="1" si="151"/>
        <v>32</v>
      </c>
    </row>
    <row r="2752" spans="1:18">
      <c r="A2752">
        <v>3751</v>
      </c>
      <c r="B2752" t="s">
        <v>18</v>
      </c>
      <c r="C2752" t="s">
        <v>912</v>
      </c>
      <c r="D2752" t="s">
        <v>980</v>
      </c>
      <c r="E2752" s="1">
        <v>25880</v>
      </c>
      <c r="F2752" s="1">
        <v>44463</v>
      </c>
      <c r="G2752" t="s">
        <v>966</v>
      </c>
      <c r="H2752" s="2">
        <v>428381.88</v>
      </c>
      <c r="I2752">
        <v>0</v>
      </c>
      <c r="J2752">
        <v>2.1</v>
      </c>
      <c r="R2752">
        <f t="shared" ca="1" si="151"/>
        <v>54</v>
      </c>
    </row>
    <row r="2753" spans="1:18">
      <c r="A2753">
        <v>3752</v>
      </c>
      <c r="B2753" t="s">
        <v>88</v>
      </c>
      <c r="C2753" t="s">
        <v>511</v>
      </c>
      <c r="D2753" t="s">
        <v>979</v>
      </c>
      <c r="E2753" s="1">
        <v>27947</v>
      </c>
      <c r="F2753" s="1">
        <v>45381</v>
      </c>
      <c r="G2753" t="s">
        <v>965</v>
      </c>
      <c r="H2753" s="2">
        <v>462595.91</v>
      </c>
      <c r="I2753">
        <v>0</v>
      </c>
      <c r="J2753">
        <v>0.5</v>
      </c>
      <c r="R2753">
        <f t="shared" ca="1" si="151"/>
        <v>48</v>
      </c>
    </row>
    <row r="2754" spans="1:18">
      <c r="A2754">
        <v>3753</v>
      </c>
      <c r="B2754" t="s">
        <v>220</v>
      </c>
      <c r="C2754" t="s">
        <v>884</v>
      </c>
      <c r="D2754" t="s">
        <v>979</v>
      </c>
      <c r="E2754" s="1">
        <v>29325</v>
      </c>
      <c r="F2754" s="1">
        <v>44310</v>
      </c>
      <c r="G2754" t="s">
        <v>969</v>
      </c>
      <c r="H2754" s="2">
        <v>437336.12</v>
      </c>
      <c r="I2754">
        <v>24</v>
      </c>
      <c r="J2754">
        <v>8</v>
      </c>
      <c r="R2754">
        <f t="shared" ca="1" si="151"/>
        <v>45</v>
      </c>
    </row>
    <row r="2755" spans="1:18">
      <c r="A2755">
        <v>3754</v>
      </c>
      <c r="B2755" t="s">
        <v>53</v>
      </c>
      <c r="C2755" t="s">
        <v>522</v>
      </c>
      <c r="D2755" t="s">
        <v>979</v>
      </c>
      <c r="E2755" s="1">
        <v>31598</v>
      </c>
      <c r="F2755" s="1">
        <v>44717</v>
      </c>
      <c r="G2755" t="s">
        <v>965</v>
      </c>
      <c r="H2755" s="2">
        <v>235396.52</v>
      </c>
      <c r="I2755">
        <v>0</v>
      </c>
      <c r="J2755">
        <v>0.5</v>
      </c>
      <c r="R2755">
        <f t="shared" ca="1" si="151"/>
        <v>38</v>
      </c>
    </row>
    <row r="2756" spans="1:18">
      <c r="A2756">
        <v>3755</v>
      </c>
      <c r="B2756" t="s">
        <v>288</v>
      </c>
      <c r="C2756" t="s">
        <v>556</v>
      </c>
      <c r="D2756" t="s">
        <v>980</v>
      </c>
      <c r="E2756" s="1">
        <v>36934</v>
      </c>
      <c r="F2756" s="1">
        <v>45217</v>
      </c>
      <c r="G2756" t="s">
        <v>968</v>
      </c>
      <c r="H2756" s="2">
        <v>338126.54</v>
      </c>
      <c r="I2756">
        <v>0</v>
      </c>
      <c r="J2756">
        <v>35</v>
      </c>
      <c r="R2756">
        <f t="shared" ca="1" si="151"/>
        <v>24</v>
      </c>
    </row>
    <row r="2757" spans="1:18">
      <c r="A2757">
        <v>3756</v>
      </c>
      <c r="B2757" t="s">
        <v>285</v>
      </c>
      <c r="C2757" t="s">
        <v>630</v>
      </c>
      <c r="D2757" t="s">
        <v>979</v>
      </c>
      <c r="E2757" s="1">
        <v>35594</v>
      </c>
      <c r="F2757" s="1">
        <v>44574</v>
      </c>
      <c r="G2757" t="s">
        <v>967</v>
      </c>
      <c r="H2757" s="2">
        <v>159705.19</v>
      </c>
      <c r="I2757">
        <v>12</v>
      </c>
      <c r="J2757">
        <v>5.5</v>
      </c>
      <c r="R2757">
        <f t="shared" ca="1" si="151"/>
        <v>27</v>
      </c>
    </row>
    <row r="2758" spans="1:18">
      <c r="A2758">
        <v>3757</v>
      </c>
      <c r="B2758" t="s">
        <v>282</v>
      </c>
      <c r="C2758" t="s">
        <v>637</v>
      </c>
      <c r="D2758" t="s">
        <v>980</v>
      </c>
      <c r="E2758" s="1">
        <v>21609</v>
      </c>
      <c r="F2758" s="1">
        <v>45696</v>
      </c>
      <c r="G2758" t="s">
        <v>965</v>
      </c>
      <c r="H2758" s="2">
        <v>76526.240000000005</v>
      </c>
      <c r="I2758">
        <v>0</v>
      </c>
      <c r="J2758">
        <v>0.5</v>
      </c>
      <c r="R2758">
        <f t="shared" ca="1" si="151"/>
        <v>66</v>
      </c>
    </row>
    <row r="2759" spans="1:18">
      <c r="A2759">
        <v>3758</v>
      </c>
      <c r="B2759" t="s">
        <v>221</v>
      </c>
      <c r="C2759" t="s">
        <v>407</v>
      </c>
      <c r="D2759" t="s">
        <v>979</v>
      </c>
      <c r="E2759" s="1">
        <v>24810</v>
      </c>
      <c r="F2759" s="1">
        <v>44774</v>
      </c>
      <c r="G2759" t="s">
        <v>965</v>
      </c>
      <c r="H2759" s="2">
        <v>102333.49</v>
      </c>
      <c r="I2759">
        <v>0</v>
      </c>
      <c r="J2759">
        <v>0.5</v>
      </c>
      <c r="R2759">
        <f t="shared" ca="1" si="151"/>
        <v>57</v>
      </c>
    </row>
    <row r="2760" spans="1:18">
      <c r="A2760">
        <v>3759</v>
      </c>
      <c r="B2760" t="s">
        <v>111</v>
      </c>
      <c r="C2760" t="s">
        <v>747</v>
      </c>
      <c r="D2760" t="s">
        <v>980</v>
      </c>
      <c r="E2760" s="1">
        <v>37640</v>
      </c>
      <c r="F2760" s="1">
        <v>44090</v>
      </c>
      <c r="G2760" t="s">
        <v>968</v>
      </c>
      <c r="H2760" s="2">
        <v>330007.34000000003</v>
      </c>
      <c r="I2760">
        <v>0</v>
      </c>
      <c r="J2760">
        <v>35</v>
      </c>
      <c r="R2760">
        <f t="shared" ca="1" si="151"/>
        <v>22</v>
      </c>
    </row>
    <row r="2761" spans="1:18">
      <c r="A2761">
        <v>3760</v>
      </c>
      <c r="B2761" t="s">
        <v>199</v>
      </c>
      <c r="C2761" t="s">
        <v>870</v>
      </c>
      <c r="D2761" t="s">
        <v>980</v>
      </c>
      <c r="E2761" s="1">
        <v>34081</v>
      </c>
      <c r="F2761" s="1">
        <v>44284</v>
      </c>
      <c r="G2761" t="s">
        <v>968</v>
      </c>
      <c r="H2761" s="2">
        <v>396497.22</v>
      </c>
      <c r="I2761">
        <v>0</v>
      </c>
      <c r="J2761">
        <v>35</v>
      </c>
      <c r="R2761">
        <f t="shared" ca="1" si="151"/>
        <v>32</v>
      </c>
    </row>
    <row r="2762" spans="1:18">
      <c r="A2762">
        <v>3761</v>
      </c>
      <c r="B2762" t="s">
        <v>265</v>
      </c>
      <c r="C2762" t="s">
        <v>956</v>
      </c>
      <c r="D2762" t="s">
        <v>979</v>
      </c>
      <c r="E2762" s="1">
        <v>28222</v>
      </c>
      <c r="F2762" s="1">
        <v>45302</v>
      </c>
      <c r="G2762" t="s">
        <v>968</v>
      </c>
      <c r="H2762" s="2">
        <v>359906.83</v>
      </c>
      <c r="I2762">
        <v>0</v>
      </c>
      <c r="J2762">
        <v>35</v>
      </c>
      <c r="R2762">
        <f t="shared" ca="1" si="151"/>
        <v>48</v>
      </c>
    </row>
    <row r="2763" spans="1:18">
      <c r="A2763">
        <v>3762</v>
      </c>
      <c r="B2763" t="s">
        <v>216</v>
      </c>
      <c r="C2763" t="s">
        <v>653</v>
      </c>
      <c r="D2763" t="s">
        <v>979</v>
      </c>
      <c r="E2763" s="1">
        <v>28056</v>
      </c>
      <c r="F2763" s="1">
        <v>44773</v>
      </c>
      <c r="G2763" t="s">
        <v>965</v>
      </c>
      <c r="H2763" s="2">
        <v>291348.2</v>
      </c>
      <c r="I2763">
        <v>0</v>
      </c>
      <c r="J2763">
        <v>0.5</v>
      </c>
      <c r="R2763">
        <f t="shared" ca="1" si="151"/>
        <v>48</v>
      </c>
    </row>
    <row r="2764" spans="1:18">
      <c r="A2764">
        <v>3763</v>
      </c>
      <c r="B2764" t="s">
        <v>165</v>
      </c>
      <c r="C2764" t="s">
        <v>658</v>
      </c>
      <c r="D2764" t="s">
        <v>979</v>
      </c>
      <c r="E2764" s="1">
        <v>25652</v>
      </c>
      <c r="F2764" s="1">
        <v>44743</v>
      </c>
      <c r="G2764" t="s">
        <v>968</v>
      </c>
      <c r="H2764" s="2">
        <v>255064.24</v>
      </c>
      <c r="I2764">
        <v>0</v>
      </c>
      <c r="J2764">
        <v>35</v>
      </c>
      <c r="R2764">
        <f t="shared" ca="1" si="151"/>
        <v>55</v>
      </c>
    </row>
    <row r="2765" spans="1:18">
      <c r="A2765">
        <v>3764</v>
      </c>
      <c r="B2765" t="s">
        <v>308</v>
      </c>
      <c r="C2765" t="s">
        <v>624</v>
      </c>
      <c r="D2765" t="s">
        <v>979</v>
      </c>
      <c r="E2765" s="1">
        <v>31127</v>
      </c>
      <c r="F2765" s="1">
        <v>44312</v>
      </c>
      <c r="G2765" t="s">
        <v>966</v>
      </c>
      <c r="H2765" s="2">
        <v>459775.86</v>
      </c>
      <c r="I2765">
        <v>0</v>
      </c>
      <c r="J2765">
        <v>2.1</v>
      </c>
      <c r="R2765">
        <f t="shared" ref="R2765:R2828" ca="1" si="152">INT((TODAY()-E2765)/365.25)</f>
        <v>40</v>
      </c>
    </row>
    <row r="2766" spans="1:18">
      <c r="A2766">
        <v>3765</v>
      </c>
      <c r="B2766" t="s">
        <v>315</v>
      </c>
      <c r="C2766" t="s">
        <v>693</v>
      </c>
      <c r="D2766" t="s">
        <v>980</v>
      </c>
      <c r="E2766" s="1">
        <v>26359</v>
      </c>
      <c r="F2766" s="1">
        <v>45292</v>
      </c>
      <c r="G2766" t="s">
        <v>968</v>
      </c>
      <c r="H2766" s="2">
        <v>448799.74</v>
      </c>
      <c r="I2766">
        <v>0</v>
      </c>
      <c r="J2766">
        <v>35</v>
      </c>
      <c r="R2766">
        <f t="shared" ca="1" si="152"/>
        <v>53</v>
      </c>
    </row>
    <row r="2767" spans="1:18">
      <c r="A2767">
        <v>3766</v>
      </c>
      <c r="B2767" t="s">
        <v>331</v>
      </c>
      <c r="C2767" t="s">
        <v>706</v>
      </c>
      <c r="D2767" t="s">
        <v>979</v>
      </c>
      <c r="E2767" s="1">
        <v>31372</v>
      </c>
      <c r="F2767" s="1">
        <v>44462</v>
      </c>
      <c r="G2767" t="s">
        <v>967</v>
      </c>
      <c r="H2767" s="2">
        <v>102326.83</v>
      </c>
      <c r="I2767">
        <v>12</v>
      </c>
      <c r="J2767">
        <v>5.5</v>
      </c>
      <c r="R2767">
        <f t="shared" ca="1" si="152"/>
        <v>39</v>
      </c>
    </row>
    <row r="2768" spans="1:18">
      <c r="A2768">
        <v>3767</v>
      </c>
      <c r="B2768" t="s">
        <v>28</v>
      </c>
      <c r="C2768" t="s">
        <v>907</v>
      </c>
      <c r="D2768" t="s">
        <v>980</v>
      </c>
      <c r="E2768" s="1">
        <v>20159</v>
      </c>
      <c r="F2768" s="1">
        <v>44862</v>
      </c>
      <c r="G2768" t="s">
        <v>967</v>
      </c>
      <c r="H2768" s="2">
        <v>340032.72</v>
      </c>
      <c r="I2768">
        <v>24</v>
      </c>
      <c r="J2768">
        <v>5.5</v>
      </c>
      <c r="R2768">
        <f t="shared" ca="1" si="152"/>
        <v>70</v>
      </c>
    </row>
    <row r="2769" spans="1:18">
      <c r="A2769">
        <v>3768</v>
      </c>
      <c r="B2769" t="s">
        <v>70</v>
      </c>
      <c r="C2769" t="s">
        <v>849</v>
      </c>
      <c r="D2769" t="s">
        <v>979</v>
      </c>
      <c r="E2769" s="1">
        <v>28746</v>
      </c>
      <c r="F2769" s="1">
        <v>45720</v>
      </c>
      <c r="G2769" t="s">
        <v>968</v>
      </c>
      <c r="H2769" s="2">
        <v>265336.71000000002</v>
      </c>
      <c r="I2769">
        <v>0</v>
      </c>
      <c r="J2769">
        <v>35</v>
      </c>
      <c r="R2769">
        <f t="shared" ca="1" si="152"/>
        <v>46</v>
      </c>
    </row>
    <row r="2770" spans="1:18">
      <c r="A2770">
        <v>3769</v>
      </c>
      <c r="B2770" t="s">
        <v>314</v>
      </c>
      <c r="C2770" t="s">
        <v>901</v>
      </c>
      <c r="D2770" t="s">
        <v>980</v>
      </c>
      <c r="E2770" s="1">
        <v>23154</v>
      </c>
      <c r="F2770" s="1">
        <v>45602</v>
      </c>
      <c r="G2770" t="s">
        <v>966</v>
      </c>
      <c r="H2770" s="2">
        <v>366221.73</v>
      </c>
      <c r="I2770">
        <v>0</v>
      </c>
      <c r="J2770">
        <v>2.1</v>
      </c>
      <c r="R2770">
        <f t="shared" ca="1" si="152"/>
        <v>62</v>
      </c>
    </row>
    <row r="2771" spans="1:18">
      <c r="A2771">
        <v>3770</v>
      </c>
      <c r="B2771" t="s">
        <v>223</v>
      </c>
      <c r="C2771" t="s">
        <v>608</v>
      </c>
      <c r="D2771" t="s">
        <v>979</v>
      </c>
      <c r="E2771" s="1">
        <v>37603</v>
      </c>
      <c r="F2771" s="1">
        <v>44426</v>
      </c>
      <c r="G2771" t="s">
        <v>969</v>
      </c>
      <c r="H2771" s="2">
        <v>409434.5</v>
      </c>
      <c r="I2771">
        <v>0</v>
      </c>
      <c r="J2771">
        <v>8</v>
      </c>
      <c r="R2771">
        <f t="shared" ca="1" si="152"/>
        <v>22</v>
      </c>
    </row>
    <row r="2772" spans="1:18">
      <c r="A2772">
        <v>3771</v>
      </c>
      <c r="B2772" t="s">
        <v>21</v>
      </c>
      <c r="C2772" t="s">
        <v>461</v>
      </c>
      <c r="D2772" t="s">
        <v>980</v>
      </c>
      <c r="E2772" s="1">
        <v>34242</v>
      </c>
      <c r="F2772" s="1">
        <v>44849</v>
      </c>
      <c r="G2772" t="s">
        <v>969</v>
      </c>
      <c r="H2772" s="2">
        <v>202787.89</v>
      </c>
      <c r="I2772">
        <v>0</v>
      </c>
      <c r="J2772">
        <v>8</v>
      </c>
      <c r="R2772">
        <f t="shared" ca="1" si="152"/>
        <v>31</v>
      </c>
    </row>
    <row r="2773" spans="1:18">
      <c r="A2773">
        <v>3772</v>
      </c>
      <c r="B2773" t="s">
        <v>251</v>
      </c>
      <c r="C2773" t="s">
        <v>947</v>
      </c>
      <c r="D2773" t="s">
        <v>979</v>
      </c>
      <c r="E2773" s="1">
        <v>28198</v>
      </c>
      <c r="F2773" s="1">
        <v>44635</v>
      </c>
      <c r="G2773" t="s">
        <v>968</v>
      </c>
      <c r="H2773" s="2">
        <v>109686.06</v>
      </c>
      <c r="I2773">
        <v>0</v>
      </c>
      <c r="J2773">
        <v>35</v>
      </c>
      <c r="R2773">
        <f t="shared" ca="1" si="152"/>
        <v>48</v>
      </c>
    </row>
    <row r="2774" spans="1:18">
      <c r="A2774">
        <v>3773</v>
      </c>
      <c r="B2774" t="s">
        <v>226</v>
      </c>
      <c r="C2774" t="s">
        <v>537</v>
      </c>
      <c r="D2774" t="s">
        <v>980</v>
      </c>
      <c r="E2774" s="1">
        <v>33148</v>
      </c>
      <c r="F2774" s="1">
        <v>44088</v>
      </c>
      <c r="G2774" t="s">
        <v>966</v>
      </c>
      <c r="H2774" s="2">
        <v>440796.61</v>
      </c>
      <c r="I2774">
        <v>0</v>
      </c>
      <c r="J2774">
        <v>2.1</v>
      </c>
      <c r="R2774">
        <f t="shared" ca="1" si="152"/>
        <v>34</v>
      </c>
    </row>
    <row r="2775" spans="1:18">
      <c r="A2775">
        <v>3774</v>
      </c>
      <c r="B2775" t="s">
        <v>39</v>
      </c>
      <c r="C2775" t="s">
        <v>587</v>
      </c>
      <c r="D2775" t="s">
        <v>980</v>
      </c>
      <c r="E2775" s="1">
        <v>22411</v>
      </c>
      <c r="F2775" s="1">
        <v>44140</v>
      </c>
      <c r="G2775" t="s">
        <v>969</v>
      </c>
      <c r="H2775" s="2">
        <v>32488.43</v>
      </c>
      <c r="I2775">
        <v>12</v>
      </c>
      <c r="J2775">
        <v>8</v>
      </c>
      <c r="R2775">
        <f t="shared" ca="1" si="152"/>
        <v>64</v>
      </c>
    </row>
    <row r="2776" spans="1:18">
      <c r="A2776">
        <v>3775</v>
      </c>
      <c r="B2776" t="s">
        <v>80</v>
      </c>
      <c r="C2776" t="s">
        <v>451</v>
      </c>
      <c r="D2776" t="s">
        <v>980</v>
      </c>
      <c r="E2776" s="1">
        <v>31547</v>
      </c>
      <c r="F2776" s="1">
        <v>45226</v>
      </c>
      <c r="G2776" t="s">
        <v>965</v>
      </c>
      <c r="H2776" s="2">
        <v>442579.3</v>
      </c>
      <c r="I2776">
        <v>0</v>
      </c>
      <c r="J2776">
        <v>0.5</v>
      </c>
      <c r="R2776">
        <f t="shared" ca="1" si="152"/>
        <v>39</v>
      </c>
    </row>
    <row r="2777" spans="1:18">
      <c r="A2777">
        <v>3776</v>
      </c>
      <c r="B2777" t="s">
        <v>14</v>
      </c>
      <c r="C2777" t="s">
        <v>957</v>
      </c>
      <c r="D2777" t="s">
        <v>979</v>
      </c>
      <c r="E2777" s="1">
        <v>35908</v>
      </c>
      <c r="F2777" s="1">
        <v>44593</v>
      </c>
      <c r="G2777" t="s">
        <v>969</v>
      </c>
      <c r="H2777" s="2">
        <v>110642.33</v>
      </c>
      <c r="I2777">
        <v>18</v>
      </c>
      <c r="J2777">
        <v>8</v>
      </c>
      <c r="R2777">
        <f t="shared" ca="1" si="152"/>
        <v>27</v>
      </c>
    </row>
    <row r="2778" spans="1:18">
      <c r="A2778">
        <v>3777</v>
      </c>
      <c r="B2778" t="s">
        <v>342</v>
      </c>
      <c r="C2778" t="s">
        <v>945</v>
      </c>
      <c r="D2778" t="s">
        <v>979</v>
      </c>
      <c r="E2778" s="1">
        <v>23775</v>
      </c>
      <c r="F2778" s="1">
        <v>44629</v>
      </c>
      <c r="G2778" t="s">
        <v>966</v>
      </c>
      <c r="H2778" s="2">
        <v>118233.51</v>
      </c>
      <c r="I2778">
        <v>0</v>
      </c>
      <c r="J2778">
        <v>2.1</v>
      </c>
      <c r="R2778">
        <f t="shared" ca="1" si="152"/>
        <v>60</v>
      </c>
    </row>
    <row r="2779" spans="1:18">
      <c r="A2779">
        <v>3778</v>
      </c>
      <c r="B2779" t="s">
        <v>232</v>
      </c>
      <c r="C2779" t="s">
        <v>538</v>
      </c>
      <c r="D2779" t="s">
        <v>979</v>
      </c>
      <c r="E2779" s="1">
        <v>31699</v>
      </c>
      <c r="F2779" s="1">
        <v>45301</v>
      </c>
      <c r="G2779" t="s">
        <v>969</v>
      </c>
      <c r="H2779" s="2">
        <v>48779.91</v>
      </c>
      <c r="I2779">
        <v>0</v>
      </c>
      <c r="J2779">
        <v>8</v>
      </c>
      <c r="R2779">
        <f t="shared" ca="1" si="152"/>
        <v>38</v>
      </c>
    </row>
    <row r="2780" spans="1:18">
      <c r="A2780">
        <v>3779</v>
      </c>
      <c r="B2780" t="s">
        <v>12</v>
      </c>
      <c r="C2780" t="s">
        <v>527</v>
      </c>
      <c r="D2780" t="s">
        <v>979</v>
      </c>
      <c r="E2780" s="1">
        <v>23795</v>
      </c>
      <c r="F2780" s="1">
        <v>45019</v>
      </c>
      <c r="G2780" t="s">
        <v>969</v>
      </c>
      <c r="H2780" s="2">
        <v>491417.7</v>
      </c>
      <c r="I2780">
        <v>36</v>
      </c>
      <c r="J2780">
        <v>8</v>
      </c>
      <c r="R2780">
        <f t="shared" ca="1" si="152"/>
        <v>60</v>
      </c>
    </row>
    <row r="2781" spans="1:18">
      <c r="A2781">
        <v>3780</v>
      </c>
      <c r="B2781" t="s">
        <v>16</v>
      </c>
      <c r="C2781" t="s">
        <v>586</v>
      </c>
      <c r="D2781" t="s">
        <v>979</v>
      </c>
      <c r="E2781" s="1">
        <v>25515</v>
      </c>
      <c r="F2781" s="1">
        <v>44873</v>
      </c>
      <c r="G2781" t="s">
        <v>966</v>
      </c>
      <c r="H2781" s="2">
        <v>7734.73</v>
      </c>
      <c r="I2781">
        <v>0</v>
      </c>
      <c r="J2781">
        <v>2.1</v>
      </c>
      <c r="R2781">
        <f t="shared" ca="1" si="152"/>
        <v>55</v>
      </c>
    </row>
    <row r="2782" spans="1:18">
      <c r="A2782">
        <v>3781</v>
      </c>
      <c r="B2782" t="s">
        <v>123</v>
      </c>
      <c r="C2782" t="s">
        <v>552</v>
      </c>
      <c r="D2782" t="s">
        <v>979</v>
      </c>
      <c r="E2782" s="1">
        <v>36572</v>
      </c>
      <c r="F2782" s="1">
        <v>45381</v>
      </c>
      <c r="G2782" t="s">
        <v>968</v>
      </c>
      <c r="H2782" s="2">
        <v>304405.69</v>
      </c>
      <c r="I2782">
        <v>0</v>
      </c>
      <c r="J2782">
        <v>35</v>
      </c>
      <c r="R2782">
        <f t="shared" ca="1" si="152"/>
        <v>25</v>
      </c>
    </row>
    <row r="2783" spans="1:18">
      <c r="A2783">
        <v>3782</v>
      </c>
      <c r="B2783" t="s">
        <v>243</v>
      </c>
      <c r="C2783" t="s">
        <v>786</v>
      </c>
      <c r="D2783" t="s">
        <v>979</v>
      </c>
      <c r="E2783" s="1">
        <v>29013</v>
      </c>
      <c r="F2783" s="1">
        <v>45618</v>
      </c>
      <c r="G2783" t="s">
        <v>968</v>
      </c>
      <c r="H2783" s="2">
        <v>135535.01</v>
      </c>
      <c r="I2783">
        <v>0</v>
      </c>
      <c r="J2783">
        <v>35</v>
      </c>
      <c r="R2783">
        <f t="shared" ca="1" si="152"/>
        <v>45</v>
      </c>
    </row>
    <row r="2784" spans="1:18">
      <c r="A2784">
        <v>3783</v>
      </c>
      <c r="B2784" t="s">
        <v>338</v>
      </c>
      <c r="C2784" t="s">
        <v>948</v>
      </c>
      <c r="D2784" t="s">
        <v>979</v>
      </c>
      <c r="E2784" s="1">
        <v>24773</v>
      </c>
      <c r="F2784" s="1">
        <v>44195</v>
      </c>
      <c r="G2784" t="s">
        <v>968</v>
      </c>
      <c r="H2784" s="2">
        <v>383105.14</v>
      </c>
      <c r="I2784">
        <v>0</v>
      </c>
      <c r="J2784">
        <v>35</v>
      </c>
      <c r="R2784">
        <f t="shared" ca="1" si="152"/>
        <v>57</v>
      </c>
    </row>
    <row r="2785" spans="1:18">
      <c r="A2785">
        <v>3784</v>
      </c>
      <c r="B2785" t="s">
        <v>48</v>
      </c>
      <c r="C2785" t="s">
        <v>415</v>
      </c>
      <c r="D2785" t="s">
        <v>980</v>
      </c>
      <c r="E2785" s="1">
        <v>22573</v>
      </c>
      <c r="F2785" s="1">
        <v>44856</v>
      </c>
      <c r="G2785" t="s">
        <v>969</v>
      </c>
      <c r="H2785" s="2">
        <v>413597.2</v>
      </c>
      <c r="I2785">
        <v>0</v>
      </c>
      <c r="J2785">
        <v>8</v>
      </c>
      <c r="R2785">
        <f t="shared" ca="1" si="152"/>
        <v>63</v>
      </c>
    </row>
    <row r="2786" spans="1:18">
      <c r="A2786">
        <v>3785</v>
      </c>
      <c r="B2786" t="s">
        <v>49</v>
      </c>
      <c r="C2786" t="s">
        <v>873</v>
      </c>
      <c r="D2786" t="s">
        <v>980</v>
      </c>
      <c r="E2786" s="1">
        <v>20591</v>
      </c>
      <c r="F2786" s="1">
        <v>45485</v>
      </c>
      <c r="G2786" t="s">
        <v>967</v>
      </c>
      <c r="H2786" s="2">
        <v>184506</v>
      </c>
      <c r="I2786">
        <v>36</v>
      </c>
      <c r="J2786">
        <v>5.5</v>
      </c>
      <c r="R2786">
        <f t="shared" ca="1" si="152"/>
        <v>69</v>
      </c>
    </row>
    <row r="2787" spans="1:18">
      <c r="A2787">
        <v>3786</v>
      </c>
      <c r="B2787" t="s">
        <v>308</v>
      </c>
      <c r="C2787" t="s">
        <v>870</v>
      </c>
      <c r="D2787" t="s">
        <v>979</v>
      </c>
      <c r="E2787" s="1">
        <v>35348</v>
      </c>
      <c r="F2787" s="1">
        <v>45453</v>
      </c>
      <c r="G2787" t="s">
        <v>968</v>
      </c>
      <c r="H2787" s="2">
        <v>109470.5</v>
      </c>
      <c r="I2787">
        <v>0</v>
      </c>
      <c r="J2787">
        <v>35</v>
      </c>
      <c r="R2787">
        <f t="shared" ca="1" si="152"/>
        <v>28</v>
      </c>
    </row>
    <row r="2788" spans="1:18">
      <c r="A2788">
        <v>3787</v>
      </c>
      <c r="B2788" t="s">
        <v>109</v>
      </c>
      <c r="C2788" t="s">
        <v>817</v>
      </c>
      <c r="D2788" t="s">
        <v>979</v>
      </c>
      <c r="E2788" s="1">
        <v>34546</v>
      </c>
      <c r="F2788" s="1">
        <v>44286</v>
      </c>
      <c r="G2788" t="s">
        <v>965</v>
      </c>
      <c r="H2788" s="2">
        <v>435457.68</v>
      </c>
      <c r="I2788">
        <v>0</v>
      </c>
      <c r="J2788">
        <v>0.5</v>
      </c>
      <c r="R2788">
        <f t="shared" ca="1" si="152"/>
        <v>30</v>
      </c>
    </row>
    <row r="2789" spans="1:18">
      <c r="A2789">
        <v>3788</v>
      </c>
      <c r="B2789" t="s">
        <v>106</v>
      </c>
      <c r="C2789" t="s">
        <v>743</v>
      </c>
      <c r="D2789" t="s">
        <v>980</v>
      </c>
      <c r="E2789" s="1">
        <v>30803</v>
      </c>
      <c r="F2789" s="1">
        <v>44181</v>
      </c>
      <c r="G2789" t="s">
        <v>968</v>
      </c>
      <c r="H2789" s="2">
        <v>258049.39</v>
      </c>
      <c r="I2789">
        <v>0</v>
      </c>
      <c r="J2789">
        <v>35</v>
      </c>
      <c r="R2789">
        <f t="shared" ca="1" si="152"/>
        <v>41</v>
      </c>
    </row>
    <row r="2790" spans="1:18">
      <c r="A2790">
        <v>3789</v>
      </c>
      <c r="B2790" t="s">
        <v>214</v>
      </c>
      <c r="C2790" t="s">
        <v>886</v>
      </c>
      <c r="D2790" t="s">
        <v>980</v>
      </c>
      <c r="E2790" s="1">
        <v>29024</v>
      </c>
      <c r="F2790" s="1">
        <v>45165</v>
      </c>
      <c r="G2790" t="s">
        <v>965</v>
      </c>
      <c r="H2790" s="2">
        <v>129487.73</v>
      </c>
      <c r="I2790">
        <v>0</v>
      </c>
      <c r="J2790">
        <v>0.5</v>
      </c>
      <c r="R2790">
        <f t="shared" ca="1" si="152"/>
        <v>45</v>
      </c>
    </row>
    <row r="2791" spans="1:18">
      <c r="A2791">
        <v>3790</v>
      </c>
      <c r="B2791" t="s">
        <v>53</v>
      </c>
      <c r="C2791" t="s">
        <v>844</v>
      </c>
      <c r="D2791" t="s">
        <v>979</v>
      </c>
      <c r="E2791" s="1">
        <v>29853</v>
      </c>
      <c r="F2791" s="1">
        <v>44018</v>
      </c>
      <c r="G2791" t="s">
        <v>967</v>
      </c>
      <c r="H2791" s="2">
        <v>263938.03000000003</v>
      </c>
      <c r="I2791">
        <v>36</v>
      </c>
      <c r="J2791">
        <v>5.5</v>
      </c>
      <c r="R2791">
        <f t="shared" ca="1" si="152"/>
        <v>43</v>
      </c>
    </row>
    <row r="2792" spans="1:18">
      <c r="A2792">
        <v>3791</v>
      </c>
      <c r="B2792" t="s">
        <v>219</v>
      </c>
      <c r="C2792" t="s">
        <v>759</v>
      </c>
      <c r="D2792" t="s">
        <v>980</v>
      </c>
      <c r="E2792" s="1">
        <v>34473</v>
      </c>
      <c r="F2792" s="1">
        <v>45804</v>
      </c>
      <c r="G2792" t="s">
        <v>967</v>
      </c>
      <c r="H2792" s="2">
        <v>141395.92000000001</v>
      </c>
      <c r="I2792">
        <v>24</v>
      </c>
      <c r="J2792">
        <v>5.5</v>
      </c>
      <c r="R2792">
        <f t="shared" ca="1" si="152"/>
        <v>31</v>
      </c>
    </row>
    <row r="2793" spans="1:18">
      <c r="A2793">
        <v>3792</v>
      </c>
      <c r="B2793" t="s">
        <v>40</v>
      </c>
      <c r="C2793" t="s">
        <v>638</v>
      </c>
      <c r="D2793" t="s">
        <v>979</v>
      </c>
      <c r="E2793" s="1">
        <v>35375</v>
      </c>
      <c r="F2793" s="1">
        <v>44049</v>
      </c>
      <c r="G2793" t="s">
        <v>969</v>
      </c>
      <c r="H2793" s="2">
        <v>162839.74</v>
      </c>
      <c r="I2793">
        <v>36</v>
      </c>
      <c r="J2793">
        <v>8</v>
      </c>
      <c r="R2793">
        <f t="shared" ca="1" si="152"/>
        <v>28</v>
      </c>
    </row>
    <row r="2794" spans="1:18">
      <c r="A2794">
        <v>3793</v>
      </c>
      <c r="B2794" t="s">
        <v>276</v>
      </c>
      <c r="C2794" t="s">
        <v>205</v>
      </c>
      <c r="D2794" t="s">
        <v>979</v>
      </c>
      <c r="E2794" s="1">
        <v>24763</v>
      </c>
      <c r="F2794" s="1">
        <v>44194</v>
      </c>
      <c r="G2794" t="s">
        <v>967</v>
      </c>
      <c r="H2794" s="2">
        <v>193366.09</v>
      </c>
      <c r="I2794">
        <v>0</v>
      </c>
      <c r="J2794">
        <v>5.5</v>
      </c>
      <c r="R2794">
        <f t="shared" ca="1" si="152"/>
        <v>57</v>
      </c>
    </row>
    <row r="2795" spans="1:18">
      <c r="A2795">
        <v>3794</v>
      </c>
      <c r="B2795" t="s">
        <v>158</v>
      </c>
      <c r="C2795" t="s">
        <v>908</v>
      </c>
      <c r="D2795" t="s">
        <v>979</v>
      </c>
      <c r="E2795" s="1">
        <v>38082</v>
      </c>
      <c r="F2795" s="1">
        <v>45342</v>
      </c>
      <c r="G2795" t="s">
        <v>967</v>
      </c>
      <c r="H2795" s="2">
        <v>409244.1</v>
      </c>
      <c r="I2795">
        <v>24</v>
      </c>
      <c r="J2795">
        <v>5.5</v>
      </c>
      <c r="R2795">
        <f t="shared" ca="1" si="152"/>
        <v>21</v>
      </c>
    </row>
    <row r="2796" spans="1:18">
      <c r="A2796">
        <v>3795</v>
      </c>
      <c r="B2796" t="s">
        <v>238</v>
      </c>
      <c r="C2796" t="s">
        <v>620</v>
      </c>
      <c r="D2796" t="s">
        <v>980</v>
      </c>
      <c r="E2796" s="1">
        <v>29080</v>
      </c>
      <c r="F2796" s="1">
        <v>44043</v>
      </c>
      <c r="G2796" t="s">
        <v>969</v>
      </c>
      <c r="H2796" s="2">
        <v>150185.60000000001</v>
      </c>
      <c r="I2796">
        <v>0</v>
      </c>
      <c r="J2796">
        <v>8</v>
      </c>
      <c r="R2796">
        <f t="shared" ca="1" si="152"/>
        <v>45</v>
      </c>
    </row>
    <row r="2797" spans="1:18">
      <c r="A2797">
        <v>3796</v>
      </c>
      <c r="B2797" t="s">
        <v>307</v>
      </c>
      <c r="C2797" t="s">
        <v>703</v>
      </c>
      <c r="D2797" t="s">
        <v>979</v>
      </c>
      <c r="E2797" s="1">
        <v>37353</v>
      </c>
      <c r="F2797" s="1">
        <v>44855</v>
      </c>
      <c r="G2797" t="s">
        <v>968</v>
      </c>
      <c r="H2797" s="2">
        <v>492081.23</v>
      </c>
      <c r="I2797">
        <v>0</v>
      </c>
      <c r="J2797">
        <v>35</v>
      </c>
      <c r="R2797">
        <f t="shared" ca="1" si="152"/>
        <v>23</v>
      </c>
    </row>
    <row r="2798" spans="1:18">
      <c r="A2798">
        <v>3797</v>
      </c>
      <c r="B2798" t="s">
        <v>36</v>
      </c>
      <c r="C2798" t="s">
        <v>493</v>
      </c>
      <c r="D2798" t="s">
        <v>979</v>
      </c>
      <c r="E2798" s="1">
        <v>22520</v>
      </c>
      <c r="F2798" s="1">
        <v>45516</v>
      </c>
      <c r="G2798" t="s">
        <v>968</v>
      </c>
      <c r="H2798" s="2">
        <v>270791.87</v>
      </c>
      <c r="I2798">
        <v>0</v>
      </c>
      <c r="J2798">
        <v>35</v>
      </c>
      <c r="R2798">
        <f t="shared" ca="1" si="152"/>
        <v>63</v>
      </c>
    </row>
    <row r="2799" spans="1:18">
      <c r="A2799">
        <v>3798</v>
      </c>
      <c r="B2799" t="s">
        <v>120</v>
      </c>
      <c r="C2799" t="s">
        <v>563</v>
      </c>
      <c r="D2799" t="s">
        <v>980</v>
      </c>
      <c r="E2799" s="1">
        <v>22845</v>
      </c>
      <c r="F2799" s="1">
        <v>44392</v>
      </c>
      <c r="G2799" t="s">
        <v>966</v>
      </c>
      <c r="H2799" s="2">
        <v>315581.78999999998</v>
      </c>
      <c r="I2799">
        <v>0</v>
      </c>
      <c r="J2799">
        <v>2.1</v>
      </c>
      <c r="R2799">
        <f t="shared" ca="1" si="152"/>
        <v>62</v>
      </c>
    </row>
    <row r="2800" spans="1:18">
      <c r="A2800">
        <v>3799</v>
      </c>
      <c r="B2800" t="s">
        <v>140</v>
      </c>
      <c r="C2800" t="s">
        <v>698</v>
      </c>
      <c r="D2800" t="s">
        <v>980</v>
      </c>
      <c r="E2800" s="1">
        <v>33080</v>
      </c>
      <c r="F2800" s="1">
        <v>44469</v>
      </c>
      <c r="G2800" t="s">
        <v>969</v>
      </c>
      <c r="H2800" s="2">
        <v>385410.82</v>
      </c>
      <c r="I2800">
        <v>6</v>
      </c>
      <c r="J2800">
        <v>8</v>
      </c>
      <c r="R2800">
        <f t="shared" ca="1" si="152"/>
        <v>34</v>
      </c>
    </row>
    <row r="2801" spans="1:18">
      <c r="A2801">
        <v>3800</v>
      </c>
      <c r="B2801" t="s">
        <v>172</v>
      </c>
      <c r="C2801" t="s">
        <v>770</v>
      </c>
      <c r="D2801" t="s">
        <v>979</v>
      </c>
      <c r="E2801" s="1">
        <v>21999</v>
      </c>
      <c r="F2801" s="1">
        <v>45605</v>
      </c>
      <c r="G2801" t="s">
        <v>966</v>
      </c>
      <c r="H2801" s="2">
        <v>232865.07</v>
      </c>
      <c r="I2801">
        <v>0</v>
      </c>
      <c r="J2801">
        <v>2.1</v>
      </c>
      <c r="R2801">
        <f t="shared" ca="1" si="152"/>
        <v>65</v>
      </c>
    </row>
    <row r="2802" spans="1:18">
      <c r="A2802">
        <v>3801</v>
      </c>
      <c r="B2802" t="s">
        <v>248</v>
      </c>
      <c r="C2802" t="s">
        <v>491</v>
      </c>
      <c r="D2802" t="s">
        <v>980</v>
      </c>
      <c r="E2802" s="1">
        <v>31907</v>
      </c>
      <c r="F2802" s="1">
        <v>45406</v>
      </c>
      <c r="G2802" t="s">
        <v>965</v>
      </c>
      <c r="H2802" s="2">
        <v>335186.15999999997</v>
      </c>
      <c r="I2802">
        <v>0</v>
      </c>
      <c r="J2802">
        <v>0.5</v>
      </c>
      <c r="R2802">
        <f t="shared" ca="1" si="152"/>
        <v>38</v>
      </c>
    </row>
    <row r="2803" spans="1:18">
      <c r="A2803">
        <v>3802</v>
      </c>
      <c r="B2803" t="s">
        <v>273</v>
      </c>
      <c r="C2803" t="s">
        <v>935</v>
      </c>
      <c r="D2803" t="s">
        <v>979</v>
      </c>
      <c r="E2803" s="1">
        <v>36247</v>
      </c>
      <c r="F2803" s="1">
        <v>45756</v>
      </c>
      <c r="G2803" t="s">
        <v>966</v>
      </c>
      <c r="H2803" s="2">
        <v>361772.51</v>
      </c>
      <c r="I2803">
        <v>0</v>
      </c>
      <c r="J2803">
        <v>2.1</v>
      </c>
      <c r="R2803">
        <f t="shared" ca="1" si="152"/>
        <v>26</v>
      </c>
    </row>
    <row r="2804" spans="1:18">
      <c r="A2804">
        <v>3803</v>
      </c>
      <c r="B2804" t="s">
        <v>312</v>
      </c>
      <c r="C2804" t="s">
        <v>478</v>
      </c>
      <c r="D2804" t="s">
        <v>979</v>
      </c>
      <c r="E2804" s="1">
        <v>21101</v>
      </c>
      <c r="F2804" s="1">
        <v>45594</v>
      </c>
      <c r="G2804" t="s">
        <v>968</v>
      </c>
      <c r="H2804" s="2">
        <v>45358.63</v>
      </c>
      <c r="I2804">
        <v>0</v>
      </c>
      <c r="J2804">
        <v>35</v>
      </c>
      <c r="R2804">
        <f t="shared" ca="1" si="152"/>
        <v>67</v>
      </c>
    </row>
    <row r="2805" spans="1:18">
      <c r="A2805">
        <v>3804</v>
      </c>
      <c r="B2805" t="s">
        <v>227</v>
      </c>
      <c r="C2805" t="s">
        <v>676</v>
      </c>
      <c r="D2805" t="s">
        <v>980</v>
      </c>
      <c r="E2805" s="1">
        <v>26455</v>
      </c>
      <c r="F2805" s="1">
        <v>45526</v>
      </c>
      <c r="G2805" t="s">
        <v>968</v>
      </c>
      <c r="H2805" s="2">
        <v>50500.99</v>
      </c>
      <c r="I2805">
        <v>0</v>
      </c>
      <c r="J2805">
        <v>35</v>
      </c>
      <c r="R2805">
        <f t="shared" ca="1" si="152"/>
        <v>52</v>
      </c>
    </row>
    <row r="2806" spans="1:18">
      <c r="A2806">
        <v>3805</v>
      </c>
      <c r="B2806" t="s">
        <v>131</v>
      </c>
      <c r="C2806" t="s">
        <v>917</v>
      </c>
      <c r="D2806" t="s">
        <v>979</v>
      </c>
      <c r="E2806" s="1">
        <v>35490</v>
      </c>
      <c r="F2806" s="1">
        <v>44473</v>
      </c>
      <c r="G2806" t="s">
        <v>967</v>
      </c>
      <c r="H2806" s="2">
        <v>189947.69</v>
      </c>
      <c r="I2806">
        <v>36</v>
      </c>
      <c r="J2806">
        <v>5.5</v>
      </c>
      <c r="R2806">
        <f t="shared" ca="1" si="152"/>
        <v>28</v>
      </c>
    </row>
    <row r="2807" spans="1:18">
      <c r="A2807">
        <v>3806</v>
      </c>
      <c r="B2807" t="s">
        <v>268</v>
      </c>
      <c r="C2807" t="s">
        <v>777</v>
      </c>
      <c r="D2807" t="s">
        <v>979</v>
      </c>
      <c r="E2807" s="1">
        <v>25887</v>
      </c>
      <c r="F2807" s="1">
        <v>44961</v>
      </c>
      <c r="G2807" t="s">
        <v>968</v>
      </c>
      <c r="H2807" s="2">
        <v>28673.32</v>
      </c>
      <c r="I2807">
        <v>0</v>
      </c>
      <c r="J2807">
        <v>35</v>
      </c>
      <c r="R2807">
        <f t="shared" ca="1" si="152"/>
        <v>54</v>
      </c>
    </row>
    <row r="2808" spans="1:18">
      <c r="A2808">
        <v>3807</v>
      </c>
      <c r="B2808" t="s">
        <v>270</v>
      </c>
      <c r="C2808" t="s">
        <v>500</v>
      </c>
      <c r="D2808" t="s">
        <v>979</v>
      </c>
      <c r="E2808" s="1">
        <v>26264</v>
      </c>
      <c r="F2808" s="1">
        <v>44216</v>
      </c>
      <c r="G2808" t="s">
        <v>969</v>
      </c>
      <c r="H2808" s="2">
        <v>403129.8</v>
      </c>
      <c r="I2808">
        <v>6</v>
      </c>
      <c r="J2808">
        <v>8</v>
      </c>
      <c r="R2808">
        <f t="shared" ca="1" si="152"/>
        <v>53</v>
      </c>
    </row>
    <row r="2809" spans="1:18">
      <c r="A2809">
        <v>3808</v>
      </c>
      <c r="B2809" t="s">
        <v>27</v>
      </c>
      <c r="C2809" t="s">
        <v>942</v>
      </c>
      <c r="D2809" t="s">
        <v>980</v>
      </c>
      <c r="E2809" s="1">
        <v>29565</v>
      </c>
      <c r="F2809" s="1">
        <v>45490</v>
      </c>
      <c r="G2809" t="s">
        <v>966</v>
      </c>
      <c r="H2809" s="2">
        <v>429716.44</v>
      </c>
      <c r="I2809">
        <v>0</v>
      </c>
      <c r="J2809">
        <v>2.1</v>
      </c>
      <c r="R2809">
        <f t="shared" ca="1" si="152"/>
        <v>44</v>
      </c>
    </row>
    <row r="2810" spans="1:18">
      <c r="A2810">
        <v>3809</v>
      </c>
      <c r="B2810" t="s">
        <v>10</v>
      </c>
      <c r="C2810" t="s">
        <v>590</v>
      </c>
      <c r="D2810" t="s">
        <v>979</v>
      </c>
      <c r="E2810" s="1">
        <v>36712</v>
      </c>
      <c r="F2810" s="1">
        <v>45399</v>
      </c>
      <c r="G2810" t="s">
        <v>966</v>
      </c>
      <c r="H2810" s="2">
        <v>280403.87</v>
      </c>
      <c r="I2810">
        <v>0</v>
      </c>
      <c r="J2810">
        <v>2.1</v>
      </c>
      <c r="R2810">
        <f t="shared" ca="1" si="152"/>
        <v>24</v>
      </c>
    </row>
    <row r="2811" spans="1:18">
      <c r="A2811">
        <v>3810</v>
      </c>
      <c r="B2811" t="s">
        <v>338</v>
      </c>
      <c r="C2811" t="s">
        <v>548</v>
      </c>
      <c r="D2811" t="s">
        <v>979</v>
      </c>
      <c r="E2811" s="1">
        <v>39011</v>
      </c>
      <c r="F2811" s="1">
        <v>44698</v>
      </c>
      <c r="G2811" t="s">
        <v>969</v>
      </c>
      <c r="H2811" s="2">
        <v>57357.77</v>
      </c>
      <c r="I2811">
        <v>36</v>
      </c>
      <c r="J2811">
        <v>8</v>
      </c>
      <c r="R2811">
        <f t="shared" ca="1" si="152"/>
        <v>18</v>
      </c>
    </row>
    <row r="2812" spans="1:18">
      <c r="A2812">
        <v>3811</v>
      </c>
      <c r="B2812" t="s">
        <v>310</v>
      </c>
      <c r="C2812" t="s">
        <v>751</v>
      </c>
      <c r="D2812" t="s">
        <v>979</v>
      </c>
      <c r="E2812" s="1">
        <v>34106</v>
      </c>
      <c r="F2812" s="1">
        <v>44255</v>
      </c>
      <c r="G2812" t="s">
        <v>969</v>
      </c>
      <c r="H2812" s="2">
        <v>85897.79</v>
      </c>
      <c r="I2812">
        <v>18</v>
      </c>
      <c r="J2812">
        <v>8</v>
      </c>
      <c r="R2812">
        <f t="shared" ca="1" si="152"/>
        <v>32</v>
      </c>
    </row>
    <row r="2813" spans="1:18">
      <c r="A2813">
        <v>3812</v>
      </c>
      <c r="B2813" t="s">
        <v>259</v>
      </c>
      <c r="C2813" t="s">
        <v>858</v>
      </c>
      <c r="D2813" t="s">
        <v>980</v>
      </c>
      <c r="E2813" s="1">
        <v>25092</v>
      </c>
      <c r="F2813" s="1">
        <v>44839</v>
      </c>
      <c r="G2813" t="s">
        <v>968</v>
      </c>
      <c r="H2813" s="2">
        <v>134061.4</v>
      </c>
      <c r="I2813">
        <v>0</v>
      </c>
      <c r="J2813">
        <v>35</v>
      </c>
      <c r="R2813">
        <f t="shared" ca="1" si="152"/>
        <v>56</v>
      </c>
    </row>
    <row r="2814" spans="1:18">
      <c r="A2814">
        <v>3813</v>
      </c>
      <c r="B2814" t="s">
        <v>118</v>
      </c>
      <c r="C2814" t="s">
        <v>839</v>
      </c>
      <c r="D2814" t="s">
        <v>979</v>
      </c>
      <c r="E2814" s="1">
        <v>28639</v>
      </c>
      <c r="F2814" s="1">
        <v>44672</v>
      </c>
      <c r="G2814" t="s">
        <v>967</v>
      </c>
      <c r="H2814" s="2">
        <v>35335.82</v>
      </c>
      <c r="I2814">
        <v>0</v>
      </c>
      <c r="J2814">
        <v>5.5</v>
      </c>
      <c r="R2814">
        <f t="shared" ca="1" si="152"/>
        <v>47</v>
      </c>
    </row>
    <row r="2815" spans="1:18">
      <c r="A2815">
        <v>3814</v>
      </c>
      <c r="B2815" t="s">
        <v>209</v>
      </c>
      <c r="C2815" t="s">
        <v>911</v>
      </c>
      <c r="D2815" t="s">
        <v>979</v>
      </c>
      <c r="E2815" s="1">
        <v>36046</v>
      </c>
      <c r="F2815" s="1">
        <v>44133</v>
      </c>
      <c r="G2815" t="s">
        <v>968</v>
      </c>
      <c r="H2815" s="2">
        <v>187522.8</v>
      </c>
      <c r="I2815">
        <v>0</v>
      </c>
      <c r="J2815">
        <v>35</v>
      </c>
      <c r="R2815">
        <f t="shared" ca="1" si="152"/>
        <v>26</v>
      </c>
    </row>
    <row r="2816" spans="1:18">
      <c r="A2816">
        <v>3815</v>
      </c>
      <c r="B2816" t="s">
        <v>151</v>
      </c>
      <c r="C2816" t="s">
        <v>700</v>
      </c>
      <c r="D2816" t="s">
        <v>979</v>
      </c>
      <c r="E2816" s="1">
        <v>31793</v>
      </c>
      <c r="F2816" s="1">
        <v>44993</v>
      </c>
      <c r="G2816" t="s">
        <v>965</v>
      </c>
      <c r="H2816" s="2">
        <v>432653.24</v>
      </c>
      <c r="I2816">
        <v>0</v>
      </c>
      <c r="J2816">
        <v>0.5</v>
      </c>
      <c r="R2816">
        <f t="shared" ca="1" si="152"/>
        <v>38</v>
      </c>
    </row>
    <row r="2817" spans="1:18">
      <c r="A2817">
        <v>3816</v>
      </c>
      <c r="B2817" t="s">
        <v>282</v>
      </c>
      <c r="C2817" t="s">
        <v>726</v>
      </c>
      <c r="D2817" t="s">
        <v>980</v>
      </c>
      <c r="E2817" s="1">
        <v>30398</v>
      </c>
      <c r="F2817" s="1">
        <v>44362</v>
      </c>
      <c r="G2817" t="s">
        <v>967</v>
      </c>
      <c r="H2817" s="2">
        <v>265160.95</v>
      </c>
      <c r="I2817">
        <v>0</v>
      </c>
      <c r="J2817">
        <v>5.5</v>
      </c>
      <c r="R2817">
        <f t="shared" ca="1" si="152"/>
        <v>42</v>
      </c>
    </row>
    <row r="2818" spans="1:18">
      <c r="A2818">
        <v>3817</v>
      </c>
      <c r="B2818" t="s">
        <v>276</v>
      </c>
      <c r="C2818" t="s">
        <v>769</v>
      </c>
      <c r="D2818" t="s">
        <v>980</v>
      </c>
      <c r="E2818" s="1">
        <v>38733</v>
      </c>
      <c r="F2818" s="1">
        <v>44185</v>
      </c>
      <c r="G2818" t="s">
        <v>969</v>
      </c>
      <c r="H2818" s="2">
        <v>44655.040000000001</v>
      </c>
      <c r="I2818">
        <v>18</v>
      </c>
      <c r="J2818">
        <v>8</v>
      </c>
      <c r="R2818">
        <f t="shared" ca="1" si="152"/>
        <v>19</v>
      </c>
    </row>
    <row r="2819" spans="1:18">
      <c r="A2819">
        <v>3818</v>
      </c>
      <c r="B2819" t="s">
        <v>17</v>
      </c>
      <c r="C2819" t="s">
        <v>942</v>
      </c>
      <c r="D2819" t="s">
        <v>980</v>
      </c>
      <c r="E2819" s="1">
        <v>23587</v>
      </c>
      <c r="F2819" s="1">
        <v>44011</v>
      </c>
      <c r="G2819" t="s">
        <v>966</v>
      </c>
      <c r="H2819" s="2">
        <v>417957.59</v>
      </c>
      <c r="I2819">
        <v>0</v>
      </c>
      <c r="J2819">
        <v>2.1</v>
      </c>
      <c r="R2819">
        <f t="shared" ca="1" si="152"/>
        <v>60</v>
      </c>
    </row>
    <row r="2820" spans="1:18">
      <c r="A2820">
        <v>3819</v>
      </c>
      <c r="B2820" t="s">
        <v>167</v>
      </c>
      <c r="C2820" t="s">
        <v>890</v>
      </c>
      <c r="D2820" t="s">
        <v>980</v>
      </c>
      <c r="E2820" s="1">
        <v>39052</v>
      </c>
      <c r="F2820" s="1">
        <v>44544</v>
      </c>
      <c r="G2820" t="s">
        <v>965</v>
      </c>
      <c r="H2820" s="2">
        <v>309263.76</v>
      </c>
      <c r="I2820">
        <v>0</v>
      </c>
      <c r="J2820">
        <v>0.5</v>
      </c>
      <c r="R2820">
        <f t="shared" ca="1" si="152"/>
        <v>18</v>
      </c>
    </row>
    <row r="2821" spans="1:18">
      <c r="A2821">
        <v>3820</v>
      </c>
      <c r="B2821" t="s">
        <v>333</v>
      </c>
      <c r="C2821" t="s">
        <v>620</v>
      </c>
      <c r="D2821" t="s">
        <v>979</v>
      </c>
      <c r="E2821" s="1">
        <v>38437</v>
      </c>
      <c r="F2821" s="1">
        <v>44320</v>
      </c>
      <c r="G2821" t="s">
        <v>966</v>
      </c>
      <c r="H2821" s="2">
        <v>72218.69</v>
      </c>
      <c r="I2821">
        <v>0</v>
      </c>
      <c r="J2821">
        <v>2.1</v>
      </c>
      <c r="R2821">
        <f t="shared" ca="1" si="152"/>
        <v>20</v>
      </c>
    </row>
    <row r="2822" spans="1:18">
      <c r="A2822">
        <v>3821</v>
      </c>
      <c r="B2822" t="s">
        <v>200</v>
      </c>
      <c r="C2822" t="s">
        <v>397</v>
      </c>
      <c r="D2822" t="s">
        <v>980</v>
      </c>
      <c r="E2822" s="1">
        <v>39094</v>
      </c>
      <c r="F2822" s="1">
        <v>44840</v>
      </c>
      <c r="G2822" t="s">
        <v>969</v>
      </c>
      <c r="H2822" s="2">
        <v>455010.25</v>
      </c>
      <c r="I2822">
        <v>6</v>
      </c>
      <c r="J2822">
        <v>8</v>
      </c>
      <c r="R2822">
        <f t="shared" ca="1" si="152"/>
        <v>18</v>
      </c>
    </row>
    <row r="2823" spans="1:18">
      <c r="A2823">
        <v>3822</v>
      </c>
      <c r="B2823" t="s">
        <v>22</v>
      </c>
      <c r="C2823" t="s">
        <v>794</v>
      </c>
      <c r="D2823" t="s">
        <v>979</v>
      </c>
      <c r="E2823" s="1">
        <v>37318</v>
      </c>
      <c r="F2823" s="1">
        <v>44003</v>
      </c>
      <c r="G2823" t="s">
        <v>966</v>
      </c>
      <c r="H2823" s="2">
        <v>48927.8</v>
      </c>
      <c r="I2823">
        <v>0</v>
      </c>
      <c r="J2823">
        <v>2.1</v>
      </c>
      <c r="R2823">
        <f t="shared" ca="1" si="152"/>
        <v>23</v>
      </c>
    </row>
    <row r="2824" spans="1:18">
      <c r="A2824">
        <v>3823</v>
      </c>
      <c r="B2824" t="s">
        <v>248</v>
      </c>
      <c r="C2824" t="s">
        <v>404</v>
      </c>
      <c r="D2824" t="s">
        <v>980</v>
      </c>
      <c r="E2824" s="1">
        <v>33186</v>
      </c>
      <c r="F2824" s="1">
        <v>45701</v>
      </c>
      <c r="G2824" t="s">
        <v>965</v>
      </c>
      <c r="H2824" s="2">
        <v>136865.25</v>
      </c>
      <c r="I2824">
        <v>0</v>
      </c>
      <c r="J2824">
        <v>0.5</v>
      </c>
      <c r="R2824">
        <f t="shared" ca="1" si="152"/>
        <v>34</v>
      </c>
    </row>
    <row r="2825" spans="1:18">
      <c r="A2825">
        <v>3824</v>
      </c>
      <c r="B2825" t="s">
        <v>326</v>
      </c>
      <c r="C2825" t="s">
        <v>956</v>
      </c>
      <c r="D2825" t="s">
        <v>979</v>
      </c>
      <c r="E2825" s="1">
        <v>21441</v>
      </c>
      <c r="F2825" s="1">
        <v>45308</v>
      </c>
      <c r="G2825" t="s">
        <v>966</v>
      </c>
      <c r="H2825" s="2">
        <v>130104.15</v>
      </c>
      <c r="I2825">
        <v>0</v>
      </c>
      <c r="J2825">
        <v>2.1</v>
      </c>
      <c r="R2825">
        <f t="shared" ca="1" si="152"/>
        <v>66</v>
      </c>
    </row>
    <row r="2826" spans="1:18">
      <c r="A2826">
        <v>3825</v>
      </c>
      <c r="B2826" t="s">
        <v>173</v>
      </c>
      <c r="C2826" t="s">
        <v>413</v>
      </c>
      <c r="D2826" t="s">
        <v>979</v>
      </c>
      <c r="E2826" s="1">
        <v>32156</v>
      </c>
      <c r="F2826" s="1">
        <v>45302</v>
      </c>
      <c r="G2826" t="s">
        <v>969</v>
      </c>
      <c r="H2826" s="2">
        <v>289617.61</v>
      </c>
      <c r="I2826">
        <v>6</v>
      </c>
      <c r="J2826">
        <v>8</v>
      </c>
      <c r="R2826">
        <f t="shared" ca="1" si="152"/>
        <v>37</v>
      </c>
    </row>
    <row r="2827" spans="1:18">
      <c r="A2827">
        <v>3826</v>
      </c>
      <c r="B2827" t="s">
        <v>278</v>
      </c>
      <c r="C2827" t="s">
        <v>841</v>
      </c>
      <c r="D2827" t="s">
        <v>980</v>
      </c>
      <c r="E2827" s="1">
        <v>23095</v>
      </c>
      <c r="F2827" s="1">
        <v>45781</v>
      </c>
      <c r="G2827" t="s">
        <v>967</v>
      </c>
      <c r="H2827" s="2">
        <v>395454.3</v>
      </c>
      <c r="I2827">
        <v>0</v>
      </c>
      <c r="J2827">
        <v>5.5</v>
      </c>
      <c r="R2827">
        <f t="shared" ca="1" si="152"/>
        <v>62</v>
      </c>
    </row>
    <row r="2828" spans="1:18">
      <c r="A2828">
        <v>3827</v>
      </c>
      <c r="B2828" t="s">
        <v>338</v>
      </c>
      <c r="C2828" t="s">
        <v>748</v>
      </c>
      <c r="D2828" t="s">
        <v>979</v>
      </c>
      <c r="E2828" s="1">
        <v>38184</v>
      </c>
      <c r="F2828" s="1">
        <v>44322</v>
      </c>
      <c r="G2828" t="s">
        <v>969</v>
      </c>
      <c r="H2828" s="2">
        <v>144534.68</v>
      </c>
      <c r="I2828">
        <v>18</v>
      </c>
      <c r="J2828">
        <v>8</v>
      </c>
      <c r="R2828">
        <f t="shared" ca="1" si="152"/>
        <v>20</v>
      </c>
    </row>
    <row r="2829" spans="1:18">
      <c r="A2829">
        <v>3828</v>
      </c>
      <c r="B2829" t="s">
        <v>72</v>
      </c>
      <c r="C2829" t="s">
        <v>640</v>
      </c>
      <c r="D2829" t="s">
        <v>980</v>
      </c>
      <c r="E2829" s="1">
        <v>39051</v>
      </c>
      <c r="F2829" s="1">
        <v>44544</v>
      </c>
      <c r="G2829" t="s">
        <v>969</v>
      </c>
      <c r="H2829" s="2">
        <v>153053.06</v>
      </c>
      <c r="I2829">
        <v>36</v>
      </c>
      <c r="J2829">
        <v>8</v>
      </c>
      <c r="R2829">
        <f t="shared" ref="R2829:R2892" ca="1" si="153">INT((TODAY()-E2829)/365.25)</f>
        <v>18</v>
      </c>
    </row>
    <row r="2830" spans="1:18">
      <c r="A2830">
        <v>3829</v>
      </c>
      <c r="B2830" t="s">
        <v>206</v>
      </c>
      <c r="C2830" t="s">
        <v>552</v>
      </c>
      <c r="D2830" t="s">
        <v>980</v>
      </c>
      <c r="E2830" s="1">
        <v>34892</v>
      </c>
      <c r="F2830" s="1">
        <v>44442</v>
      </c>
      <c r="G2830" t="s">
        <v>967</v>
      </c>
      <c r="H2830" s="2">
        <v>35379.08</v>
      </c>
      <c r="I2830">
        <v>36</v>
      </c>
      <c r="J2830">
        <v>5.5</v>
      </c>
      <c r="R2830">
        <f t="shared" ca="1" si="153"/>
        <v>29</v>
      </c>
    </row>
    <row r="2831" spans="1:18">
      <c r="A2831">
        <v>3830</v>
      </c>
      <c r="B2831" t="s">
        <v>224</v>
      </c>
      <c r="C2831" t="s">
        <v>442</v>
      </c>
      <c r="D2831" t="s">
        <v>980</v>
      </c>
      <c r="E2831" s="1">
        <v>28899</v>
      </c>
      <c r="F2831" s="1">
        <v>44200</v>
      </c>
      <c r="G2831" t="s">
        <v>968</v>
      </c>
      <c r="H2831" s="2">
        <v>403221.04</v>
      </c>
      <c r="I2831">
        <v>0</v>
      </c>
      <c r="J2831">
        <v>35</v>
      </c>
      <c r="R2831">
        <f t="shared" ca="1" si="153"/>
        <v>46</v>
      </c>
    </row>
    <row r="2832" spans="1:18">
      <c r="A2832">
        <v>3831</v>
      </c>
      <c r="B2832" t="s">
        <v>261</v>
      </c>
      <c r="C2832" t="s">
        <v>497</v>
      </c>
      <c r="D2832" t="s">
        <v>979</v>
      </c>
      <c r="E2832" s="1">
        <v>22287</v>
      </c>
      <c r="F2832" s="1">
        <v>45743</v>
      </c>
      <c r="G2832" t="s">
        <v>968</v>
      </c>
      <c r="H2832" s="2">
        <v>307428.43</v>
      </c>
      <c r="I2832">
        <v>0</v>
      </c>
      <c r="J2832">
        <v>35</v>
      </c>
      <c r="R2832">
        <f t="shared" ca="1" si="153"/>
        <v>64</v>
      </c>
    </row>
    <row r="2833" spans="1:18">
      <c r="A2833">
        <v>3832</v>
      </c>
      <c r="B2833" t="s">
        <v>185</v>
      </c>
      <c r="C2833" t="s">
        <v>709</v>
      </c>
      <c r="D2833" t="s">
        <v>980</v>
      </c>
      <c r="E2833" s="1">
        <v>26815</v>
      </c>
      <c r="F2833" s="1">
        <v>45656</v>
      </c>
      <c r="G2833" t="s">
        <v>967</v>
      </c>
      <c r="H2833" s="2">
        <v>299453.13</v>
      </c>
      <c r="I2833">
        <v>24</v>
      </c>
      <c r="J2833">
        <v>5.5</v>
      </c>
      <c r="R2833">
        <f t="shared" ca="1" si="153"/>
        <v>52</v>
      </c>
    </row>
    <row r="2834" spans="1:18">
      <c r="A2834">
        <v>3833</v>
      </c>
      <c r="B2834" t="s">
        <v>297</v>
      </c>
      <c r="C2834" t="s">
        <v>737</v>
      </c>
      <c r="D2834" t="s">
        <v>980</v>
      </c>
      <c r="E2834" s="1">
        <v>30331</v>
      </c>
      <c r="F2834" s="1">
        <v>44569</v>
      </c>
      <c r="G2834" t="s">
        <v>968</v>
      </c>
      <c r="H2834" s="2">
        <v>187601.43</v>
      </c>
      <c r="I2834">
        <v>0</v>
      </c>
      <c r="J2834">
        <v>35</v>
      </c>
      <c r="R2834">
        <f t="shared" ca="1" si="153"/>
        <v>42</v>
      </c>
    </row>
    <row r="2835" spans="1:18">
      <c r="A2835">
        <v>3834</v>
      </c>
      <c r="B2835" t="s">
        <v>266</v>
      </c>
      <c r="C2835" t="s">
        <v>851</v>
      </c>
      <c r="D2835" t="s">
        <v>980</v>
      </c>
      <c r="E2835" s="1">
        <v>38289</v>
      </c>
      <c r="F2835" s="1">
        <v>44553</v>
      </c>
      <c r="G2835" t="s">
        <v>965</v>
      </c>
      <c r="H2835" s="2">
        <v>93390.96</v>
      </c>
      <c r="I2835">
        <v>0</v>
      </c>
      <c r="J2835">
        <v>0.5</v>
      </c>
      <c r="R2835">
        <f t="shared" ca="1" si="153"/>
        <v>20</v>
      </c>
    </row>
    <row r="2836" spans="1:18">
      <c r="A2836">
        <v>3835</v>
      </c>
      <c r="B2836" t="s">
        <v>191</v>
      </c>
      <c r="C2836" t="s">
        <v>668</v>
      </c>
      <c r="D2836" t="s">
        <v>979</v>
      </c>
      <c r="E2836" s="1">
        <v>33585</v>
      </c>
      <c r="F2836" s="1">
        <v>45178</v>
      </c>
      <c r="G2836" t="s">
        <v>967</v>
      </c>
      <c r="H2836" s="2">
        <v>443631.29</v>
      </c>
      <c r="I2836">
        <v>12</v>
      </c>
      <c r="J2836">
        <v>5.5</v>
      </c>
      <c r="R2836">
        <f t="shared" ca="1" si="153"/>
        <v>33</v>
      </c>
    </row>
    <row r="2837" spans="1:18">
      <c r="A2837">
        <v>3836</v>
      </c>
      <c r="B2837" t="s">
        <v>147</v>
      </c>
      <c r="C2837" t="s">
        <v>415</v>
      </c>
      <c r="D2837" t="s">
        <v>979</v>
      </c>
      <c r="E2837" s="1">
        <v>32892</v>
      </c>
      <c r="F2837" s="1">
        <v>45054</v>
      </c>
      <c r="G2837" t="s">
        <v>965</v>
      </c>
      <c r="H2837" s="2">
        <v>170900.71</v>
      </c>
      <c r="I2837">
        <v>0</v>
      </c>
      <c r="J2837">
        <v>0.5</v>
      </c>
      <c r="R2837">
        <f t="shared" ca="1" si="153"/>
        <v>35</v>
      </c>
    </row>
    <row r="2838" spans="1:18">
      <c r="A2838">
        <v>3837</v>
      </c>
      <c r="B2838" t="s">
        <v>89</v>
      </c>
      <c r="C2838" t="s">
        <v>819</v>
      </c>
      <c r="D2838" t="s">
        <v>980</v>
      </c>
      <c r="E2838" s="1">
        <v>29826</v>
      </c>
      <c r="F2838" s="1">
        <v>44057</v>
      </c>
      <c r="G2838" t="s">
        <v>965</v>
      </c>
      <c r="H2838" s="2">
        <v>342768.8</v>
      </c>
      <c r="I2838">
        <v>0</v>
      </c>
      <c r="J2838">
        <v>0.5</v>
      </c>
      <c r="R2838">
        <f t="shared" ca="1" si="153"/>
        <v>43</v>
      </c>
    </row>
    <row r="2839" spans="1:18">
      <c r="A2839">
        <v>3838</v>
      </c>
      <c r="B2839" t="s">
        <v>101</v>
      </c>
      <c r="C2839" t="s">
        <v>805</v>
      </c>
      <c r="D2839" t="s">
        <v>980</v>
      </c>
      <c r="E2839" s="1">
        <v>20957</v>
      </c>
      <c r="F2839" s="1">
        <v>45755</v>
      </c>
      <c r="G2839" t="s">
        <v>967</v>
      </c>
      <c r="H2839" s="2">
        <v>265247.18</v>
      </c>
      <c r="I2839">
        <v>24</v>
      </c>
      <c r="J2839">
        <v>5.5</v>
      </c>
      <c r="R2839">
        <f t="shared" ca="1" si="153"/>
        <v>68</v>
      </c>
    </row>
    <row r="2840" spans="1:18">
      <c r="A2840">
        <v>3839</v>
      </c>
      <c r="B2840" t="s">
        <v>269</v>
      </c>
      <c r="C2840" t="s">
        <v>651</v>
      </c>
      <c r="D2840" t="s">
        <v>980</v>
      </c>
      <c r="E2840" s="1">
        <v>36577</v>
      </c>
      <c r="F2840" s="1">
        <v>45604</v>
      </c>
      <c r="G2840" t="s">
        <v>968</v>
      </c>
      <c r="H2840" s="2">
        <v>142765.25</v>
      </c>
      <c r="I2840">
        <v>0</v>
      </c>
      <c r="J2840">
        <v>35</v>
      </c>
      <c r="R2840">
        <f t="shared" ca="1" si="153"/>
        <v>25</v>
      </c>
    </row>
    <row r="2841" spans="1:18">
      <c r="A2841">
        <v>3840</v>
      </c>
      <c r="B2841" t="s">
        <v>116</v>
      </c>
      <c r="C2841" t="s">
        <v>260</v>
      </c>
      <c r="D2841" t="s">
        <v>979</v>
      </c>
      <c r="E2841" s="1">
        <v>38908</v>
      </c>
      <c r="F2841" s="1">
        <v>44705</v>
      </c>
      <c r="G2841" t="s">
        <v>966</v>
      </c>
      <c r="H2841" s="2">
        <v>480656.02</v>
      </c>
      <c r="I2841">
        <v>0</v>
      </c>
      <c r="J2841">
        <v>2.1</v>
      </c>
      <c r="R2841">
        <f t="shared" ca="1" si="153"/>
        <v>18</v>
      </c>
    </row>
    <row r="2842" spans="1:18">
      <c r="A2842">
        <v>3841</v>
      </c>
      <c r="B2842" t="s">
        <v>289</v>
      </c>
      <c r="C2842" t="s">
        <v>606</v>
      </c>
      <c r="D2842" t="s">
        <v>979</v>
      </c>
      <c r="E2842" s="1">
        <v>27336</v>
      </c>
      <c r="F2842" s="1">
        <v>45527</v>
      </c>
      <c r="G2842" t="s">
        <v>969</v>
      </c>
      <c r="H2842" s="2">
        <v>499005.19</v>
      </c>
      <c r="I2842">
        <v>6</v>
      </c>
      <c r="J2842">
        <v>8</v>
      </c>
      <c r="R2842">
        <f t="shared" ca="1" si="153"/>
        <v>50</v>
      </c>
    </row>
    <row r="2843" spans="1:18">
      <c r="A2843">
        <v>3842</v>
      </c>
      <c r="B2843" t="s">
        <v>215</v>
      </c>
      <c r="C2843" t="s">
        <v>554</v>
      </c>
      <c r="D2843" t="s">
        <v>980</v>
      </c>
      <c r="E2843" s="1">
        <v>24692</v>
      </c>
      <c r="F2843" s="1">
        <v>45689</v>
      </c>
      <c r="G2843" t="s">
        <v>967</v>
      </c>
      <c r="H2843" s="2">
        <v>216393.7</v>
      </c>
      <c r="I2843">
        <v>6</v>
      </c>
      <c r="J2843">
        <v>5.5</v>
      </c>
      <c r="R2843">
        <f t="shared" ca="1" si="153"/>
        <v>57</v>
      </c>
    </row>
    <row r="2844" spans="1:18">
      <c r="A2844">
        <v>3843</v>
      </c>
      <c r="B2844" t="s">
        <v>297</v>
      </c>
      <c r="C2844" t="s">
        <v>491</v>
      </c>
      <c r="D2844" t="s">
        <v>980</v>
      </c>
      <c r="E2844" s="1">
        <v>25189</v>
      </c>
      <c r="F2844" s="1">
        <v>45671</v>
      </c>
      <c r="G2844" t="s">
        <v>965</v>
      </c>
      <c r="H2844" s="2">
        <v>19745.669999999998</v>
      </c>
      <c r="I2844">
        <v>0</v>
      </c>
      <c r="J2844">
        <v>0.5</v>
      </c>
      <c r="R2844">
        <f t="shared" ca="1" si="153"/>
        <v>56</v>
      </c>
    </row>
    <row r="2845" spans="1:18">
      <c r="A2845">
        <v>3844</v>
      </c>
      <c r="B2845" t="s">
        <v>81</v>
      </c>
      <c r="C2845" t="s">
        <v>900</v>
      </c>
      <c r="D2845" t="s">
        <v>979</v>
      </c>
      <c r="E2845" s="1">
        <v>21636</v>
      </c>
      <c r="F2845" s="1">
        <v>44044</v>
      </c>
      <c r="G2845" t="s">
        <v>968</v>
      </c>
      <c r="H2845" s="2">
        <v>433638.53</v>
      </c>
      <c r="I2845">
        <v>0</v>
      </c>
      <c r="J2845">
        <v>35</v>
      </c>
      <c r="R2845">
        <f t="shared" ca="1" si="153"/>
        <v>66</v>
      </c>
    </row>
    <row r="2846" spans="1:18">
      <c r="A2846">
        <v>3845</v>
      </c>
      <c r="B2846" t="s">
        <v>267</v>
      </c>
      <c r="C2846" t="s">
        <v>862</v>
      </c>
      <c r="D2846" t="s">
        <v>979</v>
      </c>
      <c r="E2846" s="1">
        <v>34347</v>
      </c>
      <c r="F2846" s="1">
        <v>45566</v>
      </c>
      <c r="G2846" t="s">
        <v>967</v>
      </c>
      <c r="H2846" s="2">
        <v>30183.86</v>
      </c>
      <c r="I2846">
        <v>36</v>
      </c>
      <c r="J2846">
        <v>5.5</v>
      </c>
      <c r="R2846">
        <f t="shared" ca="1" si="153"/>
        <v>31</v>
      </c>
    </row>
    <row r="2847" spans="1:18">
      <c r="A2847">
        <v>3846</v>
      </c>
      <c r="B2847" t="s">
        <v>93</v>
      </c>
      <c r="C2847" t="s">
        <v>596</v>
      </c>
      <c r="D2847" t="s">
        <v>979</v>
      </c>
      <c r="E2847" s="1">
        <v>23714</v>
      </c>
      <c r="F2847" s="1">
        <v>44467</v>
      </c>
      <c r="G2847" t="s">
        <v>968</v>
      </c>
      <c r="H2847" s="2">
        <v>446669.36</v>
      </c>
      <c r="I2847">
        <v>0</v>
      </c>
      <c r="J2847">
        <v>35</v>
      </c>
      <c r="R2847">
        <f t="shared" ca="1" si="153"/>
        <v>60</v>
      </c>
    </row>
    <row r="2848" spans="1:18">
      <c r="A2848">
        <v>3847</v>
      </c>
      <c r="B2848" t="s">
        <v>34</v>
      </c>
      <c r="C2848" t="s">
        <v>463</v>
      </c>
      <c r="D2848" t="s">
        <v>979</v>
      </c>
      <c r="E2848" s="1">
        <v>29170</v>
      </c>
      <c r="F2848" s="1">
        <v>45753</v>
      </c>
      <c r="G2848" t="s">
        <v>967</v>
      </c>
      <c r="H2848" s="2">
        <v>403216.66</v>
      </c>
      <c r="I2848">
        <v>18</v>
      </c>
      <c r="J2848">
        <v>5.5</v>
      </c>
      <c r="R2848">
        <f t="shared" ca="1" si="153"/>
        <v>45</v>
      </c>
    </row>
    <row r="2849" spans="1:18">
      <c r="A2849">
        <v>3848</v>
      </c>
      <c r="B2849" t="s">
        <v>128</v>
      </c>
      <c r="C2849" t="s">
        <v>793</v>
      </c>
      <c r="D2849" t="s">
        <v>980</v>
      </c>
      <c r="E2849" s="1">
        <v>33083</v>
      </c>
      <c r="F2849" s="1">
        <v>45603</v>
      </c>
      <c r="G2849" t="s">
        <v>965</v>
      </c>
      <c r="H2849" s="2">
        <v>365151.89</v>
      </c>
      <c r="I2849">
        <v>0</v>
      </c>
      <c r="J2849">
        <v>0.5</v>
      </c>
      <c r="R2849">
        <f t="shared" ca="1" si="153"/>
        <v>34</v>
      </c>
    </row>
    <row r="2850" spans="1:18">
      <c r="A2850">
        <v>3849</v>
      </c>
      <c r="B2850" t="s">
        <v>331</v>
      </c>
      <c r="C2850" t="s">
        <v>705</v>
      </c>
      <c r="D2850" t="s">
        <v>980</v>
      </c>
      <c r="E2850" s="1">
        <v>29102</v>
      </c>
      <c r="F2850" s="1">
        <v>44244</v>
      </c>
      <c r="G2850" t="s">
        <v>967</v>
      </c>
      <c r="H2850" s="2">
        <v>140743.23000000001</v>
      </c>
      <c r="I2850">
        <v>6</v>
      </c>
      <c r="J2850">
        <v>5.5</v>
      </c>
      <c r="R2850">
        <f t="shared" ca="1" si="153"/>
        <v>45</v>
      </c>
    </row>
    <row r="2851" spans="1:18">
      <c r="A2851">
        <v>3850</v>
      </c>
      <c r="B2851" t="s">
        <v>118</v>
      </c>
      <c r="C2851" t="s">
        <v>515</v>
      </c>
      <c r="D2851" t="s">
        <v>980</v>
      </c>
      <c r="E2851" s="1">
        <v>35033</v>
      </c>
      <c r="F2851" s="1">
        <v>44724</v>
      </c>
      <c r="G2851" t="s">
        <v>966</v>
      </c>
      <c r="H2851" s="2">
        <v>310265.98</v>
      </c>
      <c r="I2851">
        <v>0</v>
      </c>
      <c r="J2851">
        <v>2.1</v>
      </c>
      <c r="R2851">
        <f t="shared" ca="1" si="153"/>
        <v>29</v>
      </c>
    </row>
    <row r="2852" spans="1:18">
      <c r="A2852">
        <v>3851</v>
      </c>
      <c r="B2852" t="s">
        <v>249</v>
      </c>
      <c r="C2852" t="s">
        <v>488</v>
      </c>
      <c r="D2852" t="s">
        <v>979</v>
      </c>
      <c r="E2852" s="1">
        <v>27399</v>
      </c>
      <c r="F2852" s="1">
        <v>45230</v>
      </c>
      <c r="G2852" t="s">
        <v>965</v>
      </c>
      <c r="H2852" s="2">
        <v>233126.65</v>
      </c>
      <c r="I2852">
        <v>0</v>
      </c>
      <c r="J2852">
        <v>0.5</v>
      </c>
      <c r="R2852">
        <f t="shared" ca="1" si="153"/>
        <v>50</v>
      </c>
    </row>
    <row r="2853" spans="1:18">
      <c r="A2853">
        <v>3852</v>
      </c>
      <c r="B2853" t="s">
        <v>348</v>
      </c>
      <c r="C2853" t="s">
        <v>897</v>
      </c>
      <c r="D2853" t="s">
        <v>979</v>
      </c>
      <c r="E2853" s="1">
        <v>25491</v>
      </c>
      <c r="F2853" s="1">
        <v>45744</v>
      </c>
      <c r="G2853" t="s">
        <v>969</v>
      </c>
      <c r="H2853" s="2">
        <v>241602.16</v>
      </c>
      <c r="I2853">
        <v>24</v>
      </c>
      <c r="J2853">
        <v>8</v>
      </c>
      <c r="R2853">
        <f t="shared" ca="1" si="153"/>
        <v>55</v>
      </c>
    </row>
    <row r="2854" spans="1:18">
      <c r="A2854">
        <v>3853</v>
      </c>
      <c r="B2854" t="s">
        <v>225</v>
      </c>
      <c r="C2854" t="s">
        <v>555</v>
      </c>
      <c r="D2854" t="s">
        <v>979</v>
      </c>
      <c r="E2854" s="1">
        <v>28305</v>
      </c>
      <c r="F2854" s="1">
        <v>44169</v>
      </c>
      <c r="G2854" t="s">
        <v>966</v>
      </c>
      <c r="H2854" s="2">
        <v>321378.51</v>
      </c>
      <c r="I2854">
        <v>0</v>
      </c>
      <c r="J2854">
        <v>2.1</v>
      </c>
      <c r="R2854">
        <f t="shared" ca="1" si="153"/>
        <v>47</v>
      </c>
    </row>
    <row r="2855" spans="1:18">
      <c r="A2855">
        <v>3854</v>
      </c>
      <c r="B2855" t="s">
        <v>68</v>
      </c>
      <c r="C2855" t="s">
        <v>359</v>
      </c>
      <c r="D2855" t="s">
        <v>979</v>
      </c>
      <c r="E2855" s="1">
        <v>24316</v>
      </c>
      <c r="F2855" s="1">
        <v>45188</v>
      </c>
      <c r="G2855" t="s">
        <v>968</v>
      </c>
      <c r="H2855" s="2">
        <v>364916.38</v>
      </c>
      <c r="I2855">
        <v>0</v>
      </c>
      <c r="J2855">
        <v>35</v>
      </c>
      <c r="R2855">
        <f t="shared" ca="1" si="153"/>
        <v>58</v>
      </c>
    </row>
    <row r="2856" spans="1:18">
      <c r="A2856">
        <v>3855</v>
      </c>
      <c r="B2856" t="s">
        <v>326</v>
      </c>
      <c r="C2856" t="s">
        <v>866</v>
      </c>
      <c r="D2856" t="s">
        <v>980</v>
      </c>
      <c r="E2856" s="1">
        <v>35013</v>
      </c>
      <c r="F2856" s="1">
        <v>45149</v>
      </c>
      <c r="G2856" t="s">
        <v>967</v>
      </c>
      <c r="H2856" s="2">
        <v>382483.18</v>
      </c>
      <c r="I2856">
        <v>6</v>
      </c>
      <c r="J2856">
        <v>5.5</v>
      </c>
      <c r="R2856">
        <f t="shared" ca="1" si="153"/>
        <v>29</v>
      </c>
    </row>
    <row r="2857" spans="1:18">
      <c r="A2857">
        <v>3856</v>
      </c>
      <c r="B2857" t="s">
        <v>321</v>
      </c>
      <c r="C2857" t="s">
        <v>263</v>
      </c>
      <c r="D2857" t="s">
        <v>979</v>
      </c>
      <c r="E2857" s="1">
        <v>26099</v>
      </c>
      <c r="F2857" s="1">
        <v>45260</v>
      </c>
      <c r="G2857" t="s">
        <v>965</v>
      </c>
      <c r="H2857" s="2">
        <v>123392.97</v>
      </c>
      <c r="I2857">
        <v>0</v>
      </c>
      <c r="J2857">
        <v>0.5</v>
      </c>
      <c r="R2857">
        <f t="shared" ca="1" si="153"/>
        <v>53</v>
      </c>
    </row>
    <row r="2858" spans="1:18">
      <c r="A2858">
        <v>3857</v>
      </c>
      <c r="B2858" t="s">
        <v>219</v>
      </c>
      <c r="C2858" t="s">
        <v>698</v>
      </c>
      <c r="D2858" t="s">
        <v>980</v>
      </c>
      <c r="E2858" s="1">
        <v>36995</v>
      </c>
      <c r="F2858" s="1">
        <v>44239</v>
      </c>
      <c r="G2858" t="s">
        <v>967</v>
      </c>
      <c r="H2858" s="2">
        <v>242680.7</v>
      </c>
      <c r="I2858">
        <v>24</v>
      </c>
      <c r="J2858">
        <v>5.5</v>
      </c>
      <c r="R2858">
        <f t="shared" ca="1" si="153"/>
        <v>24</v>
      </c>
    </row>
    <row r="2859" spans="1:18">
      <c r="A2859">
        <v>3858</v>
      </c>
      <c r="B2859" t="s">
        <v>31</v>
      </c>
      <c r="C2859" t="s">
        <v>757</v>
      </c>
      <c r="D2859" t="s">
        <v>979</v>
      </c>
      <c r="E2859" s="1">
        <v>21134</v>
      </c>
      <c r="F2859" s="1">
        <v>44364</v>
      </c>
      <c r="G2859" t="s">
        <v>965</v>
      </c>
      <c r="H2859" s="2">
        <v>419359.67</v>
      </c>
      <c r="I2859">
        <v>0</v>
      </c>
      <c r="J2859">
        <v>0.5</v>
      </c>
      <c r="R2859">
        <f t="shared" ca="1" si="153"/>
        <v>67</v>
      </c>
    </row>
    <row r="2860" spans="1:18">
      <c r="A2860">
        <v>3859</v>
      </c>
      <c r="B2860" t="s">
        <v>71</v>
      </c>
      <c r="C2860" t="s">
        <v>642</v>
      </c>
      <c r="D2860" t="s">
        <v>979</v>
      </c>
      <c r="E2860" s="1">
        <v>21568</v>
      </c>
      <c r="F2860" s="1">
        <v>45082</v>
      </c>
      <c r="G2860" t="s">
        <v>967</v>
      </c>
      <c r="H2860" s="2">
        <v>29821.040000000001</v>
      </c>
      <c r="I2860">
        <v>0</v>
      </c>
      <c r="J2860">
        <v>5.5</v>
      </c>
      <c r="R2860">
        <f t="shared" ca="1" si="153"/>
        <v>66</v>
      </c>
    </row>
    <row r="2861" spans="1:18">
      <c r="A2861">
        <v>3860</v>
      </c>
      <c r="B2861" t="s">
        <v>27</v>
      </c>
      <c r="C2861" t="s">
        <v>566</v>
      </c>
      <c r="D2861" t="s">
        <v>980</v>
      </c>
      <c r="E2861" s="1">
        <v>26311</v>
      </c>
      <c r="F2861" s="1">
        <v>44966</v>
      </c>
      <c r="G2861" t="s">
        <v>967</v>
      </c>
      <c r="H2861" s="2">
        <v>174033.71</v>
      </c>
      <c r="I2861">
        <v>18</v>
      </c>
      <c r="J2861">
        <v>5.5</v>
      </c>
      <c r="R2861">
        <f t="shared" ca="1" si="153"/>
        <v>53</v>
      </c>
    </row>
    <row r="2862" spans="1:18">
      <c r="A2862">
        <v>3861</v>
      </c>
      <c r="B2862" t="s">
        <v>256</v>
      </c>
      <c r="C2862" t="s">
        <v>721</v>
      </c>
      <c r="D2862" t="s">
        <v>979</v>
      </c>
      <c r="E2862" s="1">
        <v>22086</v>
      </c>
      <c r="F2862" s="1">
        <v>44884</v>
      </c>
      <c r="G2862" t="s">
        <v>966</v>
      </c>
      <c r="H2862" s="2">
        <v>278140.05</v>
      </c>
      <c r="I2862">
        <v>0</v>
      </c>
      <c r="J2862">
        <v>2.1</v>
      </c>
      <c r="R2862">
        <f t="shared" ca="1" si="153"/>
        <v>64</v>
      </c>
    </row>
    <row r="2863" spans="1:18">
      <c r="A2863">
        <v>3862</v>
      </c>
      <c r="B2863" t="s">
        <v>293</v>
      </c>
      <c r="C2863" t="s">
        <v>720</v>
      </c>
      <c r="D2863" t="s">
        <v>979</v>
      </c>
      <c r="E2863" s="1">
        <v>37073</v>
      </c>
      <c r="F2863" s="1">
        <v>44740</v>
      </c>
      <c r="G2863" t="s">
        <v>966</v>
      </c>
      <c r="H2863" s="2">
        <v>387754.05</v>
      </c>
      <c r="I2863">
        <v>0</v>
      </c>
      <c r="J2863">
        <v>2.1</v>
      </c>
      <c r="R2863">
        <f t="shared" ca="1" si="153"/>
        <v>23</v>
      </c>
    </row>
    <row r="2864" spans="1:18">
      <c r="A2864">
        <v>3863</v>
      </c>
      <c r="B2864" t="s">
        <v>62</v>
      </c>
      <c r="C2864" t="s">
        <v>412</v>
      </c>
      <c r="D2864" t="s">
        <v>980</v>
      </c>
      <c r="E2864" s="1">
        <v>22275</v>
      </c>
      <c r="F2864" s="1">
        <v>45604</v>
      </c>
      <c r="G2864" t="s">
        <v>969</v>
      </c>
      <c r="H2864" s="2">
        <v>359810.44</v>
      </c>
      <c r="I2864">
        <v>24</v>
      </c>
      <c r="J2864">
        <v>8</v>
      </c>
      <c r="R2864">
        <f t="shared" ca="1" si="153"/>
        <v>64</v>
      </c>
    </row>
    <row r="2865" spans="1:18">
      <c r="A2865">
        <v>3864</v>
      </c>
      <c r="B2865" t="s">
        <v>98</v>
      </c>
      <c r="C2865" t="s">
        <v>864</v>
      </c>
      <c r="D2865" t="s">
        <v>980</v>
      </c>
      <c r="E2865" s="1">
        <v>27024</v>
      </c>
      <c r="F2865" s="1">
        <v>45414</v>
      </c>
      <c r="G2865" t="s">
        <v>967</v>
      </c>
      <c r="H2865" s="2">
        <v>446367.93</v>
      </c>
      <c r="I2865">
        <v>24</v>
      </c>
      <c r="J2865">
        <v>5.5</v>
      </c>
      <c r="R2865">
        <f t="shared" ca="1" si="153"/>
        <v>51</v>
      </c>
    </row>
    <row r="2866" spans="1:18">
      <c r="A2866">
        <v>3865</v>
      </c>
      <c r="B2866" t="s">
        <v>132</v>
      </c>
      <c r="C2866" t="s">
        <v>742</v>
      </c>
      <c r="D2866" t="s">
        <v>979</v>
      </c>
      <c r="E2866" s="1">
        <v>28496</v>
      </c>
      <c r="F2866" s="1">
        <v>45671</v>
      </c>
      <c r="G2866" t="s">
        <v>968</v>
      </c>
      <c r="H2866" s="2">
        <v>370802.05</v>
      </c>
      <c r="I2866">
        <v>0</v>
      </c>
      <c r="J2866">
        <v>35</v>
      </c>
      <c r="R2866">
        <f t="shared" ca="1" si="153"/>
        <v>47</v>
      </c>
    </row>
    <row r="2867" spans="1:18">
      <c r="A2867">
        <v>3866</v>
      </c>
      <c r="B2867" t="s">
        <v>258</v>
      </c>
      <c r="C2867" t="s">
        <v>538</v>
      </c>
      <c r="D2867" t="s">
        <v>979</v>
      </c>
      <c r="E2867" s="1">
        <v>33585</v>
      </c>
      <c r="F2867" s="1">
        <v>45275</v>
      </c>
      <c r="G2867" t="s">
        <v>969</v>
      </c>
      <c r="H2867" s="2">
        <v>22586</v>
      </c>
      <c r="I2867">
        <v>0</v>
      </c>
      <c r="J2867">
        <v>8</v>
      </c>
      <c r="R2867">
        <f t="shared" ca="1" si="153"/>
        <v>33</v>
      </c>
    </row>
    <row r="2868" spans="1:18">
      <c r="A2868">
        <v>3867</v>
      </c>
      <c r="B2868" t="s">
        <v>192</v>
      </c>
      <c r="C2868" t="s">
        <v>780</v>
      </c>
      <c r="D2868" t="s">
        <v>979</v>
      </c>
      <c r="E2868" s="1">
        <v>21921</v>
      </c>
      <c r="F2868" s="1">
        <v>45255</v>
      </c>
      <c r="G2868" t="s">
        <v>965</v>
      </c>
      <c r="H2868" s="2">
        <v>284797.46999999997</v>
      </c>
      <c r="I2868">
        <v>0</v>
      </c>
      <c r="J2868">
        <v>0.5</v>
      </c>
      <c r="R2868">
        <f t="shared" ca="1" si="153"/>
        <v>65</v>
      </c>
    </row>
    <row r="2869" spans="1:18">
      <c r="A2869">
        <v>3868</v>
      </c>
      <c r="B2869" t="s">
        <v>345</v>
      </c>
      <c r="C2869" t="s">
        <v>456</v>
      </c>
      <c r="D2869" t="s">
        <v>979</v>
      </c>
      <c r="E2869" s="1">
        <v>28262</v>
      </c>
      <c r="F2869" s="1">
        <v>44155</v>
      </c>
      <c r="G2869" t="s">
        <v>966</v>
      </c>
      <c r="H2869" s="2">
        <v>195151.84</v>
      </c>
      <c r="I2869">
        <v>0</v>
      </c>
      <c r="J2869">
        <v>2.1</v>
      </c>
      <c r="R2869">
        <f t="shared" ca="1" si="153"/>
        <v>48</v>
      </c>
    </row>
    <row r="2870" spans="1:18">
      <c r="A2870">
        <v>3869</v>
      </c>
      <c r="B2870" t="s">
        <v>18</v>
      </c>
      <c r="C2870" t="s">
        <v>848</v>
      </c>
      <c r="D2870" t="s">
        <v>979</v>
      </c>
      <c r="E2870" s="1">
        <v>23185</v>
      </c>
      <c r="F2870" s="1">
        <v>45073</v>
      </c>
      <c r="G2870" t="s">
        <v>967</v>
      </c>
      <c r="H2870" s="2">
        <v>44765.31</v>
      </c>
      <c r="I2870">
        <v>18</v>
      </c>
      <c r="J2870">
        <v>5.5</v>
      </c>
      <c r="R2870">
        <f t="shared" ca="1" si="153"/>
        <v>61</v>
      </c>
    </row>
    <row r="2871" spans="1:18">
      <c r="A2871">
        <v>3870</v>
      </c>
      <c r="B2871" t="s">
        <v>203</v>
      </c>
      <c r="C2871" t="s">
        <v>593</v>
      </c>
      <c r="D2871" t="s">
        <v>980</v>
      </c>
      <c r="E2871" s="1">
        <v>34114</v>
      </c>
      <c r="F2871" s="1">
        <v>45452</v>
      </c>
      <c r="G2871" t="s">
        <v>965</v>
      </c>
      <c r="H2871" s="2">
        <v>496290.96</v>
      </c>
      <c r="I2871">
        <v>0</v>
      </c>
      <c r="J2871">
        <v>0.5</v>
      </c>
      <c r="R2871">
        <f t="shared" ca="1" si="153"/>
        <v>32</v>
      </c>
    </row>
    <row r="2872" spans="1:18">
      <c r="A2872">
        <v>3871</v>
      </c>
      <c r="B2872" t="s">
        <v>285</v>
      </c>
      <c r="C2872" t="s">
        <v>501</v>
      </c>
      <c r="D2872" t="s">
        <v>979</v>
      </c>
      <c r="E2872" s="1">
        <v>36498</v>
      </c>
      <c r="F2872" s="1">
        <v>44169</v>
      </c>
      <c r="G2872" t="s">
        <v>968</v>
      </c>
      <c r="H2872" s="2">
        <v>104017.15</v>
      </c>
      <c r="I2872">
        <v>0</v>
      </c>
      <c r="J2872">
        <v>35</v>
      </c>
      <c r="R2872">
        <f t="shared" ca="1" si="153"/>
        <v>25</v>
      </c>
    </row>
    <row r="2873" spans="1:18">
      <c r="A2873">
        <v>3872</v>
      </c>
      <c r="B2873" t="s">
        <v>189</v>
      </c>
      <c r="C2873" t="s">
        <v>718</v>
      </c>
      <c r="D2873" t="s">
        <v>980</v>
      </c>
      <c r="E2873" s="1">
        <v>36815</v>
      </c>
      <c r="F2873" s="1">
        <v>45137</v>
      </c>
      <c r="G2873" t="s">
        <v>969</v>
      </c>
      <c r="H2873" s="2">
        <v>300584.32000000001</v>
      </c>
      <c r="I2873">
        <v>18</v>
      </c>
      <c r="J2873">
        <v>8</v>
      </c>
      <c r="R2873">
        <f t="shared" ca="1" si="153"/>
        <v>24</v>
      </c>
    </row>
    <row r="2874" spans="1:18">
      <c r="A2874">
        <v>3873</v>
      </c>
      <c r="B2874" t="s">
        <v>39</v>
      </c>
      <c r="C2874" t="s">
        <v>537</v>
      </c>
      <c r="D2874" t="s">
        <v>980</v>
      </c>
      <c r="E2874" s="1">
        <v>33920</v>
      </c>
      <c r="F2874" s="1">
        <v>45249</v>
      </c>
      <c r="G2874" t="s">
        <v>969</v>
      </c>
      <c r="H2874" s="2">
        <v>70770.399999999994</v>
      </c>
      <c r="I2874">
        <v>36</v>
      </c>
      <c r="J2874">
        <v>8</v>
      </c>
      <c r="R2874">
        <f t="shared" ca="1" si="153"/>
        <v>32</v>
      </c>
    </row>
    <row r="2875" spans="1:18">
      <c r="A2875">
        <v>3874</v>
      </c>
      <c r="B2875" t="s">
        <v>348</v>
      </c>
      <c r="C2875" t="s">
        <v>399</v>
      </c>
      <c r="D2875" t="s">
        <v>980</v>
      </c>
      <c r="E2875" s="1">
        <v>22058</v>
      </c>
      <c r="F2875" s="1">
        <v>45303</v>
      </c>
      <c r="G2875" t="s">
        <v>967</v>
      </c>
      <c r="H2875" s="2">
        <v>107693.11</v>
      </c>
      <c r="I2875">
        <v>36</v>
      </c>
      <c r="J2875">
        <v>5.5</v>
      </c>
      <c r="R2875">
        <f t="shared" ca="1" si="153"/>
        <v>65</v>
      </c>
    </row>
    <row r="2876" spans="1:18">
      <c r="A2876">
        <v>3875</v>
      </c>
      <c r="B2876" t="s">
        <v>279</v>
      </c>
      <c r="C2876" t="s">
        <v>355</v>
      </c>
      <c r="D2876" t="s">
        <v>980</v>
      </c>
      <c r="E2876" s="1">
        <v>27092</v>
      </c>
      <c r="F2876" s="1">
        <v>44840</v>
      </c>
      <c r="G2876" t="s">
        <v>966</v>
      </c>
      <c r="H2876" s="2">
        <v>194289.33</v>
      </c>
      <c r="I2876">
        <v>0</v>
      </c>
      <c r="J2876">
        <v>2.1</v>
      </c>
      <c r="R2876">
        <f t="shared" ca="1" si="153"/>
        <v>51</v>
      </c>
    </row>
    <row r="2877" spans="1:18">
      <c r="A2877">
        <v>3876</v>
      </c>
      <c r="B2877" t="s">
        <v>322</v>
      </c>
      <c r="C2877" t="s">
        <v>713</v>
      </c>
      <c r="D2877" t="s">
        <v>980</v>
      </c>
      <c r="E2877" s="1">
        <v>31478</v>
      </c>
      <c r="F2877" s="1">
        <v>44657</v>
      </c>
      <c r="G2877" t="s">
        <v>969</v>
      </c>
      <c r="H2877" s="2">
        <v>280714.39</v>
      </c>
      <c r="I2877">
        <v>6</v>
      </c>
      <c r="J2877">
        <v>8</v>
      </c>
      <c r="R2877">
        <f t="shared" ca="1" si="153"/>
        <v>39</v>
      </c>
    </row>
    <row r="2878" spans="1:18">
      <c r="A2878">
        <v>3877</v>
      </c>
      <c r="B2878" t="s">
        <v>256</v>
      </c>
      <c r="C2878" t="s">
        <v>826</v>
      </c>
      <c r="D2878" t="s">
        <v>979</v>
      </c>
      <c r="E2878" s="1">
        <v>24622</v>
      </c>
      <c r="F2878" s="1">
        <v>44546</v>
      </c>
      <c r="G2878" t="s">
        <v>965</v>
      </c>
      <c r="H2878" s="2">
        <v>330821.31</v>
      </c>
      <c r="I2878">
        <v>0</v>
      </c>
      <c r="J2878">
        <v>0.5</v>
      </c>
      <c r="R2878">
        <f t="shared" ca="1" si="153"/>
        <v>58</v>
      </c>
    </row>
    <row r="2879" spans="1:18">
      <c r="A2879">
        <v>3878</v>
      </c>
      <c r="B2879" t="s">
        <v>232</v>
      </c>
      <c r="C2879" t="s">
        <v>945</v>
      </c>
      <c r="D2879" t="s">
        <v>979</v>
      </c>
      <c r="E2879" s="1">
        <v>31385</v>
      </c>
      <c r="F2879" s="1">
        <v>45802</v>
      </c>
      <c r="G2879" t="s">
        <v>966</v>
      </c>
      <c r="H2879" s="2">
        <v>387526.29</v>
      </c>
      <c r="I2879">
        <v>0</v>
      </c>
      <c r="J2879">
        <v>2.1</v>
      </c>
      <c r="R2879">
        <f t="shared" ca="1" si="153"/>
        <v>39</v>
      </c>
    </row>
    <row r="2880" spans="1:18">
      <c r="A2880">
        <v>3879</v>
      </c>
      <c r="B2880" t="s">
        <v>143</v>
      </c>
      <c r="C2880" t="s">
        <v>961</v>
      </c>
      <c r="D2880" t="s">
        <v>979</v>
      </c>
      <c r="E2880" s="1">
        <v>25699</v>
      </c>
      <c r="F2880" s="1">
        <v>43987</v>
      </c>
      <c r="G2880" t="s">
        <v>967</v>
      </c>
      <c r="H2880" s="2">
        <v>357091.11</v>
      </c>
      <c r="I2880">
        <v>36</v>
      </c>
      <c r="J2880">
        <v>5.5</v>
      </c>
      <c r="R2880">
        <f t="shared" ca="1" si="153"/>
        <v>55</v>
      </c>
    </row>
    <row r="2881" spans="1:18">
      <c r="A2881">
        <v>3880</v>
      </c>
      <c r="B2881" t="s">
        <v>219</v>
      </c>
      <c r="C2881" t="s">
        <v>822</v>
      </c>
      <c r="D2881" t="s">
        <v>979</v>
      </c>
      <c r="E2881" s="1">
        <v>36624</v>
      </c>
      <c r="F2881" s="1">
        <v>45067</v>
      </c>
      <c r="G2881" t="s">
        <v>967</v>
      </c>
      <c r="H2881" s="2">
        <v>71426.91</v>
      </c>
      <c r="I2881">
        <v>36</v>
      </c>
      <c r="J2881">
        <v>5.5</v>
      </c>
      <c r="R2881">
        <f t="shared" ca="1" si="153"/>
        <v>25</v>
      </c>
    </row>
    <row r="2882" spans="1:18">
      <c r="A2882">
        <v>3881</v>
      </c>
      <c r="B2882" t="s">
        <v>329</v>
      </c>
      <c r="C2882" t="s">
        <v>534</v>
      </c>
      <c r="D2882" t="s">
        <v>979</v>
      </c>
      <c r="E2882" s="1">
        <v>26100</v>
      </c>
      <c r="F2882" s="1">
        <v>43991</v>
      </c>
      <c r="G2882" t="s">
        <v>968</v>
      </c>
      <c r="H2882" s="2">
        <v>169397.18</v>
      </c>
      <c r="I2882">
        <v>0</v>
      </c>
      <c r="J2882">
        <v>35</v>
      </c>
      <c r="R2882">
        <f t="shared" ca="1" si="153"/>
        <v>53</v>
      </c>
    </row>
    <row r="2883" spans="1:18">
      <c r="A2883">
        <v>3882</v>
      </c>
      <c r="B2883" t="s">
        <v>303</v>
      </c>
      <c r="C2883" t="s">
        <v>660</v>
      </c>
      <c r="D2883" t="s">
        <v>979</v>
      </c>
      <c r="E2883" s="1">
        <v>32468</v>
      </c>
      <c r="F2883" s="1">
        <v>44380</v>
      </c>
      <c r="G2883" t="s">
        <v>967</v>
      </c>
      <c r="H2883" s="2">
        <v>367386.05</v>
      </c>
      <c r="I2883">
        <v>12</v>
      </c>
      <c r="J2883">
        <v>5.5</v>
      </c>
      <c r="R2883">
        <f t="shared" ca="1" si="153"/>
        <v>36</v>
      </c>
    </row>
    <row r="2884" spans="1:18">
      <c r="A2884">
        <v>3883</v>
      </c>
      <c r="B2884" t="s">
        <v>147</v>
      </c>
      <c r="C2884" t="s">
        <v>959</v>
      </c>
      <c r="D2884" t="s">
        <v>980</v>
      </c>
      <c r="E2884" s="1">
        <v>28308</v>
      </c>
      <c r="F2884" s="1">
        <v>45144</v>
      </c>
      <c r="G2884" t="s">
        <v>969</v>
      </c>
      <c r="H2884" s="2">
        <v>48167.07</v>
      </c>
      <c r="I2884">
        <v>12</v>
      </c>
      <c r="J2884">
        <v>8</v>
      </c>
      <c r="R2884">
        <f t="shared" ca="1" si="153"/>
        <v>47</v>
      </c>
    </row>
    <row r="2885" spans="1:18">
      <c r="A2885">
        <v>3884</v>
      </c>
      <c r="B2885" t="s">
        <v>85</v>
      </c>
      <c r="C2885" t="s">
        <v>582</v>
      </c>
      <c r="D2885" t="s">
        <v>979</v>
      </c>
      <c r="E2885" s="1">
        <v>32700</v>
      </c>
      <c r="F2885" s="1">
        <v>44034</v>
      </c>
      <c r="G2885" t="s">
        <v>969</v>
      </c>
      <c r="H2885" s="2">
        <v>241122.48</v>
      </c>
      <c r="I2885">
        <v>12</v>
      </c>
      <c r="J2885">
        <v>8</v>
      </c>
      <c r="R2885">
        <f t="shared" ca="1" si="153"/>
        <v>35</v>
      </c>
    </row>
    <row r="2886" spans="1:18">
      <c r="A2886">
        <v>3885</v>
      </c>
      <c r="B2886" t="s">
        <v>283</v>
      </c>
      <c r="C2886" t="s">
        <v>715</v>
      </c>
      <c r="D2886" t="s">
        <v>980</v>
      </c>
      <c r="E2886" s="1">
        <v>20945</v>
      </c>
      <c r="F2886" s="1">
        <v>45363</v>
      </c>
      <c r="G2886" t="s">
        <v>967</v>
      </c>
      <c r="H2886" s="2">
        <v>26363.8</v>
      </c>
      <c r="I2886">
        <v>36</v>
      </c>
      <c r="J2886">
        <v>5.5</v>
      </c>
      <c r="R2886">
        <f t="shared" ca="1" si="153"/>
        <v>68</v>
      </c>
    </row>
    <row r="2887" spans="1:18">
      <c r="A2887">
        <v>3886</v>
      </c>
      <c r="B2887" t="s">
        <v>221</v>
      </c>
      <c r="C2887" t="s">
        <v>931</v>
      </c>
      <c r="D2887" t="s">
        <v>980</v>
      </c>
      <c r="E2887" s="1">
        <v>32795</v>
      </c>
      <c r="F2887" s="1">
        <v>44198</v>
      </c>
      <c r="G2887" t="s">
        <v>966</v>
      </c>
      <c r="H2887" s="2">
        <v>43955.81</v>
      </c>
      <c r="I2887">
        <v>0</v>
      </c>
      <c r="J2887">
        <v>2.1</v>
      </c>
      <c r="R2887">
        <f t="shared" ca="1" si="153"/>
        <v>35</v>
      </c>
    </row>
    <row r="2888" spans="1:18">
      <c r="A2888">
        <v>3887</v>
      </c>
      <c r="B2888" t="s">
        <v>291</v>
      </c>
      <c r="C2888" t="s">
        <v>747</v>
      </c>
      <c r="D2888" t="s">
        <v>979</v>
      </c>
      <c r="E2888" s="1">
        <v>35724</v>
      </c>
      <c r="F2888" s="1">
        <v>44632</v>
      </c>
      <c r="G2888" t="s">
        <v>967</v>
      </c>
      <c r="H2888" s="2">
        <v>147781.56</v>
      </c>
      <c r="I2888">
        <v>12</v>
      </c>
      <c r="J2888">
        <v>5.5</v>
      </c>
      <c r="R2888">
        <f t="shared" ca="1" si="153"/>
        <v>27</v>
      </c>
    </row>
    <row r="2889" spans="1:18">
      <c r="A2889">
        <v>3888</v>
      </c>
      <c r="B2889" t="s">
        <v>235</v>
      </c>
      <c r="C2889" t="s">
        <v>366</v>
      </c>
      <c r="D2889" t="s">
        <v>980</v>
      </c>
      <c r="E2889" s="1">
        <v>33206</v>
      </c>
      <c r="F2889" s="1">
        <v>44499</v>
      </c>
      <c r="G2889" t="s">
        <v>969</v>
      </c>
      <c r="H2889" s="2">
        <v>450082.61</v>
      </c>
      <c r="I2889">
        <v>0</v>
      </c>
      <c r="J2889">
        <v>8</v>
      </c>
      <c r="R2889">
        <f t="shared" ca="1" si="153"/>
        <v>34</v>
      </c>
    </row>
    <row r="2890" spans="1:18">
      <c r="A2890">
        <v>3889</v>
      </c>
      <c r="B2890" t="s">
        <v>45</v>
      </c>
      <c r="C2890" t="s">
        <v>510</v>
      </c>
      <c r="D2890" t="s">
        <v>980</v>
      </c>
      <c r="E2890" s="1">
        <v>29212</v>
      </c>
      <c r="F2890" s="1">
        <v>45439</v>
      </c>
      <c r="G2890" t="s">
        <v>967</v>
      </c>
      <c r="H2890" s="2">
        <v>484635.25</v>
      </c>
      <c r="I2890">
        <v>12</v>
      </c>
      <c r="J2890">
        <v>5.5</v>
      </c>
      <c r="R2890">
        <f t="shared" ca="1" si="153"/>
        <v>45</v>
      </c>
    </row>
    <row r="2891" spans="1:18">
      <c r="A2891">
        <v>3890</v>
      </c>
      <c r="B2891" t="s">
        <v>324</v>
      </c>
      <c r="C2891" t="s">
        <v>360</v>
      </c>
      <c r="D2891" t="s">
        <v>979</v>
      </c>
      <c r="E2891" s="1">
        <v>27246</v>
      </c>
      <c r="F2891" s="1">
        <v>45413</v>
      </c>
      <c r="G2891" t="s">
        <v>965</v>
      </c>
      <c r="H2891" s="2">
        <v>342868.23</v>
      </c>
      <c r="I2891">
        <v>0</v>
      </c>
      <c r="J2891">
        <v>0.5</v>
      </c>
      <c r="R2891">
        <f t="shared" ca="1" si="153"/>
        <v>50</v>
      </c>
    </row>
    <row r="2892" spans="1:18">
      <c r="A2892">
        <v>3891</v>
      </c>
      <c r="B2892" t="s">
        <v>271</v>
      </c>
      <c r="C2892" t="s">
        <v>406</v>
      </c>
      <c r="D2892" t="s">
        <v>979</v>
      </c>
      <c r="E2892" s="1">
        <v>27755</v>
      </c>
      <c r="F2892" s="1">
        <v>45261</v>
      </c>
      <c r="G2892" t="s">
        <v>968</v>
      </c>
      <c r="H2892" s="2">
        <v>148588.85</v>
      </c>
      <c r="I2892">
        <v>0</v>
      </c>
      <c r="J2892">
        <v>35</v>
      </c>
      <c r="R2892">
        <f t="shared" ca="1" si="153"/>
        <v>49</v>
      </c>
    </row>
    <row r="2893" spans="1:18">
      <c r="A2893">
        <v>3892</v>
      </c>
      <c r="B2893" t="s">
        <v>164</v>
      </c>
      <c r="C2893" t="s">
        <v>568</v>
      </c>
      <c r="D2893" t="s">
        <v>979</v>
      </c>
      <c r="E2893" s="1">
        <v>28234</v>
      </c>
      <c r="F2893" s="1">
        <v>45253</v>
      </c>
      <c r="G2893" t="s">
        <v>966</v>
      </c>
      <c r="H2893" s="2">
        <v>228276.3</v>
      </c>
      <c r="I2893">
        <v>0</v>
      </c>
      <c r="J2893">
        <v>2.1</v>
      </c>
      <c r="R2893">
        <f t="shared" ref="R2893:R2956" ca="1" si="154">INT((TODAY()-E2893)/365.25)</f>
        <v>48</v>
      </c>
    </row>
    <row r="2894" spans="1:18">
      <c r="A2894">
        <v>3893</v>
      </c>
      <c r="B2894" t="s">
        <v>134</v>
      </c>
      <c r="C2894" t="s">
        <v>930</v>
      </c>
      <c r="D2894" t="s">
        <v>979</v>
      </c>
      <c r="E2894" s="1">
        <v>34830</v>
      </c>
      <c r="F2894" s="1">
        <v>45599</v>
      </c>
      <c r="G2894" t="s">
        <v>966</v>
      </c>
      <c r="H2894" s="2">
        <v>390226.28</v>
      </c>
      <c r="I2894">
        <v>0</v>
      </c>
      <c r="J2894">
        <v>2.1</v>
      </c>
      <c r="R2894">
        <f t="shared" ca="1" si="154"/>
        <v>30</v>
      </c>
    </row>
    <row r="2895" spans="1:18">
      <c r="A2895">
        <v>3894</v>
      </c>
      <c r="B2895" t="s">
        <v>336</v>
      </c>
      <c r="C2895" t="s">
        <v>390</v>
      </c>
      <c r="D2895" t="s">
        <v>979</v>
      </c>
      <c r="E2895" s="1">
        <v>21623</v>
      </c>
      <c r="F2895" s="1">
        <v>45281</v>
      </c>
      <c r="G2895" t="s">
        <v>967</v>
      </c>
      <c r="H2895" s="2">
        <v>431686.03</v>
      </c>
      <c r="I2895">
        <v>36</v>
      </c>
      <c r="J2895">
        <v>5.5</v>
      </c>
      <c r="R2895">
        <f t="shared" ca="1" si="154"/>
        <v>66</v>
      </c>
    </row>
    <row r="2896" spans="1:18">
      <c r="A2896">
        <v>3895</v>
      </c>
      <c r="B2896" t="s">
        <v>39</v>
      </c>
      <c r="C2896" t="s">
        <v>801</v>
      </c>
      <c r="D2896" t="s">
        <v>980</v>
      </c>
      <c r="E2896" s="1">
        <v>23804</v>
      </c>
      <c r="F2896" s="1">
        <v>44560</v>
      </c>
      <c r="G2896" t="s">
        <v>966</v>
      </c>
      <c r="H2896" s="2">
        <v>40332.660000000003</v>
      </c>
      <c r="I2896">
        <v>0</v>
      </c>
      <c r="J2896">
        <v>2.1</v>
      </c>
      <c r="R2896">
        <f t="shared" ca="1" si="154"/>
        <v>60</v>
      </c>
    </row>
    <row r="2897" spans="1:18">
      <c r="A2897">
        <v>3896</v>
      </c>
      <c r="B2897" t="s">
        <v>139</v>
      </c>
      <c r="C2897" t="s">
        <v>653</v>
      </c>
      <c r="D2897" t="s">
        <v>979</v>
      </c>
      <c r="E2897" s="1">
        <v>37788</v>
      </c>
      <c r="F2897" s="1">
        <v>44356</v>
      </c>
      <c r="G2897" t="s">
        <v>969</v>
      </c>
      <c r="H2897" s="2">
        <v>169681.24</v>
      </c>
      <c r="I2897">
        <v>12</v>
      </c>
      <c r="J2897">
        <v>8</v>
      </c>
      <c r="R2897">
        <f t="shared" ca="1" si="154"/>
        <v>21</v>
      </c>
    </row>
    <row r="2898" spans="1:18">
      <c r="A2898">
        <v>3897</v>
      </c>
      <c r="B2898" t="s">
        <v>17</v>
      </c>
      <c r="C2898" t="s">
        <v>919</v>
      </c>
      <c r="D2898" t="s">
        <v>980</v>
      </c>
      <c r="E2898" s="1">
        <v>30075</v>
      </c>
      <c r="F2898" s="1">
        <v>44230</v>
      </c>
      <c r="G2898" t="s">
        <v>965</v>
      </c>
      <c r="H2898" s="2">
        <v>74736.479999999996</v>
      </c>
      <c r="I2898">
        <v>0</v>
      </c>
      <c r="J2898">
        <v>0.5</v>
      </c>
      <c r="R2898">
        <f t="shared" ca="1" si="154"/>
        <v>43</v>
      </c>
    </row>
    <row r="2899" spans="1:18">
      <c r="A2899">
        <v>3898</v>
      </c>
      <c r="B2899" t="s">
        <v>297</v>
      </c>
      <c r="C2899" t="s">
        <v>684</v>
      </c>
      <c r="D2899" t="s">
        <v>980</v>
      </c>
      <c r="E2899" s="1">
        <v>21099</v>
      </c>
      <c r="F2899" s="1">
        <v>45072</v>
      </c>
      <c r="G2899" t="s">
        <v>966</v>
      </c>
      <c r="H2899" s="2">
        <v>338376.47</v>
      </c>
      <c r="I2899">
        <v>0</v>
      </c>
      <c r="J2899">
        <v>2.1</v>
      </c>
      <c r="R2899">
        <f t="shared" ca="1" si="154"/>
        <v>67</v>
      </c>
    </row>
    <row r="2900" spans="1:18">
      <c r="A2900">
        <v>3899</v>
      </c>
      <c r="B2900" t="s">
        <v>232</v>
      </c>
      <c r="C2900" t="s">
        <v>864</v>
      </c>
      <c r="D2900" t="s">
        <v>980</v>
      </c>
      <c r="E2900" s="1">
        <v>31334</v>
      </c>
      <c r="F2900" s="1">
        <v>44877</v>
      </c>
      <c r="G2900" t="s">
        <v>968</v>
      </c>
      <c r="H2900" s="2">
        <v>395814.69</v>
      </c>
      <c r="I2900">
        <v>0</v>
      </c>
      <c r="J2900">
        <v>35</v>
      </c>
      <c r="R2900">
        <f t="shared" ca="1" si="154"/>
        <v>39</v>
      </c>
    </row>
    <row r="2901" spans="1:18">
      <c r="A2901">
        <v>3900</v>
      </c>
      <c r="B2901" t="s">
        <v>166</v>
      </c>
      <c r="C2901" t="s">
        <v>737</v>
      </c>
      <c r="D2901" t="s">
        <v>980</v>
      </c>
      <c r="E2901" s="1">
        <v>36870</v>
      </c>
      <c r="F2901" s="1">
        <v>45045</v>
      </c>
      <c r="G2901" t="s">
        <v>965</v>
      </c>
      <c r="H2901" s="2">
        <v>88874.02</v>
      </c>
      <c r="I2901">
        <v>0</v>
      </c>
      <c r="J2901">
        <v>0.5</v>
      </c>
      <c r="R2901">
        <f t="shared" ca="1" si="154"/>
        <v>24</v>
      </c>
    </row>
    <row r="2902" spans="1:18">
      <c r="A2902">
        <v>3901</v>
      </c>
      <c r="B2902" t="s">
        <v>309</v>
      </c>
      <c r="C2902" t="s">
        <v>628</v>
      </c>
      <c r="D2902" t="s">
        <v>980</v>
      </c>
      <c r="E2902" s="1">
        <v>21746</v>
      </c>
      <c r="F2902" s="1">
        <v>45081</v>
      </c>
      <c r="G2902" t="s">
        <v>967</v>
      </c>
      <c r="H2902" s="2">
        <v>174386.49</v>
      </c>
      <c r="I2902">
        <v>24</v>
      </c>
      <c r="J2902">
        <v>5.5</v>
      </c>
      <c r="R2902">
        <f t="shared" ca="1" si="154"/>
        <v>65</v>
      </c>
    </row>
    <row r="2903" spans="1:18">
      <c r="A2903">
        <v>3902</v>
      </c>
      <c r="B2903" t="s">
        <v>160</v>
      </c>
      <c r="C2903" t="s">
        <v>888</v>
      </c>
      <c r="D2903" t="s">
        <v>979</v>
      </c>
      <c r="E2903" s="1">
        <v>24448</v>
      </c>
      <c r="F2903" s="1">
        <v>44087</v>
      </c>
      <c r="G2903" t="s">
        <v>968</v>
      </c>
      <c r="H2903" s="2">
        <v>413256.92</v>
      </c>
      <c r="I2903">
        <v>0</v>
      </c>
      <c r="J2903">
        <v>35</v>
      </c>
      <c r="R2903">
        <f t="shared" ca="1" si="154"/>
        <v>58</v>
      </c>
    </row>
    <row r="2904" spans="1:18">
      <c r="A2904">
        <v>3903</v>
      </c>
      <c r="B2904" t="s">
        <v>25</v>
      </c>
      <c r="C2904" t="s">
        <v>633</v>
      </c>
      <c r="D2904" t="s">
        <v>980</v>
      </c>
      <c r="E2904" s="1">
        <v>21616</v>
      </c>
      <c r="F2904" s="1">
        <v>44251</v>
      </c>
      <c r="G2904" t="s">
        <v>969</v>
      </c>
      <c r="H2904" s="2">
        <v>491811.18</v>
      </c>
      <c r="I2904">
        <v>24</v>
      </c>
      <c r="J2904">
        <v>8</v>
      </c>
      <c r="R2904">
        <f t="shared" ca="1" si="154"/>
        <v>66</v>
      </c>
    </row>
    <row r="2905" spans="1:18">
      <c r="A2905">
        <v>3904</v>
      </c>
      <c r="B2905" t="s">
        <v>19</v>
      </c>
      <c r="C2905" t="s">
        <v>620</v>
      </c>
      <c r="D2905" t="s">
        <v>979</v>
      </c>
      <c r="E2905" s="1">
        <v>27074</v>
      </c>
      <c r="F2905" s="1">
        <v>45202</v>
      </c>
      <c r="G2905" t="s">
        <v>969</v>
      </c>
      <c r="H2905" s="2">
        <v>371909.16</v>
      </c>
      <c r="I2905">
        <v>6</v>
      </c>
      <c r="J2905">
        <v>8</v>
      </c>
      <c r="R2905">
        <f t="shared" ca="1" si="154"/>
        <v>51</v>
      </c>
    </row>
    <row r="2906" spans="1:18">
      <c r="A2906">
        <v>3905</v>
      </c>
      <c r="B2906" t="s">
        <v>78</v>
      </c>
      <c r="C2906" t="s">
        <v>752</v>
      </c>
      <c r="D2906" t="s">
        <v>980</v>
      </c>
      <c r="E2906" s="1">
        <v>36216</v>
      </c>
      <c r="F2906" s="1">
        <v>44074</v>
      </c>
      <c r="G2906" t="s">
        <v>966</v>
      </c>
      <c r="H2906" s="2">
        <v>189776.87</v>
      </c>
      <c r="I2906">
        <v>0</v>
      </c>
      <c r="J2906">
        <v>2.1</v>
      </c>
      <c r="R2906">
        <f t="shared" ca="1" si="154"/>
        <v>26</v>
      </c>
    </row>
    <row r="2907" spans="1:18">
      <c r="A2907">
        <v>3906</v>
      </c>
      <c r="B2907" t="s">
        <v>162</v>
      </c>
      <c r="C2907" t="s">
        <v>799</v>
      </c>
      <c r="D2907" t="s">
        <v>979</v>
      </c>
      <c r="E2907" s="1">
        <v>23292</v>
      </c>
      <c r="F2907" s="1">
        <v>44669</v>
      </c>
      <c r="G2907" t="s">
        <v>965</v>
      </c>
      <c r="H2907" s="2">
        <v>388411.16</v>
      </c>
      <c r="I2907">
        <v>0</v>
      </c>
      <c r="J2907">
        <v>0.5</v>
      </c>
      <c r="R2907">
        <f t="shared" ca="1" si="154"/>
        <v>61</v>
      </c>
    </row>
    <row r="2908" spans="1:18">
      <c r="A2908">
        <v>3907</v>
      </c>
      <c r="B2908" t="s">
        <v>154</v>
      </c>
      <c r="C2908" t="s">
        <v>564</v>
      </c>
      <c r="D2908" t="s">
        <v>979</v>
      </c>
      <c r="E2908" s="1">
        <v>24816</v>
      </c>
      <c r="F2908" s="1">
        <v>44203</v>
      </c>
      <c r="G2908" t="s">
        <v>967</v>
      </c>
      <c r="H2908" s="2">
        <v>476932.37</v>
      </c>
      <c r="I2908">
        <v>12</v>
      </c>
      <c r="J2908">
        <v>5.5</v>
      </c>
      <c r="R2908">
        <f t="shared" ca="1" si="154"/>
        <v>57</v>
      </c>
    </row>
    <row r="2909" spans="1:18">
      <c r="A2909">
        <v>3908</v>
      </c>
      <c r="B2909" t="s">
        <v>193</v>
      </c>
      <c r="C2909" t="s">
        <v>834</v>
      </c>
      <c r="D2909" t="s">
        <v>979</v>
      </c>
      <c r="E2909" s="1">
        <v>24705</v>
      </c>
      <c r="F2909" s="1">
        <v>45480</v>
      </c>
      <c r="G2909" t="s">
        <v>968</v>
      </c>
      <c r="H2909" s="2">
        <v>328103.64</v>
      </c>
      <c r="I2909">
        <v>0</v>
      </c>
      <c r="J2909">
        <v>35</v>
      </c>
      <c r="R2909">
        <f t="shared" ca="1" si="154"/>
        <v>57</v>
      </c>
    </row>
    <row r="2910" spans="1:18">
      <c r="A2910">
        <v>3909</v>
      </c>
      <c r="B2910" t="s">
        <v>129</v>
      </c>
      <c r="C2910" t="s">
        <v>565</v>
      </c>
      <c r="D2910" t="s">
        <v>980</v>
      </c>
      <c r="E2910" s="1">
        <v>39022</v>
      </c>
      <c r="F2910" s="1">
        <v>45128</v>
      </c>
      <c r="G2910" t="s">
        <v>966</v>
      </c>
      <c r="H2910" s="2">
        <v>448249.47</v>
      </c>
      <c r="I2910">
        <v>0</v>
      </c>
      <c r="J2910">
        <v>2.1</v>
      </c>
      <c r="R2910">
        <f t="shared" ca="1" si="154"/>
        <v>18</v>
      </c>
    </row>
    <row r="2911" spans="1:18">
      <c r="A2911">
        <v>3910</v>
      </c>
      <c r="B2911" t="s">
        <v>258</v>
      </c>
      <c r="C2911" t="s">
        <v>787</v>
      </c>
      <c r="D2911" t="s">
        <v>980</v>
      </c>
      <c r="E2911" s="1">
        <v>32291</v>
      </c>
      <c r="F2911" s="1">
        <v>44767</v>
      </c>
      <c r="G2911" t="s">
        <v>968</v>
      </c>
      <c r="H2911" s="2">
        <v>208650.65</v>
      </c>
      <c r="I2911">
        <v>0</v>
      </c>
      <c r="J2911">
        <v>35</v>
      </c>
      <c r="R2911">
        <f t="shared" ca="1" si="154"/>
        <v>37</v>
      </c>
    </row>
    <row r="2912" spans="1:18">
      <c r="A2912">
        <v>3911</v>
      </c>
      <c r="B2912" t="s">
        <v>295</v>
      </c>
      <c r="C2912" t="s">
        <v>466</v>
      </c>
      <c r="D2912" t="s">
        <v>980</v>
      </c>
      <c r="E2912" s="1">
        <v>29799</v>
      </c>
      <c r="F2912" s="1">
        <v>45479</v>
      </c>
      <c r="G2912" t="s">
        <v>968</v>
      </c>
      <c r="H2912" s="2">
        <v>474733.73</v>
      </c>
      <c r="I2912">
        <v>0</v>
      </c>
      <c r="J2912">
        <v>35</v>
      </c>
      <c r="R2912">
        <f t="shared" ca="1" si="154"/>
        <v>43</v>
      </c>
    </row>
    <row r="2913" spans="1:18">
      <c r="A2913">
        <v>3912</v>
      </c>
      <c r="B2913" t="s">
        <v>305</v>
      </c>
      <c r="C2913" t="s">
        <v>421</v>
      </c>
      <c r="D2913" t="s">
        <v>980</v>
      </c>
      <c r="E2913" s="1">
        <v>37575</v>
      </c>
      <c r="F2913" s="1">
        <v>44467</v>
      </c>
      <c r="G2913" t="s">
        <v>965</v>
      </c>
      <c r="H2913" s="2">
        <v>27303.5</v>
      </c>
      <c r="I2913">
        <v>0</v>
      </c>
      <c r="J2913">
        <v>0.5</v>
      </c>
      <c r="R2913">
        <f t="shared" ca="1" si="154"/>
        <v>22</v>
      </c>
    </row>
    <row r="2914" spans="1:18">
      <c r="A2914">
        <v>3913</v>
      </c>
      <c r="B2914" t="s">
        <v>204</v>
      </c>
      <c r="C2914" t="s">
        <v>511</v>
      </c>
      <c r="D2914" t="s">
        <v>979</v>
      </c>
      <c r="E2914" s="1">
        <v>38125</v>
      </c>
      <c r="F2914" s="1">
        <v>45578</v>
      </c>
      <c r="G2914" t="s">
        <v>969</v>
      </c>
      <c r="H2914" s="2">
        <v>86599.360000000001</v>
      </c>
      <c r="I2914">
        <v>12</v>
      </c>
      <c r="J2914">
        <v>8</v>
      </c>
      <c r="R2914">
        <f t="shared" ca="1" si="154"/>
        <v>21</v>
      </c>
    </row>
    <row r="2915" spans="1:18">
      <c r="A2915">
        <v>3914</v>
      </c>
      <c r="B2915" t="s">
        <v>197</v>
      </c>
      <c r="C2915" t="s">
        <v>422</v>
      </c>
      <c r="D2915" t="s">
        <v>980</v>
      </c>
      <c r="E2915" s="1">
        <v>27841</v>
      </c>
      <c r="F2915" s="1">
        <v>45218</v>
      </c>
      <c r="G2915" t="s">
        <v>969</v>
      </c>
      <c r="H2915" s="2">
        <v>265393.3</v>
      </c>
      <c r="I2915">
        <v>6</v>
      </c>
      <c r="J2915">
        <v>8</v>
      </c>
      <c r="R2915">
        <f t="shared" ca="1" si="154"/>
        <v>49</v>
      </c>
    </row>
    <row r="2916" spans="1:18">
      <c r="A2916">
        <v>3915</v>
      </c>
      <c r="B2916" t="s">
        <v>185</v>
      </c>
      <c r="C2916" t="s">
        <v>479</v>
      </c>
      <c r="D2916" t="s">
        <v>979</v>
      </c>
      <c r="E2916" s="1">
        <v>37349</v>
      </c>
      <c r="F2916" s="1">
        <v>44092</v>
      </c>
      <c r="G2916" t="s">
        <v>965</v>
      </c>
      <c r="H2916" s="2">
        <v>92586.74</v>
      </c>
      <c r="I2916">
        <v>0</v>
      </c>
      <c r="J2916">
        <v>0.5</v>
      </c>
      <c r="R2916">
        <f t="shared" ca="1" si="154"/>
        <v>23</v>
      </c>
    </row>
    <row r="2917" spans="1:18">
      <c r="A2917">
        <v>3916</v>
      </c>
      <c r="B2917" t="s">
        <v>279</v>
      </c>
      <c r="C2917" t="s">
        <v>518</v>
      </c>
      <c r="D2917" t="s">
        <v>980</v>
      </c>
      <c r="E2917" s="1">
        <v>27849</v>
      </c>
      <c r="F2917" s="1">
        <v>45233</v>
      </c>
      <c r="G2917" t="s">
        <v>966</v>
      </c>
      <c r="H2917" s="2">
        <v>196182.93</v>
      </c>
      <c r="I2917">
        <v>0</v>
      </c>
      <c r="J2917">
        <v>2.1</v>
      </c>
      <c r="R2917">
        <f t="shared" ca="1" si="154"/>
        <v>49</v>
      </c>
    </row>
    <row r="2918" spans="1:18">
      <c r="A2918">
        <v>3917</v>
      </c>
      <c r="B2918" t="s">
        <v>134</v>
      </c>
      <c r="C2918" t="s">
        <v>676</v>
      </c>
      <c r="D2918" t="s">
        <v>979</v>
      </c>
      <c r="E2918" s="1">
        <v>28885</v>
      </c>
      <c r="F2918" s="1">
        <v>44262</v>
      </c>
      <c r="G2918" t="s">
        <v>965</v>
      </c>
      <c r="H2918" s="2">
        <v>189646.44</v>
      </c>
      <c r="I2918">
        <v>0</v>
      </c>
      <c r="J2918">
        <v>0.5</v>
      </c>
      <c r="R2918">
        <f t="shared" ca="1" si="154"/>
        <v>46</v>
      </c>
    </row>
    <row r="2919" spans="1:18">
      <c r="A2919">
        <v>3918</v>
      </c>
      <c r="B2919" t="s">
        <v>334</v>
      </c>
      <c r="C2919" t="s">
        <v>560</v>
      </c>
      <c r="D2919" t="s">
        <v>979</v>
      </c>
      <c r="E2919" s="1">
        <v>31753</v>
      </c>
      <c r="F2919" s="1">
        <v>45230</v>
      </c>
      <c r="G2919" t="s">
        <v>968</v>
      </c>
      <c r="H2919" s="2">
        <v>232204.1</v>
      </c>
      <c r="I2919">
        <v>0</v>
      </c>
      <c r="J2919">
        <v>35</v>
      </c>
      <c r="R2919">
        <f t="shared" ca="1" si="154"/>
        <v>38</v>
      </c>
    </row>
    <row r="2920" spans="1:18">
      <c r="A2920">
        <v>3919</v>
      </c>
      <c r="B2920" t="s">
        <v>246</v>
      </c>
      <c r="C2920" t="s">
        <v>771</v>
      </c>
      <c r="D2920" t="s">
        <v>979</v>
      </c>
      <c r="E2920" s="1">
        <v>24211</v>
      </c>
      <c r="F2920" s="1">
        <v>45736</v>
      </c>
      <c r="G2920" t="s">
        <v>966</v>
      </c>
      <c r="H2920" s="2">
        <v>81947.820000000007</v>
      </c>
      <c r="I2920">
        <v>0</v>
      </c>
      <c r="J2920">
        <v>2.1</v>
      </c>
      <c r="R2920">
        <f t="shared" ca="1" si="154"/>
        <v>59</v>
      </c>
    </row>
    <row r="2921" spans="1:18">
      <c r="A2921">
        <v>3920</v>
      </c>
      <c r="B2921" t="s">
        <v>220</v>
      </c>
      <c r="C2921" t="s">
        <v>626</v>
      </c>
      <c r="D2921" t="s">
        <v>979</v>
      </c>
      <c r="E2921" s="1">
        <v>24519</v>
      </c>
      <c r="F2921" s="1">
        <v>44346</v>
      </c>
      <c r="G2921" t="s">
        <v>967</v>
      </c>
      <c r="H2921" s="2">
        <v>216982.57</v>
      </c>
      <c r="I2921">
        <v>12</v>
      </c>
      <c r="J2921">
        <v>5.5</v>
      </c>
      <c r="R2921">
        <f t="shared" ca="1" si="154"/>
        <v>58</v>
      </c>
    </row>
    <row r="2922" spans="1:18">
      <c r="A2922">
        <v>3921</v>
      </c>
      <c r="B2922" t="s">
        <v>111</v>
      </c>
      <c r="C2922" t="s">
        <v>673</v>
      </c>
      <c r="D2922" t="s">
        <v>979</v>
      </c>
      <c r="E2922" s="1">
        <v>21198</v>
      </c>
      <c r="F2922" s="1">
        <v>44520</v>
      </c>
      <c r="G2922" t="s">
        <v>966</v>
      </c>
      <c r="H2922" s="2">
        <v>269953.38</v>
      </c>
      <c r="I2922">
        <v>0</v>
      </c>
      <c r="J2922">
        <v>2.1</v>
      </c>
      <c r="R2922">
        <f t="shared" ca="1" si="154"/>
        <v>67</v>
      </c>
    </row>
    <row r="2923" spans="1:18">
      <c r="A2923">
        <v>3922</v>
      </c>
      <c r="B2923" t="s">
        <v>116</v>
      </c>
      <c r="C2923" t="s">
        <v>552</v>
      </c>
      <c r="D2923" t="s">
        <v>980</v>
      </c>
      <c r="E2923" s="1">
        <v>33740</v>
      </c>
      <c r="F2923" s="1">
        <v>45146</v>
      </c>
      <c r="G2923" t="s">
        <v>965</v>
      </c>
      <c r="H2923" s="2">
        <v>159627.6</v>
      </c>
      <c r="I2923">
        <v>0</v>
      </c>
      <c r="J2923">
        <v>0.5</v>
      </c>
      <c r="R2923">
        <f t="shared" ca="1" si="154"/>
        <v>33</v>
      </c>
    </row>
    <row r="2924" spans="1:18">
      <c r="A2924">
        <v>3923</v>
      </c>
      <c r="B2924" t="s">
        <v>307</v>
      </c>
      <c r="C2924" t="s">
        <v>686</v>
      </c>
      <c r="D2924" t="s">
        <v>979</v>
      </c>
      <c r="E2924" s="1">
        <v>26436</v>
      </c>
      <c r="F2924" s="1">
        <v>44600</v>
      </c>
      <c r="G2924" t="s">
        <v>969</v>
      </c>
      <c r="H2924" s="2">
        <v>467664.03</v>
      </c>
      <c r="I2924">
        <v>0</v>
      </c>
      <c r="J2924">
        <v>8</v>
      </c>
      <c r="R2924">
        <f t="shared" ca="1" si="154"/>
        <v>53</v>
      </c>
    </row>
    <row r="2925" spans="1:18">
      <c r="A2925">
        <v>3924</v>
      </c>
      <c r="B2925" t="s">
        <v>99</v>
      </c>
      <c r="C2925" t="s">
        <v>614</v>
      </c>
      <c r="D2925" t="s">
        <v>980</v>
      </c>
      <c r="E2925" s="1">
        <v>27027</v>
      </c>
      <c r="F2925" s="1">
        <v>45688</v>
      </c>
      <c r="G2925" t="s">
        <v>968</v>
      </c>
      <c r="H2925" s="2">
        <v>234260.92</v>
      </c>
      <c r="I2925">
        <v>0</v>
      </c>
      <c r="J2925">
        <v>35</v>
      </c>
      <c r="R2925">
        <f t="shared" ca="1" si="154"/>
        <v>51</v>
      </c>
    </row>
    <row r="2926" spans="1:18">
      <c r="A2926">
        <v>3925</v>
      </c>
      <c r="B2926" t="s">
        <v>260</v>
      </c>
      <c r="C2926" t="s">
        <v>962</v>
      </c>
      <c r="D2926" t="s">
        <v>979</v>
      </c>
      <c r="E2926" s="1">
        <v>24911</v>
      </c>
      <c r="F2926" s="1">
        <v>45578</v>
      </c>
      <c r="G2926" t="s">
        <v>969</v>
      </c>
      <c r="H2926" s="2">
        <v>106871.06</v>
      </c>
      <c r="I2926">
        <v>6</v>
      </c>
      <c r="J2926">
        <v>8</v>
      </c>
      <c r="R2926">
        <f t="shared" ca="1" si="154"/>
        <v>57</v>
      </c>
    </row>
    <row r="2927" spans="1:18">
      <c r="A2927">
        <v>3926</v>
      </c>
      <c r="B2927" t="s">
        <v>190</v>
      </c>
      <c r="C2927" t="s">
        <v>653</v>
      </c>
      <c r="D2927" t="s">
        <v>979</v>
      </c>
      <c r="E2927" s="1">
        <v>33316</v>
      </c>
      <c r="F2927" s="1">
        <v>44875</v>
      </c>
      <c r="G2927" t="s">
        <v>969</v>
      </c>
      <c r="H2927" s="2">
        <v>254243.46</v>
      </c>
      <c r="I2927">
        <v>18</v>
      </c>
      <c r="J2927">
        <v>8</v>
      </c>
      <c r="R2927">
        <f t="shared" ca="1" si="154"/>
        <v>34</v>
      </c>
    </row>
    <row r="2928" spans="1:18">
      <c r="A2928">
        <v>3927</v>
      </c>
      <c r="B2928" t="s">
        <v>324</v>
      </c>
      <c r="C2928" t="s">
        <v>548</v>
      </c>
      <c r="D2928" t="s">
        <v>979</v>
      </c>
      <c r="E2928" s="1">
        <v>24765</v>
      </c>
      <c r="F2928" s="1">
        <v>45543</v>
      </c>
      <c r="G2928" t="s">
        <v>965</v>
      </c>
      <c r="H2928" s="2">
        <v>7430.01</v>
      </c>
      <c r="I2928">
        <v>0</v>
      </c>
      <c r="J2928">
        <v>0.5</v>
      </c>
      <c r="R2928">
        <f t="shared" ca="1" si="154"/>
        <v>57</v>
      </c>
    </row>
    <row r="2929" spans="1:18">
      <c r="A2929">
        <v>3928</v>
      </c>
      <c r="B2929" t="s">
        <v>320</v>
      </c>
      <c r="C2929" t="s">
        <v>714</v>
      </c>
      <c r="D2929" t="s">
        <v>979</v>
      </c>
      <c r="E2929" s="1">
        <v>24436</v>
      </c>
      <c r="F2929" s="1">
        <v>44936</v>
      </c>
      <c r="G2929" t="s">
        <v>969</v>
      </c>
      <c r="H2929" s="2">
        <v>266502.89</v>
      </c>
      <c r="I2929">
        <v>12</v>
      </c>
      <c r="J2929">
        <v>8</v>
      </c>
      <c r="R2929">
        <f t="shared" ca="1" si="154"/>
        <v>58</v>
      </c>
    </row>
    <row r="2930" spans="1:18">
      <c r="A2930">
        <v>3929</v>
      </c>
      <c r="B2930" t="s">
        <v>322</v>
      </c>
      <c r="C2930" t="s">
        <v>896</v>
      </c>
      <c r="D2930" t="s">
        <v>980</v>
      </c>
      <c r="E2930" s="1">
        <v>22244</v>
      </c>
      <c r="F2930" s="1">
        <v>44304</v>
      </c>
      <c r="G2930" t="s">
        <v>966</v>
      </c>
      <c r="H2930" s="2">
        <v>421462.36</v>
      </c>
      <c r="I2930">
        <v>0</v>
      </c>
      <c r="J2930">
        <v>2.1</v>
      </c>
      <c r="R2930">
        <f t="shared" ca="1" si="154"/>
        <v>64</v>
      </c>
    </row>
    <row r="2931" spans="1:18">
      <c r="A2931">
        <v>3930</v>
      </c>
      <c r="B2931" t="s">
        <v>267</v>
      </c>
      <c r="C2931" t="s">
        <v>449</v>
      </c>
      <c r="D2931" t="s">
        <v>979</v>
      </c>
      <c r="E2931" s="1">
        <v>33372</v>
      </c>
      <c r="F2931" s="1">
        <v>44334</v>
      </c>
      <c r="G2931" t="s">
        <v>969</v>
      </c>
      <c r="H2931" s="2">
        <v>251960.33</v>
      </c>
      <c r="I2931">
        <v>18</v>
      </c>
      <c r="J2931">
        <v>8</v>
      </c>
      <c r="R2931">
        <f t="shared" ca="1" si="154"/>
        <v>34</v>
      </c>
    </row>
    <row r="2932" spans="1:18">
      <c r="A2932">
        <v>3931</v>
      </c>
      <c r="B2932" t="s">
        <v>34</v>
      </c>
      <c r="C2932" t="s">
        <v>914</v>
      </c>
      <c r="D2932" t="s">
        <v>980</v>
      </c>
      <c r="E2932" s="1">
        <v>38484</v>
      </c>
      <c r="F2932" s="1">
        <v>44166</v>
      </c>
      <c r="G2932" t="s">
        <v>967</v>
      </c>
      <c r="H2932" s="2">
        <v>202705.05</v>
      </c>
      <c r="I2932">
        <v>18</v>
      </c>
      <c r="J2932">
        <v>5.5</v>
      </c>
      <c r="R2932">
        <f t="shared" ca="1" si="154"/>
        <v>20</v>
      </c>
    </row>
    <row r="2933" spans="1:18">
      <c r="A2933">
        <v>3932</v>
      </c>
      <c r="B2933" t="s">
        <v>244</v>
      </c>
      <c r="C2933" t="s">
        <v>368</v>
      </c>
      <c r="D2933" t="s">
        <v>979</v>
      </c>
      <c r="E2933" s="1">
        <v>30710</v>
      </c>
      <c r="F2933" s="1">
        <v>45626</v>
      </c>
      <c r="G2933" t="s">
        <v>967</v>
      </c>
      <c r="H2933" s="2">
        <v>341926.87</v>
      </c>
      <c r="I2933">
        <v>12</v>
      </c>
      <c r="J2933">
        <v>5.5</v>
      </c>
      <c r="R2933">
        <f t="shared" ca="1" si="154"/>
        <v>41</v>
      </c>
    </row>
    <row r="2934" spans="1:18">
      <c r="A2934">
        <v>3933</v>
      </c>
      <c r="B2934" t="s">
        <v>305</v>
      </c>
      <c r="C2934" t="s">
        <v>874</v>
      </c>
      <c r="D2934" t="s">
        <v>980</v>
      </c>
      <c r="E2934" s="1">
        <v>32490</v>
      </c>
      <c r="F2934" s="1">
        <v>44758</v>
      </c>
      <c r="G2934" t="s">
        <v>965</v>
      </c>
      <c r="H2934" s="2">
        <v>102876.41</v>
      </c>
      <c r="I2934">
        <v>0</v>
      </c>
      <c r="J2934">
        <v>0.5</v>
      </c>
      <c r="R2934">
        <f t="shared" ca="1" si="154"/>
        <v>36</v>
      </c>
    </row>
    <row r="2935" spans="1:18">
      <c r="A2935">
        <v>3934</v>
      </c>
      <c r="B2935" t="s">
        <v>182</v>
      </c>
      <c r="C2935" t="s">
        <v>695</v>
      </c>
      <c r="D2935" t="s">
        <v>980</v>
      </c>
      <c r="E2935" s="1">
        <v>20686</v>
      </c>
      <c r="F2935" s="1">
        <v>45043</v>
      </c>
      <c r="G2935" t="s">
        <v>966</v>
      </c>
      <c r="H2935" s="2">
        <v>281476.06</v>
      </c>
      <c r="I2935">
        <v>0</v>
      </c>
      <c r="J2935">
        <v>2.1</v>
      </c>
      <c r="R2935">
        <f t="shared" ca="1" si="154"/>
        <v>68</v>
      </c>
    </row>
    <row r="2936" spans="1:18">
      <c r="A2936">
        <v>3935</v>
      </c>
      <c r="B2936" t="s">
        <v>98</v>
      </c>
      <c r="C2936" t="s">
        <v>263</v>
      </c>
      <c r="D2936" t="s">
        <v>980</v>
      </c>
      <c r="E2936" s="1">
        <v>38059</v>
      </c>
      <c r="F2936" s="1">
        <v>44282</v>
      </c>
      <c r="G2936" t="s">
        <v>969</v>
      </c>
      <c r="H2936" s="2">
        <v>73804.39</v>
      </c>
      <c r="I2936">
        <v>36</v>
      </c>
      <c r="J2936">
        <v>8</v>
      </c>
      <c r="R2936">
        <f t="shared" ca="1" si="154"/>
        <v>21</v>
      </c>
    </row>
    <row r="2937" spans="1:18">
      <c r="A2937">
        <v>3936</v>
      </c>
      <c r="B2937" t="s">
        <v>219</v>
      </c>
      <c r="C2937" t="s">
        <v>684</v>
      </c>
      <c r="D2937" t="s">
        <v>980</v>
      </c>
      <c r="E2937" s="1">
        <v>27794</v>
      </c>
      <c r="F2937" s="1">
        <v>45495</v>
      </c>
      <c r="G2937" t="s">
        <v>966</v>
      </c>
      <c r="H2937" s="2">
        <v>97730.47</v>
      </c>
      <c r="I2937">
        <v>0</v>
      </c>
      <c r="J2937">
        <v>2.1</v>
      </c>
      <c r="R2937">
        <f t="shared" ca="1" si="154"/>
        <v>49</v>
      </c>
    </row>
    <row r="2938" spans="1:18">
      <c r="A2938">
        <v>3937</v>
      </c>
      <c r="B2938" t="s">
        <v>169</v>
      </c>
      <c r="C2938" t="s">
        <v>543</v>
      </c>
      <c r="D2938" t="s">
        <v>979</v>
      </c>
      <c r="E2938" s="1">
        <v>23493</v>
      </c>
      <c r="F2938" s="1">
        <v>45109</v>
      </c>
      <c r="G2938" t="s">
        <v>969</v>
      </c>
      <c r="H2938" s="2">
        <v>200716.02</v>
      </c>
      <c r="I2938">
        <v>36</v>
      </c>
      <c r="J2938">
        <v>8</v>
      </c>
      <c r="R2938">
        <f t="shared" ca="1" si="154"/>
        <v>61</v>
      </c>
    </row>
    <row r="2939" spans="1:18">
      <c r="A2939">
        <v>3938</v>
      </c>
      <c r="B2939" t="s">
        <v>254</v>
      </c>
      <c r="C2939" t="s">
        <v>639</v>
      </c>
      <c r="D2939" t="s">
        <v>979</v>
      </c>
      <c r="E2939" s="1">
        <v>22714</v>
      </c>
      <c r="F2939" s="1">
        <v>45375</v>
      </c>
      <c r="G2939" t="s">
        <v>968</v>
      </c>
      <c r="H2939" s="2">
        <v>227506.27</v>
      </c>
      <c r="I2939">
        <v>0</v>
      </c>
      <c r="J2939">
        <v>35</v>
      </c>
      <c r="R2939">
        <f t="shared" ca="1" si="154"/>
        <v>63</v>
      </c>
    </row>
    <row r="2940" spans="1:18">
      <c r="A2940">
        <v>3939</v>
      </c>
      <c r="B2940" t="s">
        <v>192</v>
      </c>
      <c r="C2940" t="s">
        <v>428</v>
      </c>
      <c r="D2940" t="s">
        <v>980</v>
      </c>
      <c r="E2940" s="1">
        <v>38022</v>
      </c>
      <c r="F2940" s="1">
        <v>44677</v>
      </c>
      <c r="G2940" t="s">
        <v>968</v>
      </c>
      <c r="H2940" s="2">
        <v>96817.59</v>
      </c>
      <c r="I2940">
        <v>0</v>
      </c>
      <c r="J2940">
        <v>35</v>
      </c>
      <c r="R2940">
        <f t="shared" ca="1" si="154"/>
        <v>21</v>
      </c>
    </row>
    <row r="2941" spans="1:18">
      <c r="A2941">
        <v>3940</v>
      </c>
      <c r="B2941" t="s">
        <v>70</v>
      </c>
      <c r="C2941" t="s">
        <v>727</v>
      </c>
      <c r="D2941" t="s">
        <v>979</v>
      </c>
      <c r="E2941" s="1">
        <v>22618</v>
      </c>
      <c r="F2941" s="1">
        <v>44538</v>
      </c>
      <c r="G2941" t="s">
        <v>969</v>
      </c>
      <c r="H2941" s="2">
        <v>442242.32</v>
      </c>
      <c r="I2941">
        <v>24</v>
      </c>
      <c r="J2941">
        <v>8</v>
      </c>
      <c r="R2941">
        <f t="shared" ca="1" si="154"/>
        <v>63</v>
      </c>
    </row>
    <row r="2942" spans="1:18">
      <c r="A2942">
        <v>3941</v>
      </c>
      <c r="B2942" t="s">
        <v>141</v>
      </c>
      <c r="C2942" t="s">
        <v>424</v>
      </c>
      <c r="D2942" t="s">
        <v>979</v>
      </c>
      <c r="E2942" s="1">
        <v>23105</v>
      </c>
      <c r="F2942" s="1">
        <v>45772</v>
      </c>
      <c r="G2942" t="s">
        <v>965</v>
      </c>
      <c r="H2942" s="2">
        <v>113078.05</v>
      </c>
      <c r="I2942">
        <v>0</v>
      </c>
      <c r="J2942">
        <v>0.5</v>
      </c>
      <c r="R2942">
        <f t="shared" ca="1" si="154"/>
        <v>62</v>
      </c>
    </row>
    <row r="2943" spans="1:18">
      <c r="A2943">
        <v>3942</v>
      </c>
      <c r="B2943" t="s">
        <v>136</v>
      </c>
      <c r="C2943" t="s">
        <v>548</v>
      </c>
      <c r="D2943" t="s">
        <v>980</v>
      </c>
      <c r="E2943" s="1">
        <v>36689</v>
      </c>
      <c r="F2943" s="1">
        <v>45520</v>
      </c>
      <c r="G2943" t="s">
        <v>965</v>
      </c>
      <c r="H2943" s="2">
        <v>327245.2</v>
      </c>
      <c r="I2943">
        <v>0</v>
      </c>
      <c r="J2943">
        <v>0.5</v>
      </c>
      <c r="R2943">
        <f t="shared" ca="1" si="154"/>
        <v>24</v>
      </c>
    </row>
    <row r="2944" spans="1:18">
      <c r="A2944">
        <v>3943</v>
      </c>
      <c r="B2944" t="s">
        <v>277</v>
      </c>
      <c r="C2944" t="s">
        <v>923</v>
      </c>
      <c r="D2944" t="s">
        <v>979</v>
      </c>
      <c r="E2944" s="1">
        <v>33419</v>
      </c>
      <c r="F2944" s="1">
        <v>44481</v>
      </c>
      <c r="G2944" t="s">
        <v>965</v>
      </c>
      <c r="H2944" s="2">
        <v>407655.75</v>
      </c>
      <c r="I2944">
        <v>0</v>
      </c>
      <c r="J2944">
        <v>0.5</v>
      </c>
      <c r="R2944">
        <f t="shared" ca="1" si="154"/>
        <v>33</v>
      </c>
    </row>
    <row r="2945" spans="1:18">
      <c r="A2945">
        <v>3944</v>
      </c>
      <c r="B2945" t="s">
        <v>262</v>
      </c>
      <c r="C2945" t="s">
        <v>859</v>
      </c>
      <c r="D2945" t="s">
        <v>980</v>
      </c>
      <c r="E2945" s="1">
        <v>34713</v>
      </c>
      <c r="F2945" s="1">
        <v>45471</v>
      </c>
      <c r="G2945" t="s">
        <v>965</v>
      </c>
      <c r="H2945" s="2">
        <v>326833.32</v>
      </c>
      <c r="I2945">
        <v>0</v>
      </c>
      <c r="J2945">
        <v>0.5</v>
      </c>
      <c r="R2945">
        <f t="shared" ca="1" si="154"/>
        <v>30</v>
      </c>
    </row>
    <row r="2946" spans="1:18">
      <c r="A2946">
        <v>3945</v>
      </c>
      <c r="B2946" t="s">
        <v>287</v>
      </c>
      <c r="C2946" t="s">
        <v>958</v>
      </c>
      <c r="D2946" t="s">
        <v>980</v>
      </c>
      <c r="E2946" s="1">
        <v>20185</v>
      </c>
      <c r="F2946" s="1">
        <v>44256</v>
      </c>
      <c r="G2946" t="s">
        <v>967</v>
      </c>
      <c r="H2946" s="2">
        <v>453684.32</v>
      </c>
      <c r="I2946">
        <v>18</v>
      </c>
      <c r="J2946">
        <v>5.5</v>
      </c>
      <c r="R2946">
        <f t="shared" ca="1" si="154"/>
        <v>70</v>
      </c>
    </row>
    <row r="2947" spans="1:18">
      <c r="A2947">
        <v>3946</v>
      </c>
      <c r="B2947" t="s">
        <v>333</v>
      </c>
      <c r="C2947" t="s">
        <v>839</v>
      </c>
      <c r="D2947" t="s">
        <v>979</v>
      </c>
      <c r="E2947" s="1">
        <v>21640</v>
      </c>
      <c r="F2947" s="1">
        <v>45604</v>
      </c>
      <c r="G2947" t="s">
        <v>966</v>
      </c>
      <c r="H2947" s="2">
        <v>33938.74</v>
      </c>
      <c r="I2947">
        <v>0</v>
      </c>
      <c r="J2947">
        <v>2.1</v>
      </c>
      <c r="R2947">
        <f t="shared" ca="1" si="154"/>
        <v>66</v>
      </c>
    </row>
    <row r="2948" spans="1:18">
      <c r="A2948">
        <v>3947</v>
      </c>
      <c r="B2948" t="s">
        <v>269</v>
      </c>
      <c r="C2948" t="s">
        <v>389</v>
      </c>
      <c r="D2948" t="s">
        <v>979</v>
      </c>
      <c r="E2948" s="1">
        <v>25591</v>
      </c>
      <c r="F2948" s="1">
        <v>44336</v>
      </c>
      <c r="G2948" t="s">
        <v>967</v>
      </c>
      <c r="H2948" s="2">
        <v>187798.15</v>
      </c>
      <c r="I2948">
        <v>12</v>
      </c>
      <c r="J2948">
        <v>5.5</v>
      </c>
      <c r="R2948">
        <f t="shared" ca="1" si="154"/>
        <v>55</v>
      </c>
    </row>
    <row r="2949" spans="1:18">
      <c r="A2949">
        <v>3948</v>
      </c>
      <c r="B2949" t="s">
        <v>110</v>
      </c>
      <c r="C2949" t="s">
        <v>851</v>
      </c>
      <c r="D2949" t="s">
        <v>980</v>
      </c>
      <c r="E2949" s="1">
        <v>29211</v>
      </c>
      <c r="F2949" s="1">
        <v>44321</v>
      </c>
      <c r="G2949" t="s">
        <v>965</v>
      </c>
      <c r="H2949" s="2">
        <v>419610.19</v>
      </c>
      <c r="I2949">
        <v>0</v>
      </c>
      <c r="J2949">
        <v>0.5</v>
      </c>
      <c r="R2949">
        <f t="shared" ca="1" si="154"/>
        <v>45</v>
      </c>
    </row>
    <row r="2950" spans="1:18">
      <c r="A2950">
        <v>3949</v>
      </c>
      <c r="B2950" t="s">
        <v>117</v>
      </c>
      <c r="C2950" t="s">
        <v>667</v>
      </c>
      <c r="D2950" t="s">
        <v>980</v>
      </c>
      <c r="E2950" s="1">
        <v>25357</v>
      </c>
      <c r="F2950" s="1">
        <v>44290</v>
      </c>
      <c r="G2950" t="s">
        <v>966</v>
      </c>
      <c r="H2950" s="2">
        <v>196050.27</v>
      </c>
      <c r="I2950">
        <v>0</v>
      </c>
      <c r="J2950">
        <v>2.1</v>
      </c>
      <c r="R2950">
        <f t="shared" ca="1" si="154"/>
        <v>56</v>
      </c>
    </row>
    <row r="2951" spans="1:18">
      <c r="A2951">
        <v>3950</v>
      </c>
      <c r="B2951" t="s">
        <v>196</v>
      </c>
      <c r="C2951" t="s">
        <v>518</v>
      </c>
      <c r="D2951" t="s">
        <v>979</v>
      </c>
      <c r="E2951" s="1">
        <v>35819</v>
      </c>
      <c r="F2951" s="1">
        <v>44625</v>
      </c>
      <c r="G2951" t="s">
        <v>965</v>
      </c>
      <c r="H2951" s="2">
        <v>368316.72</v>
      </c>
      <c r="I2951">
        <v>0</v>
      </c>
      <c r="J2951">
        <v>0.5</v>
      </c>
      <c r="R2951">
        <f t="shared" ca="1" si="154"/>
        <v>27</v>
      </c>
    </row>
    <row r="2952" spans="1:18">
      <c r="A2952">
        <v>3951</v>
      </c>
      <c r="B2952" t="s">
        <v>258</v>
      </c>
      <c r="C2952" t="s">
        <v>512</v>
      </c>
      <c r="D2952" t="s">
        <v>980</v>
      </c>
      <c r="E2952" s="1">
        <v>33500</v>
      </c>
      <c r="F2952" s="1">
        <v>44123</v>
      </c>
      <c r="G2952" t="s">
        <v>968</v>
      </c>
      <c r="H2952" s="2">
        <v>201108.02</v>
      </c>
      <c r="I2952">
        <v>0</v>
      </c>
      <c r="J2952">
        <v>35</v>
      </c>
      <c r="R2952">
        <f t="shared" ca="1" si="154"/>
        <v>33</v>
      </c>
    </row>
    <row r="2953" spans="1:18">
      <c r="A2953">
        <v>3952</v>
      </c>
      <c r="B2953" t="s">
        <v>142</v>
      </c>
      <c r="C2953" t="s">
        <v>452</v>
      </c>
      <c r="D2953" t="s">
        <v>980</v>
      </c>
      <c r="E2953" s="1">
        <v>37129</v>
      </c>
      <c r="F2953" s="1">
        <v>44463</v>
      </c>
      <c r="G2953" t="s">
        <v>965</v>
      </c>
      <c r="H2953" s="2">
        <v>203202.95</v>
      </c>
      <c r="I2953">
        <v>0</v>
      </c>
      <c r="J2953">
        <v>0.5</v>
      </c>
      <c r="R2953">
        <f t="shared" ca="1" si="154"/>
        <v>23</v>
      </c>
    </row>
    <row r="2954" spans="1:18">
      <c r="A2954">
        <v>3953</v>
      </c>
      <c r="B2954" t="s">
        <v>124</v>
      </c>
      <c r="C2954" t="s">
        <v>693</v>
      </c>
      <c r="D2954" t="s">
        <v>980</v>
      </c>
      <c r="E2954" s="1">
        <v>32570</v>
      </c>
      <c r="F2954" s="1">
        <v>44722</v>
      </c>
      <c r="G2954" t="s">
        <v>965</v>
      </c>
      <c r="H2954" s="2">
        <v>166591.03</v>
      </c>
      <c r="I2954">
        <v>0</v>
      </c>
      <c r="J2954">
        <v>0.5</v>
      </c>
      <c r="R2954">
        <f t="shared" ca="1" si="154"/>
        <v>36</v>
      </c>
    </row>
    <row r="2955" spans="1:18">
      <c r="A2955">
        <v>3954</v>
      </c>
      <c r="B2955" t="s">
        <v>143</v>
      </c>
      <c r="C2955" t="s">
        <v>463</v>
      </c>
      <c r="D2955" t="s">
        <v>979</v>
      </c>
      <c r="E2955" s="1">
        <v>38297</v>
      </c>
      <c r="F2955" s="1">
        <v>44000</v>
      </c>
      <c r="G2955" t="s">
        <v>967</v>
      </c>
      <c r="H2955" s="2">
        <v>80706.81</v>
      </c>
      <c r="I2955">
        <v>0</v>
      </c>
      <c r="J2955">
        <v>5.5</v>
      </c>
      <c r="R2955">
        <f t="shared" ca="1" si="154"/>
        <v>20</v>
      </c>
    </row>
    <row r="2956" spans="1:18">
      <c r="A2956">
        <v>3955</v>
      </c>
      <c r="B2956" t="s">
        <v>292</v>
      </c>
      <c r="C2956" t="s">
        <v>679</v>
      </c>
      <c r="D2956" t="s">
        <v>980</v>
      </c>
      <c r="E2956" s="1">
        <v>34452</v>
      </c>
      <c r="F2956" s="1">
        <v>44821</v>
      </c>
      <c r="G2956" t="s">
        <v>966</v>
      </c>
      <c r="H2956" s="2">
        <v>29475.11</v>
      </c>
      <c r="I2956">
        <v>0</v>
      </c>
      <c r="J2956">
        <v>2.1</v>
      </c>
      <c r="R2956">
        <f t="shared" ca="1" si="154"/>
        <v>31</v>
      </c>
    </row>
    <row r="2957" spans="1:18">
      <c r="A2957">
        <v>3956</v>
      </c>
      <c r="B2957" t="s">
        <v>147</v>
      </c>
      <c r="C2957" t="s">
        <v>695</v>
      </c>
      <c r="D2957" t="s">
        <v>979</v>
      </c>
      <c r="E2957" s="1">
        <v>29656</v>
      </c>
      <c r="F2957" s="1">
        <v>45723</v>
      </c>
      <c r="G2957" t="s">
        <v>966</v>
      </c>
      <c r="H2957" s="2">
        <v>286989.05</v>
      </c>
      <c r="I2957">
        <v>0</v>
      </c>
      <c r="J2957">
        <v>2.1</v>
      </c>
      <c r="R2957">
        <f t="shared" ref="R2957:R3020" ca="1" si="155">INT((TODAY()-E2957)/365.25)</f>
        <v>44</v>
      </c>
    </row>
    <row r="2958" spans="1:18">
      <c r="A2958">
        <v>3957</v>
      </c>
      <c r="B2958" t="s">
        <v>125</v>
      </c>
      <c r="C2958" t="s">
        <v>492</v>
      </c>
      <c r="D2958" t="s">
        <v>980</v>
      </c>
      <c r="E2958" s="1">
        <v>29507</v>
      </c>
      <c r="F2958" s="1">
        <v>44984</v>
      </c>
      <c r="G2958" t="s">
        <v>967</v>
      </c>
      <c r="H2958" s="2">
        <v>192391.73</v>
      </c>
      <c r="I2958">
        <v>6</v>
      </c>
      <c r="J2958">
        <v>5.5</v>
      </c>
      <c r="R2958">
        <f t="shared" ca="1" si="155"/>
        <v>44</v>
      </c>
    </row>
    <row r="2959" spans="1:18">
      <c r="A2959">
        <v>3958</v>
      </c>
      <c r="B2959" t="s">
        <v>227</v>
      </c>
      <c r="C2959" t="s">
        <v>507</v>
      </c>
      <c r="D2959" t="s">
        <v>979</v>
      </c>
      <c r="E2959" s="1">
        <v>26718</v>
      </c>
      <c r="F2959" s="1">
        <v>45045</v>
      </c>
      <c r="G2959" t="s">
        <v>968</v>
      </c>
      <c r="H2959" s="2">
        <v>194586.21</v>
      </c>
      <c r="I2959">
        <v>0</v>
      </c>
      <c r="J2959">
        <v>35</v>
      </c>
      <c r="R2959">
        <f t="shared" ca="1" si="155"/>
        <v>52</v>
      </c>
    </row>
    <row r="2960" spans="1:18">
      <c r="A2960">
        <v>3959</v>
      </c>
      <c r="B2960" t="s">
        <v>60</v>
      </c>
      <c r="C2960" t="s">
        <v>662</v>
      </c>
      <c r="D2960" t="s">
        <v>979</v>
      </c>
      <c r="E2960" s="1">
        <v>22389</v>
      </c>
      <c r="F2960" s="1">
        <v>44209</v>
      </c>
      <c r="G2960" t="s">
        <v>965</v>
      </c>
      <c r="H2960" s="2">
        <v>442203.44</v>
      </c>
      <c r="I2960">
        <v>0</v>
      </c>
      <c r="J2960">
        <v>0.5</v>
      </c>
      <c r="R2960">
        <f t="shared" ca="1" si="155"/>
        <v>64</v>
      </c>
    </row>
    <row r="2961" spans="1:18">
      <c r="A2961">
        <v>3960</v>
      </c>
      <c r="B2961" t="s">
        <v>170</v>
      </c>
      <c r="C2961" t="s">
        <v>405</v>
      </c>
      <c r="D2961" t="s">
        <v>979</v>
      </c>
      <c r="E2961" s="1">
        <v>30357</v>
      </c>
      <c r="F2961" s="1">
        <v>44536</v>
      </c>
      <c r="G2961" t="s">
        <v>967</v>
      </c>
      <c r="H2961" s="2">
        <v>471284.02</v>
      </c>
      <c r="I2961">
        <v>36</v>
      </c>
      <c r="J2961">
        <v>5.5</v>
      </c>
      <c r="R2961">
        <f t="shared" ca="1" si="155"/>
        <v>42</v>
      </c>
    </row>
    <row r="2962" spans="1:18">
      <c r="A2962">
        <v>3961</v>
      </c>
      <c r="B2962" t="s">
        <v>323</v>
      </c>
      <c r="C2962" t="s">
        <v>765</v>
      </c>
      <c r="D2962" t="s">
        <v>979</v>
      </c>
      <c r="E2962" s="1">
        <v>21928</v>
      </c>
      <c r="F2962" s="1">
        <v>44052</v>
      </c>
      <c r="G2962" t="s">
        <v>967</v>
      </c>
      <c r="H2962" s="2">
        <v>57781.32</v>
      </c>
      <c r="I2962">
        <v>0</v>
      </c>
      <c r="J2962">
        <v>5.5</v>
      </c>
      <c r="R2962">
        <f t="shared" ca="1" si="155"/>
        <v>65</v>
      </c>
    </row>
    <row r="2963" spans="1:18">
      <c r="A2963">
        <v>3962</v>
      </c>
      <c r="B2963" t="s">
        <v>332</v>
      </c>
      <c r="C2963" t="s">
        <v>546</v>
      </c>
      <c r="D2963" t="s">
        <v>979</v>
      </c>
      <c r="E2963" s="1">
        <v>24063</v>
      </c>
      <c r="F2963" s="1">
        <v>44425</v>
      </c>
      <c r="G2963" t="s">
        <v>966</v>
      </c>
      <c r="H2963" s="2">
        <v>358779.52</v>
      </c>
      <c r="I2963">
        <v>0</v>
      </c>
      <c r="J2963">
        <v>2.1</v>
      </c>
      <c r="R2963">
        <f t="shared" ca="1" si="155"/>
        <v>59</v>
      </c>
    </row>
    <row r="2964" spans="1:18">
      <c r="A2964">
        <v>3963</v>
      </c>
      <c r="B2964" t="s">
        <v>251</v>
      </c>
      <c r="C2964" t="s">
        <v>477</v>
      </c>
      <c r="D2964" t="s">
        <v>979</v>
      </c>
      <c r="E2964" s="1">
        <v>23355</v>
      </c>
      <c r="F2964" s="1">
        <v>45689</v>
      </c>
      <c r="G2964" t="s">
        <v>968</v>
      </c>
      <c r="H2964" s="2">
        <v>333178.28999999998</v>
      </c>
      <c r="I2964">
        <v>0</v>
      </c>
      <c r="J2964">
        <v>35</v>
      </c>
      <c r="R2964">
        <f t="shared" ca="1" si="155"/>
        <v>61</v>
      </c>
    </row>
    <row r="2965" spans="1:18">
      <c r="A2965">
        <v>3964</v>
      </c>
      <c r="B2965" t="s">
        <v>127</v>
      </c>
      <c r="C2965" t="s">
        <v>626</v>
      </c>
      <c r="D2965" t="s">
        <v>980</v>
      </c>
      <c r="E2965" s="1">
        <v>37261</v>
      </c>
      <c r="F2965" s="1">
        <v>44164</v>
      </c>
      <c r="G2965" t="s">
        <v>967</v>
      </c>
      <c r="H2965" s="2">
        <v>291984.05</v>
      </c>
      <c r="I2965">
        <v>6</v>
      </c>
      <c r="J2965">
        <v>5.5</v>
      </c>
      <c r="R2965">
        <f t="shared" ca="1" si="155"/>
        <v>23</v>
      </c>
    </row>
    <row r="2966" spans="1:18">
      <c r="A2966">
        <v>3965</v>
      </c>
      <c r="B2966" t="s">
        <v>46</v>
      </c>
      <c r="C2966" t="s">
        <v>852</v>
      </c>
      <c r="D2966" t="s">
        <v>980</v>
      </c>
      <c r="E2966" s="1">
        <v>22211</v>
      </c>
      <c r="F2966" s="1">
        <v>44672</v>
      </c>
      <c r="G2966" t="s">
        <v>969</v>
      </c>
      <c r="H2966" s="2">
        <v>437156.17</v>
      </c>
      <c r="I2966">
        <v>6</v>
      </c>
      <c r="J2966">
        <v>8</v>
      </c>
      <c r="R2966">
        <f t="shared" ca="1" si="155"/>
        <v>64</v>
      </c>
    </row>
    <row r="2967" spans="1:18">
      <c r="A2967">
        <v>3966</v>
      </c>
      <c r="B2967" t="s">
        <v>238</v>
      </c>
      <c r="C2967" t="s">
        <v>605</v>
      </c>
      <c r="D2967" t="s">
        <v>979</v>
      </c>
      <c r="E2967" s="1">
        <v>38322</v>
      </c>
      <c r="F2967" s="1">
        <v>44902</v>
      </c>
      <c r="G2967" t="s">
        <v>969</v>
      </c>
      <c r="H2967" s="2">
        <v>365873.68</v>
      </c>
      <c r="I2967">
        <v>24</v>
      </c>
      <c r="J2967">
        <v>8</v>
      </c>
      <c r="R2967">
        <f t="shared" ca="1" si="155"/>
        <v>20</v>
      </c>
    </row>
    <row r="2968" spans="1:18">
      <c r="A2968">
        <v>3967</v>
      </c>
      <c r="B2968" t="s">
        <v>157</v>
      </c>
      <c r="C2968" t="s">
        <v>489</v>
      </c>
      <c r="D2968" t="s">
        <v>979</v>
      </c>
      <c r="E2968" s="1">
        <v>33522</v>
      </c>
      <c r="F2968" s="1">
        <v>44140</v>
      </c>
      <c r="G2968" t="s">
        <v>966</v>
      </c>
      <c r="H2968" s="2">
        <v>451442.87</v>
      </c>
      <c r="I2968">
        <v>0</v>
      </c>
      <c r="J2968">
        <v>2.1</v>
      </c>
      <c r="R2968">
        <f t="shared" ca="1" si="155"/>
        <v>33</v>
      </c>
    </row>
    <row r="2969" spans="1:18">
      <c r="A2969">
        <v>3968</v>
      </c>
      <c r="B2969" t="s">
        <v>187</v>
      </c>
      <c r="C2969" t="s">
        <v>857</v>
      </c>
      <c r="D2969" t="s">
        <v>980</v>
      </c>
      <c r="E2969" s="1">
        <v>23937</v>
      </c>
      <c r="F2969" s="1">
        <v>44888</v>
      </c>
      <c r="G2969" t="s">
        <v>966</v>
      </c>
      <c r="H2969" s="2">
        <v>459347.41</v>
      </c>
      <c r="I2969">
        <v>0</v>
      </c>
      <c r="J2969">
        <v>2.1</v>
      </c>
      <c r="R2969">
        <f t="shared" ca="1" si="155"/>
        <v>59</v>
      </c>
    </row>
    <row r="2970" spans="1:18">
      <c r="A2970">
        <v>3969</v>
      </c>
      <c r="B2970" t="s">
        <v>284</v>
      </c>
      <c r="C2970" t="s">
        <v>555</v>
      </c>
      <c r="D2970" t="s">
        <v>980</v>
      </c>
      <c r="E2970" s="1">
        <v>30553</v>
      </c>
      <c r="F2970" s="1">
        <v>45349</v>
      </c>
      <c r="G2970" t="s">
        <v>967</v>
      </c>
      <c r="H2970" s="2">
        <v>167776.59</v>
      </c>
      <c r="I2970">
        <v>6</v>
      </c>
      <c r="J2970">
        <v>5.5</v>
      </c>
      <c r="R2970">
        <f t="shared" ca="1" si="155"/>
        <v>41</v>
      </c>
    </row>
    <row r="2971" spans="1:18">
      <c r="A2971">
        <v>3970</v>
      </c>
      <c r="B2971" t="s">
        <v>244</v>
      </c>
      <c r="C2971" t="s">
        <v>399</v>
      </c>
      <c r="D2971" t="s">
        <v>979</v>
      </c>
      <c r="E2971" s="1">
        <v>22318</v>
      </c>
      <c r="F2971" s="1">
        <v>45715</v>
      </c>
      <c r="G2971" t="s">
        <v>967</v>
      </c>
      <c r="H2971" s="2">
        <v>493226.68</v>
      </c>
      <c r="I2971">
        <v>24</v>
      </c>
      <c r="J2971">
        <v>5.5</v>
      </c>
      <c r="R2971">
        <f t="shared" ca="1" si="155"/>
        <v>64</v>
      </c>
    </row>
    <row r="2972" spans="1:18">
      <c r="A2972">
        <v>3971</v>
      </c>
      <c r="B2972" t="s">
        <v>193</v>
      </c>
      <c r="C2972" t="s">
        <v>636</v>
      </c>
      <c r="D2972" t="s">
        <v>980</v>
      </c>
      <c r="E2972" s="1">
        <v>35967</v>
      </c>
      <c r="F2972" s="1">
        <v>45340</v>
      </c>
      <c r="G2972" t="s">
        <v>965</v>
      </c>
      <c r="H2972" s="2">
        <v>93708.44</v>
      </c>
      <c r="I2972">
        <v>0</v>
      </c>
      <c r="J2972">
        <v>0.5</v>
      </c>
      <c r="R2972">
        <f t="shared" ca="1" si="155"/>
        <v>26</v>
      </c>
    </row>
    <row r="2973" spans="1:18">
      <c r="A2973">
        <v>3972</v>
      </c>
      <c r="B2973" t="s">
        <v>257</v>
      </c>
      <c r="C2973" t="s">
        <v>446</v>
      </c>
      <c r="D2973" t="s">
        <v>980</v>
      </c>
      <c r="E2973" s="1">
        <v>21005</v>
      </c>
      <c r="F2973" s="1">
        <v>44212</v>
      </c>
      <c r="G2973" t="s">
        <v>967</v>
      </c>
      <c r="H2973" s="2">
        <v>202626.18</v>
      </c>
      <c r="I2973">
        <v>24</v>
      </c>
      <c r="J2973">
        <v>5.5</v>
      </c>
      <c r="R2973">
        <f t="shared" ca="1" si="155"/>
        <v>67</v>
      </c>
    </row>
    <row r="2974" spans="1:18">
      <c r="A2974">
        <v>3973</v>
      </c>
      <c r="B2974" t="s">
        <v>287</v>
      </c>
      <c r="C2974" t="s">
        <v>419</v>
      </c>
      <c r="D2974" t="s">
        <v>980</v>
      </c>
      <c r="E2974" s="1">
        <v>37597</v>
      </c>
      <c r="F2974" s="1">
        <v>44594</v>
      </c>
      <c r="G2974" t="s">
        <v>968</v>
      </c>
      <c r="H2974" s="2">
        <v>343474.9</v>
      </c>
      <c r="I2974">
        <v>0</v>
      </c>
      <c r="J2974">
        <v>35</v>
      </c>
      <c r="R2974">
        <f t="shared" ca="1" si="155"/>
        <v>22</v>
      </c>
    </row>
    <row r="2975" spans="1:18">
      <c r="A2975">
        <v>3974</v>
      </c>
      <c r="B2975" t="s">
        <v>175</v>
      </c>
      <c r="C2975" t="s">
        <v>465</v>
      </c>
      <c r="D2975" t="s">
        <v>979</v>
      </c>
      <c r="E2975" s="1">
        <v>35289</v>
      </c>
      <c r="F2975" s="1">
        <v>45582</v>
      </c>
      <c r="G2975" t="s">
        <v>965</v>
      </c>
      <c r="H2975" s="2">
        <v>96038.74</v>
      </c>
      <c r="I2975">
        <v>0</v>
      </c>
      <c r="J2975">
        <v>0.5</v>
      </c>
      <c r="R2975">
        <f t="shared" ca="1" si="155"/>
        <v>28</v>
      </c>
    </row>
    <row r="2976" spans="1:18">
      <c r="A2976">
        <v>3975</v>
      </c>
      <c r="B2976" t="s">
        <v>50</v>
      </c>
      <c r="C2976" t="s">
        <v>482</v>
      </c>
      <c r="D2976" t="s">
        <v>980</v>
      </c>
      <c r="E2976" s="1">
        <v>36053</v>
      </c>
      <c r="F2976" s="1">
        <v>44097</v>
      </c>
      <c r="G2976" t="s">
        <v>965</v>
      </c>
      <c r="H2976" s="2">
        <v>378460.55</v>
      </c>
      <c r="I2976">
        <v>0</v>
      </c>
      <c r="J2976">
        <v>0.5</v>
      </c>
      <c r="R2976">
        <f t="shared" ca="1" si="155"/>
        <v>26</v>
      </c>
    </row>
    <row r="2977" spans="1:18">
      <c r="A2977">
        <v>3976</v>
      </c>
      <c r="B2977" t="s">
        <v>332</v>
      </c>
      <c r="C2977" t="s">
        <v>848</v>
      </c>
      <c r="D2977" t="s">
        <v>979</v>
      </c>
      <c r="E2977" s="1">
        <v>34247</v>
      </c>
      <c r="F2977" s="1">
        <v>45183</v>
      </c>
      <c r="G2977" t="s">
        <v>968</v>
      </c>
      <c r="H2977" s="2">
        <v>54286.13</v>
      </c>
      <c r="I2977">
        <v>0</v>
      </c>
      <c r="J2977">
        <v>35</v>
      </c>
      <c r="R2977">
        <f t="shared" ca="1" si="155"/>
        <v>31</v>
      </c>
    </row>
    <row r="2978" spans="1:18">
      <c r="A2978">
        <v>3977</v>
      </c>
      <c r="B2978" t="s">
        <v>210</v>
      </c>
      <c r="C2978" t="s">
        <v>723</v>
      </c>
      <c r="D2978" t="s">
        <v>980</v>
      </c>
      <c r="E2978" s="1">
        <v>21520</v>
      </c>
      <c r="F2978" s="1">
        <v>44671</v>
      </c>
      <c r="G2978" t="s">
        <v>967</v>
      </c>
      <c r="H2978" s="2">
        <v>179542.01</v>
      </c>
      <c r="I2978">
        <v>36</v>
      </c>
      <c r="J2978">
        <v>5.5</v>
      </c>
      <c r="R2978">
        <f t="shared" ca="1" si="155"/>
        <v>66</v>
      </c>
    </row>
    <row r="2979" spans="1:18">
      <c r="A2979">
        <v>3978</v>
      </c>
      <c r="B2979" t="s">
        <v>132</v>
      </c>
      <c r="C2979" t="s">
        <v>781</v>
      </c>
      <c r="D2979" t="s">
        <v>980</v>
      </c>
      <c r="E2979" s="1">
        <v>24677</v>
      </c>
      <c r="F2979" s="1">
        <v>44453</v>
      </c>
      <c r="G2979" t="s">
        <v>965</v>
      </c>
      <c r="H2979" s="2">
        <v>336742.87</v>
      </c>
      <c r="I2979">
        <v>0</v>
      </c>
      <c r="J2979">
        <v>0.5</v>
      </c>
      <c r="R2979">
        <f t="shared" ca="1" si="155"/>
        <v>57</v>
      </c>
    </row>
    <row r="2980" spans="1:18">
      <c r="A2980">
        <v>3979</v>
      </c>
      <c r="B2980" t="s">
        <v>269</v>
      </c>
      <c r="C2980" t="s">
        <v>428</v>
      </c>
      <c r="D2980" t="s">
        <v>980</v>
      </c>
      <c r="E2980" s="1">
        <v>38894</v>
      </c>
      <c r="F2980" s="1">
        <v>45545</v>
      </c>
      <c r="G2980" t="s">
        <v>969</v>
      </c>
      <c r="H2980" s="2">
        <v>414485.04</v>
      </c>
      <c r="I2980">
        <v>36</v>
      </c>
      <c r="J2980">
        <v>8</v>
      </c>
      <c r="R2980">
        <f t="shared" ca="1" si="155"/>
        <v>18</v>
      </c>
    </row>
    <row r="2981" spans="1:18">
      <c r="A2981">
        <v>3980</v>
      </c>
      <c r="B2981" t="s">
        <v>24</v>
      </c>
      <c r="C2981" t="s">
        <v>791</v>
      </c>
      <c r="D2981" t="s">
        <v>980</v>
      </c>
      <c r="E2981" s="1">
        <v>27341</v>
      </c>
      <c r="F2981" s="1">
        <v>45107</v>
      </c>
      <c r="G2981" t="s">
        <v>967</v>
      </c>
      <c r="H2981" s="2">
        <v>148837.79</v>
      </c>
      <c r="I2981">
        <v>24</v>
      </c>
      <c r="J2981">
        <v>5.5</v>
      </c>
      <c r="R2981">
        <f t="shared" ca="1" si="155"/>
        <v>50</v>
      </c>
    </row>
    <row r="2982" spans="1:18">
      <c r="A2982">
        <v>3981</v>
      </c>
      <c r="B2982" t="s">
        <v>13</v>
      </c>
      <c r="C2982" t="s">
        <v>604</v>
      </c>
      <c r="D2982" t="s">
        <v>979</v>
      </c>
      <c r="E2982" s="1">
        <v>26396</v>
      </c>
      <c r="F2982" s="1">
        <v>44635</v>
      </c>
      <c r="G2982" t="s">
        <v>969</v>
      </c>
      <c r="H2982" s="2">
        <v>354665.81</v>
      </c>
      <c r="I2982">
        <v>6</v>
      </c>
      <c r="J2982">
        <v>8</v>
      </c>
      <c r="R2982">
        <f t="shared" ca="1" si="155"/>
        <v>53</v>
      </c>
    </row>
    <row r="2983" spans="1:18">
      <c r="A2983">
        <v>3982</v>
      </c>
      <c r="B2983" t="s">
        <v>212</v>
      </c>
      <c r="C2983" t="s">
        <v>368</v>
      </c>
      <c r="D2983" t="s">
        <v>980</v>
      </c>
      <c r="E2983" s="1">
        <v>27135</v>
      </c>
      <c r="F2983" s="1">
        <v>44383</v>
      </c>
      <c r="G2983" t="s">
        <v>966</v>
      </c>
      <c r="H2983" s="2">
        <v>71237.789999999994</v>
      </c>
      <c r="I2983">
        <v>0</v>
      </c>
      <c r="J2983">
        <v>2.1</v>
      </c>
      <c r="R2983">
        <f t="shared" ca="1" si="155"/>
        <v>51</v>
      </c>
    </row>
    <row r="2984" spans="1:18">
      <c r="A2984">
        <v>3983</v>
      </c>
      <c r="B2984" t="s">
        <v>268</v>
      </c>
      <c r="C2984" t="s">
        <v>506</v>
      </c>
      <c r="D2984" t="s">
        <v>979</v>
      </c>
      <c r="E2984" s="1">
        <v>23077</v>
      </c>
      <c r="F2984" s="1">
        <v>45039</v>
      </c>
      <c r="G2984" t="s">
        <v>967</v>
      </c>
      <c r="H2984" s="2">
        <v>21666.47</v>
      </c>
      <c r="I2984">
        <v>12</v>
      </c>
      <c r="J2984">
        <v>5.5</v>
      </c>
      <c r="R2984">
        <f t="shared" ca="1" si="155"/>
        <v>62</v>
      </c>
    </row>
    <row r="2985" spans="1:18">
      <c r="A2985">
        <v>3984</v>
      </c>
      <c r="B2985" t="s">
        <v>93</v>
      </c>
      <c r="C2985" t="s">
        <v>513</v>
      </c>
      <c r="D2985" t="s">
        <v>979</v>
      </c>
      <c r="E2985" s="1">
        <v>31753</v>
      </c>
      <c r="F2985" s="1">
        <v>44113</v>
      </c>
      <c r="G2985" t="s">
        <v>967</v>
      </c>
      <c r="H2985" s="2">
        <v>112983.43</v>
      </c>
      <c r="I2985">
        <v>24</v>
      </c>
      <c r="J2985">
        <v>5.5</v>
      </c>
      <c r="R2985">
        <f t="shared" ca="1" si="155"/>
        <v>38</v>
      </c>
    </row>
    <row r="2986" spans="1:18">
      <c r="A2986">
        <v>3985</v>
      </c>
      <c r="B2986" t="s">
        <v>270</v>
      </c>
      <c r="C2986" t="s">
        <v>811</v>
      </c>
      <c r="D2986" t="s">
        <v>979</v>
      </c>
      <c r="E2986" s="1">
        <v>30600</v>
      </c>
      <c r="F2986" s="1">
        <v>44776</v>
      </c>
      <c r="G2986" t="s">
        <v>967</v>
      </c>
      <c r="H2986" s="2">
        <v>492556.96</v>
      </c>
      <c r="I2986">
        <v>12</v>
      </c>
      <c r="J2986">
        <v>5.5</v>
      </c>
      <c r="R2986">
        <f t="shared" ca="1" si="155"/>
        <v>41</v>
      </c>
    </row>
    <row r="2987" spans="1:18">
      <c r="A2987">
        <v>3986</v>
      </c>
      <c r="B2987" t="s">
        <v>253</v>
      </c>
      <c r="C2987" t="s">
        <v>377</v>
      </c>
      <c r="D2987" t="s">
        <v>979</v>
      </c>
      <c r="E2987" s="1">
        <v>29099</v>
      </c>
      <c r="F2987" s="1">
        <v>45680</v>
      </c>
      <c r="G2987" t="s">
        <v>965</v>
      </c>
      <c r="H2987" s="2">
        <v>361255.71</v>
      </c>
      <c r="I2987">
        <v>0</v>
      </c>
      <c r="J2987">
        <v>0.5</v>
      </c>
      <c r="R2987">
        <f t="shared" ca="1" si="155"/>
        <v>45</v>
      </c>
    </row>
    <row r="2988" spans="1:18">
      <c r="A2988">
        <v>3987</v>
      </c>
      <c r="B2988" t="s">
        <v>226</v>
      </c>
      <c r="C2988" t="s">
        <v>735</v>
      </c>
      <c r="D2988" t="s">
        <v>980</v>
      </c>
      <c r="E2988" s="1">
        <v>29985</v>
      </c>
      <c r="F2988" s="1">
        <v>44357</v>
      </c>
      <c r="G2988" t="s">
        <v>968</v>
      </c>
      <c r="H2988" s="2">
        <v>469981.07</v>
      </c>
      <c r="I2988">
        <v>0</v>
      </c>
      <c r="J2988">
        <v>35</v>
      </c>
      <c r="R2988">
        <f t="shared" ca="1" si="155"/>
        <v>43</v>
      </c>
    </row>
    <row r="2989" spans="1:18">
      <c r="A2989">
        <v>3988</v>
      </c>
      <c r="B2989" t="s">
        <v>339</v>
      </c>
      <c r="C2989" t="s">
        <v>842</v>
      </c>
      <c r="D2989" t="s">
        <v>980</v>
      </c>
      <c r="E2989" s="1">
        <v>28973</v>
      </c>
      <c r="F2989" s="1">
        <v>45580</v>
      </c>
      <c r="G2989" t="s">
        <v>968</v>
      </c>
      <c r="H2989" s="2">
        <v>20777.37</v>
      </c>
      <c r="I2989">
        <v>0</v>
      </c>
      <c r="J2989">
        <v>35</v>
      </c>
      <c r="R2989">
        <f t="shared" ca="1" si="155"/>
        <v>46</v>
      </c>
    </row>
    <row r="2990" spans="1:18">
      <c r="A2990">
        <v>3989</v>
      </c>
      <c r="B2990" t="s">
        <v>331</v>
      </c>
      <c r="C2990" t="s">
        <v>902</v>
      </c>
      <c r="D2990" t="s">
        <v>980</v>
      </c>
      <c r="E2990" s="1">
        <v>35126</v>
      </c>
      <c r="F2990" s="1">
        <v>45410</v>
      </c>
      <c r="G2990" t="s">
        <v>968</v>
      </c>
      <c r="H2990" s="2">
        <v>455293.7</v>
      </c>
      <c r="I2990">
        <v>0</v>
      </c>
      <c r="J2990">
        <v>35</v>
      </c>
      <c r="R2990">
        <f t="shared" ca="1" si="155"/>
        <v>29</v>
      </c>
    </row>
    <row r="2991" spans="1:18">
      <c r="A2991">
        <v>3990</v>
      </c>
      <c r="B2991" t="s">
        <v>165</v>
      </c>
      <c r="C2991" t="s">
        <v>488</v>
      </c>
      <c r="D2991" t="s">
        <v>980</v>
      </c>
      <c r="E2991" s="1">
        <v>25052</v>
      </c>
      <c r="F2991" s="1">
        <v>45347</v>
      </c>
      <c r="G2991" t="s">
        <v>968</v>
      </c>
      <c r="H2991" s="2">
        <v>241579.74</v>
      </c>
      <c r="I2991">
        <v>0</v>
      </c>
      <c r="J2991">
        <v>35</v>
      </c>
      <c r="R2991">
        <f t="shared" ca="1" si="155"/>
        <v>56</v>
      </c>
    </row>
    <row r="2992" spans="1:18">
      <c r="A2992">
        <v>3991</v>
      </c>
      <c r="B2992" t="s">
        <v>26</v>
      </c>
      <c r="C2992" t="s">
        <v>876</v>
      </c>
      <c r="D2992" t="s">
        <v>979</v>
      </c>
      <c r="E2992" s="1">
        <v>30836</v>
      </c>
      <c r="F2992" s="1">
        <v>44238</v>
      </c>
      <c r="G2992" t="s">
        <v>969</v>
      </c>
      <c r="H2992" s="2">
        <v>17117.43</v>
      </c>
      <c r="I2992">
        <v>36</v>
      </c>
      <c r="J2992">
        <v>8</v>
      </c>
      <c r="R2992">
        <f t="shared" ca="1" si="155"/>
        <v>41</v>
      </c>
    </row>
    <row r="2993" spans="1:18">
      <c r="A2993">
        <v>3992</v>
      </c>
      <c r="B2993" t="s">
        <v>249</v>
      </c>
      <c r="C2993" t="s">
        <v>530</v>
      </c>
      <c r="D2993" t="s">
        <v>980</v>
      </c>
      <c r="E2993" s="1">
        <v>37109</v>
      </c>
      <c r="F2993" s="1">
        <v>45055</v>
      </c>
      <c r="G2993" t="s">
        <v>965</v>
      </c>
      <c r="H2993" s="2">
        <v>35108.17</v>
      </c>
      <c r="I2993">
        <v>0</v>
      </c>
      <c r="J2993">
        <v>0.5</v>
      </c>
      <c r="R2993">
        <f t="shared" ca="1" si="155"/>
        <v>23</v>
      </c>
    </row>
    <row r="2994" spans="1:18">
      <c r="A2994">
        <v>3993</v>
      </c>
      <c r="B2994" t="s">
        <v>320</v>
      </c>
      <c r="C2994" t="s">
        <v>866</v>
      </c>
      <c r="D2994" t="s">
        <v>980</v>
      </c>
      <c r="E2994" s="1">
        <v>34151</v>
      </c>
      <c r="F2994" s="1">
        <v>44946</v>
      </c>
      <c r="G2994" t="s">
        <v>969</v>
      </c>
      <c r="H2994" s="2">
        <v>124103.09</v>
      </c>
      <c r="I2994">
        <v>18</v>
      </c>
      <c r="J2994">
        <v>8</v>
      </c>
      <c r="R2994">
        <f t="shared" ca="1" si="155"/>
        <v>31</v>
      </c>
    </row>
    <row r="2995" spans="1:18">
      <c r="A2995">
        <v>3994</v>
      </c>
      <c r="B2995" t="s">
        <v>191</v>
      </c>
      <c r="C2995" t="s">
        <v>493</v>
      </c>
      <c r="D2995" t="s">
        <v>979</v>
      </c>
      <c r="E2995" s="1">
        <v>25789</v>
      </c>
      <c r="F2995" s="1">
        <v>45479</v>
      </c>
      <c r="G2995" t="s">
        <v>965</v>
      </c>
      <c r="H2995" s="2">
        <v>36992.42</v>
      </c>
      <c r="I2995">
        <v>0</v>
      </c>
      <c r="J2995">
        <v>0.5</v>
      </c>
      <c r="R2995">
        <f t="shared" ca="1" si="155"/>
        <v>54</v>
      </c>
    </row>
    <row r="2996" spans="1:18">
      <c r="A2996">
        <v>3995</v>
      </c>
      <c r="B2996" t="s">
        <v>310</v>
      </c>
      <c r="C2996" t="s">
        <v>421</v>
      </c>
      <c r="D2996" t="s">
        <v>979</v>
      </c>
      <c r="E2996" s="1">
        <v>32292</v>
      </c>
      <c r="F2996" s="1">
        <v>44442</v>
      </c>
      <c r="G2996" t="s">
        <v>968</v>
      </c>
      <c r="H2996" s="2">
        <v>109880.09</v>
      </c>
      <c r="I2996">
        <v>0</v>
      </c>
      <c r="J2996">
        <v>35</v>
      </c>
      <c r="R2996">
        <f t="shared" ca="1" si="155"/>
        <v>37</v>
      </c>
    </row>
    <row r="2997" spans="1:18">
      <c r="A2997">
        <v>3996</v>
      </c>
      <c r="B2997" t="s">
        <v>122</v>
      </c>
      <c r="C2997" t="s">
        <v>737</v>
      </c>
      <c r="D2997" t="s">
        <v>980</v>
      </c>
      <c r="E2997" s="1">
        <v>38723</v>
      </c>
      <c r="F2997" s="1">
        <v>45142</v>
      </c>
      <c r="G2997" t="s">
        <v>967</v>
      </c>
      <c r="H2997" s="2">
        <v>369478.54</v>
      </c>
      <c r="I2997">
        <v>12</v>
      </c>
      <c r="J2997">
        <v>5.5</v>
      </c>
      <c r="R2997">
        <f t="shared" ca="1" si="155"/>
        <v>19</v>
      </c>
    </row>
    <row r="2998" spans="1:18">
      <c r="A2998">
        <v>3997</v>
      </c>
      <c r="B2998" t="s">
        <v>347</v>
      </c>
      <c r="C2998" t="s">
        <v>961</v>
      </c>
      <c r="D2998" t="s">
        <v>980</v>
      </c>
      <c r="E2998" s="1">
        <v>21141</v>
      </c>
      <c r="F2998" s="1">
        <v>45800</v>
      </c>
      <c r="G2998" t="s">
        <v>967</v>
      </c>
      <c r="H2998" s="2">
        <v>219620.17</v>
      </c>
      <c r="I2998">
        <v>36</v>
      </c>
      <c r="J2998">
        <v>5.5</v>
      </c>
      <c r="R2998">
        <f t="shared" ca="1" si="155"/>
        <v>67</v>
      </c>
    </row>
    <row r="2999" spans="1:18">
      <c r="A2999">
        <v>3998</v>
      </c>
      <c r="B2999" t="s">
        <v>63</v>
      </c>
      <c r="C2999" t="s">
        <v>929</v>
      </c>
      <c r="D2999" t="s">
        <v>980</v>
      </c>
      <c r="E2999" s="1">
        <v>35689</v>
      </c>
      <c r="F2999" s="1">
        <v>44203</v>
      </c>
      <c r="G2999" t="s">
        <v>966</v>
      </c>
      <c r="H2999" s="2">
        <v>72594.100000000006</v>
      </c>
      <c r="I2999">
        <v>0</v>
      </c>
      <c r="J2999">
        <v>2.1</v>
      </c>
      <c r="R2999">
        <f t="shared" ca="1" si="155"/>
        <v>27</v>
      </c>
    </row>
    <row r="3000" spans="1:18">
      <c r="A3000">
        <v>3999</v>
      </c>
      <c r="B3000" t="s">
        <v>182</v>
      </c>
      <c r="C3000" t="s">
        <v>904</v>
      </c>
      <c r="D3000" t="s">
        <v>979</v>
      </c>
      <c r="E3000" s="1">
        <v>21384</v>
      </c>
      <c r="F3000" s="1">
        <v>44287</v>
      </c>
      <c r="G3000" t="s">
        <v>967</v>
      </c>
      <c r="H3000" s="2">
        <v>41492.92</v>
      </c>
      <c r="I3000">
        <v>12</v>
      </c>
      <c r="J3000">
        <v>5.5</v>
      </c>
      <c r="R3000">
        <f t="shared" ca="1" si="155"/>
        <v>66</v>
      </c>
    </row>
    <row r="3001" spans="1:18">
      <c r="A3001">
        <v>4000</v>
      </c>
      <c r="B3001" t="s">
        <v>250</v>
      </c>
      <c r="C3001" t="s">
        <v>597</v>
      </c>
      <c r="D3001" t="s">
        <v>980</v>
      </c>
      <c r="E3001" s="1">
        <v>22136</v>
      </c>
      <c r="F3001" s="1">
        <v>44831</v>
      </c>
      <c r="G3001" t="s">
        <v>967</v>
      </c>
      <c r="H3001" s="2">
        <v>178808.25</v>
      </c>
      <c r="I3001">
        <v>24</v>
      </c>
      <c r="J3001">
        <v>5.5</v>
      </c>
      <c r="R3001">
        <f t="shared" ca="1" si="155"/>
        <v>64</v>
      </c>
    </row>
    <row r="3002" spans="1:18">
      <c r="A3002">
        <v>4001</v>
      </c>
      <c r="B3002" t="s">
        <v>279</v>
      </c>
      <c r="C3002" t="s">
        <v>898</v>
      </c>
      <c r="D3002" t="s">
        <v>980</v>
      </c>
      <c r="E3002" s="1">
        <v>20601</v>
      </c>
      <c r="F3002" s="1">
        <v>45673</v>
      </c>
      <c r="G3002" t="s">
        <v>965</v>
      </c>
      <c r="H3002" s="2">
        <v>217355.93</v>
      </c>
      <c r="I3002">
        <v>0</v>
      </c>
      <c r="J3002">
        <v>0.5</v>
      </c>
      <c r="R3002">
        <f t="shared" ca="1" si="155"/>
        <v>69</v>
      </c>
    </row>
    <row r="3003" spans="1:18">
      <c r="A3003">
        <v>4002</v>
      </c>
      <c r="B3003" t="s">
        <v>260</v>
      </c>
      <c r="C3003" t="s">
        <v>447</v>
      </c>
      <c r="D3003" t="s">
        <v>979</v>
      </c>
      <c r="E3003" s="1">
        <v>30267</v>
      </c>
      <c r="F3003" s="1">
        <v>44887</v>
      </c>
      <c r="G3003" t="s">
        <v>967</v>
      </c>
      <c r="H3003" s="2">
        <v>346007.2</v>
      </c>
      <c r="I3003">
        <v>24</v>
      </c>
      <c r="J3003">
        <v>5.5</v>
      </c>
      <c r="R3003">
        <f t="shared" ca="1" si="155"/>
        <v>42</v>
      </c>
    </row>
    <row r="3004" spans="1:18">
      <c r="A3004">
        <v>4003</v>
      </c>
      <c r="B3004" t="s">
        <v>21</v>
      </c>
      <c r="C3004" t="s">
        <v>685</v>
      </c>
      <c r="D3004" t="s">
        <v>980</v>
      </c>
      <c r="E3004" s="1">
        <v>35973</v>
      </c>
      <c r="F3004" s="1">
        <v>45180</v>
      </c>
      <c r="G3004" t="s">
        <v>967</v>
      </c>
      <c r="H3004" s="2">
        <v>471402.13</v>
      </c>
      <c r="I3004">
        <v>24</v>
      </c>
      <c r="J3004">
        <v>5.5</v>
      </c>
      <c r="R3004">
        <f t="shared" ca="1" si="155"/>
        <v>26</v>
      </c>
    </row>
    <row r="3005" spans="1:18">
      <c r="A3005">
        <v>4004</v>
      </c>
      <c r="B3005" t="s">
        <v>271</v>
      </c>
      <c r="C3005" t="s">
        <v>784</v>
      </c>
      <c r="D3005" t="s">
        <v>980</v>
      </c>
      <c r="E3005" s="1">
        <v>37695</v>
      </c>
      <c r="F3005" s="1">
        <v>45375</v>
      </c>
      <c r="G3005" t="s">
        <v>968</v>
      </c>
      <c r="H3005" s="2">
        <v>492819.66</v>
      </c>
      <c r="I3005">
        <v>0</v>
      </c>
      <c r="J3005">
        <v>35</v>
      </c>
      <c r="R3005">
        <f t="shared" ca="1" si="155"/>
        <v>22</v>
      </c>
    </row>
    <row r="3006" spans="1:18">
      <c r="A3006">
        <v>4005</v>
      </c>
      <c r="B3006" t="s">
        <v>340</v>
      </c>
      <c r="C3006" t="s">
        <v>437</v>
      </c>
      <c r="D3006" t="s">
        <v>979</v>
      </c>
      <c r="E3006" s="1">
        <v>27962</v>
      </c>
      <c r="F3006" s="1">
        <v>45783</v>
      </c>
      <c r="G3006" t="s">
        <v>966</v>
      </c>
      <c r="H3006" s="2">
        <v>21302.71</v>
      </c>
      <c r="I3006">
        <v>0</v>
      </c>
      <c r="J3006">
        <v>2.1</v>
      </c>
      <c r="R3006">
        <f t="shared" ca="1" si="155"/>
        <v>48</v>
      </c>
    </row>
    <row r="3007" spans="1:18">
      <c r="A3007">
        <v>4006</v>
      </c>
      <c r="B3007" t="s">
        <v>156</v>
      </c>
      <c r="C3007" t="s">
        <v>835</v>
      </c>
      <c r="D3007" t="s">
        <v>979</v>
      </c>
      <c r="E3007" s="1">
        <v>35365</v>
      </c>
      <c r="F3007" s="1">
        <v>45629</v>
      </c>
      <c r="G3007" t="s">
        <v>969</v>
      </c>
      <c r="H3007" s="2">
        <v>432463.09</v>
      </c>
      <c r="I3007">
        <v>18</v>
      </c>
      <c r="J3007">
        <v>8</v>
      </c>
      <c r="R3007">
        <f t="shared" ca="1" si="155"/>
        <v>28</v>
      </c>
    </row>
    <row r="3008" spans="1:18">
      <c r="A3008">
        <v>4007</v>
      </c>
      <c r="B3008" t="s">
        <v>39</v>
      </c>
      <c r="C3008" t="s">
        <v>870</v>
      </c>
      <c r="D3008" t="s">
        <v>979</v>
      </c>
      <c r="E3008" s="1">
        <v>38732</v>
      </c>
      <c r="F3008" s="1">
        <v>44410</v>
      </c>
      <c r="G3008" t="s">
        <v>966</v>
      </c>
      <c r="H3008" s="2">
        <v>109734.24</v>
      </c>
      <c r="I3008">
        <v>0</v>
      </c>
      <c r="J3008">
        <v>2.1</v>
      </c>
      <c r="R3008">
        <f t="shared" ca="1" si="155"/>
        <v>19</v>
      </c>
    </row>
    <row r="3009" spans="1:18">
      <c r="A3009">
        <v>4008</v>
      </c>
      <c r="B3009" t="s">
        <v>308</v>
      </c>
      <c r="C3009" t="s">
        <v>605</v>
      </c>
      <c r="D3009" t="s">
        <v>980</v>
      </c>
      <c r="E3009" s="1">
        <v>37824</v>
      </c>
      <c r="F3009" s="1">
        <v>45708</v>
      </c>
      <c r="G3009" t="s">
        <v>966</v>
      </c>
      <c r="H3009" s="2">
        <v>206421.51</v>
      </c>
      <c r="I3009">
        <v>0</v>
      </c>
      <c r="J3009">
        <v>2.1</v>
      </c>
      <c r="R3009">
        <f t="shared" ca="1" si="155"/>
        <v>21</v>
      </c>
    </row>
    <row r="3010" spans="1:18">
      <c r="A3010">
        <v>4009</v>
      </c>
      <c r="B3010" t="s">
        <v>78</v>
      </c>
      <c r="C3010" t="s">
        <v>409</v>
      </c>
      <c r="D3010" t="s">
        <v>979</v>
      </c>
      <c r="E3010" s="1">
        <v>34477</v>
      </c>
      <c r="F3010" s="1">
        <v>44815</v>
      </c>
      <c r="G3010" t="s">
        <v>967</v>
      </c>
      <c r="H3010" s="2">
        <v>7104.61</v>
      </c>
      <c r="I3010">
        <v>6</v>
      </c>
      <c r="J3010">
        <v>5.5</v>
      </c>
      <c r="R3010">
        <f t="shared" ca="1" si="155"/>
        <v>31</v>
      </c>
    </row>
    <row r="3011" spans="1:18">
      <c r="A3011">
        <v>4010</v>
      </c>
      <c r="B3011" t="s">
        <v>84</v>
      </c>
      <c r="C3011" t="s">
        <v>395</v>
      </c>
      <c r="D3011" t="s">
        <v>979</v>
      </c>
      <c r="E3011" s="1">
        <v>36244</v>
      </c>
      <c r="F3011" s="1">
        <v>44356</v>
      </c>
      <c r="G3011" t="s">
        <v>967</v>
      </c>
      <c r="H3011" s="2">
        <v>327179.77</v>
      </c>
      <c r="I3011">
        <v>12</v>
      </c>
      <c r="J3011">
        <v>5.5</v>
      </c>
      <c r="R3011">
        <f t="shared" ca="1" si="155"/>
        <v>26</v>
      </c>
    </row>
    <row r="3012" spans="1:18">
      <c r="A3012">
        <v>4011</v>
      </c>
      <c r="B3012" t="s">
        <v>100</v>
      </c>
      <c r="C3012" t="s">
        <v>403</v>
      </c>
      <c r="D3012" t="s">
        <v>980</v>
      </c>
      <c r="E3012" s="1">
        <v>28354</v>
      </c>
      <c r="F3012" s="1">
        <v>44106</v>
      </c>
      <c r="G3012" t="s">
        <v>965</v>
      </c>
      <c r="H3012" s="2">
        <v>491377.63</v>
      </c>
      <c r="I3012">
        <v>0</v>
      </c>
      <c r="J3012">
        <v>0.5</v>
      </c>
      <c r="R3012">
        <f t="shared" ca="1" si="155"/>
        <v>47</v>
      </c>
    </row>
    <row r="3013" spans="1:18">
      <c r="A3013">
        <v>4012</v>
      </c>
      <c r="B3013" t="s">
        <v>231</v>
      </c>
      <c r="C3013" t="s">
        <v>646</v>
      </c>
      <c r="D3013" t="s">
        <v>979</v>
      </c>
      <c r="E3013" s="1">
        <v>36941</v>
      </c>
      <c r="F3013" s="1">
        <v>43987</v>
      </c>
      <c r="G3013" t="s">
        <v>965</v>
      </c>
      <c r="H3013" s="2">
        <v>421543.36</v>
      </c>
      <c r="I3013">
        <v>0</v>
      </c>
      <c r="J3013">
        <v>0.5</v>
      </c>
      <c r="R3013">
        <f t="shared" ca="1" si="155"/>
        <v>24</v>
      </c>
    </row>
    <row r="3014" spans="1:18">
      <c r="A3014">
        <v>4013</v>
      </c>
      <c r="B3014" t="s">
        <v>341</v>
      </c>
      <c r="C3014" t="s">
        <v>897</v>
      </c>
      <c r="D3014" t="s">
        <v>979</v>
      </c>
      <c r="E3014" s="1">
        <v>28826</v>
      </c>
      <c r="F3014" s="1">
        <v>44253</v>
      </c>
      <c r="G3014" t="s">
        <v>968</v>
      </c>
      <c r="H3014" s="2">
        <v>496954.52</v>
      </c>
      <c r="I3014">
        <v>0</v>
      </c>
      <c r="J3014">
        <v>35</v>
      </c>
      <c r="R3014">
        <f t="shared" ca="1" si="155"/>
        <v>46</v>
      </c>
    </row>
    <row r="3015" spans="1:18">
      <c r="A3015">
        <v>4014</v>
      </c>
      <c r="B3015" t="s">
        <v>95</v>
      </c>
      <c r="C3015" t="s">
        <v>507</v>
      </c>
      <c r="D3015" t="s">
        <v>979</v>
      </c>
      <c r="E3015" s="1">
        <v>22621</v>
      </c>
      <c r="F3015" s="1">
        <v>45354</v>
      </c>
      <c r="G3015" t="s">
        <v>966</v>
      </c>
      <c r="H3015" s="2">
        <v>337179.11</v>
      </c>
      <c r="I3015">
        <v>0</v>
      </c>
      <c r="J3015">
        <v>2.1</v>
      </c>
      <c r="R3015">
        <f t="shared" ca="1" si="155"/>
        <v>63</v>
      </c>
    </row>
    <row r="3016" spans="1:18">
      <c r="A3016">
        <v>4015</v>
      </c>
      <c r="B3016" t="s">
        <v>170</v>
      </c>
      <c r="C3016" t="s">
        <v>380</v>
      </c>
      <c r="D3016" t="s">
        <v>979</v>
      </c>
      <c r="E3016" s="1">
        <v>30226</v>
      </c>
      <c r="F3016" s="1">
        <v>45218</v>
      </c>
      <c r="G3016" t="s">
        <v>966</v>
      </c>
      <c r="H3016" s="2">
        <v>255099.39</v>
      </c>
      <c r="I3016">
        <v>0</v>
      </c>
      <c r="J3016">
        <v>2.1</v>
      </c>
      <c r="R3016">
        <f t="shared" ca="1" si="155"/>
        <v>42</v>
      </c>
    </row>
    <row r="3017" spans="1:18">
      <c r="A3017">
        <v>4016</v>
      </c>
      <c r="B3017" t="s">
        <v>306</v>
      </c>
      <c r="C3017" t="s">
        <v>839</v>
      </c>
      <c r="D3017" t="s">
        <v>980</v>
      </c>
      <c r="E3017" s="1">
        <v>34603</v>
      </c>
      <c r="F3017" s="1">
        <v>45415</v>
      </c>
      <c r="G3017" t="s">
        <v>965</v>
      </c>
      <c r="H3017" s="2">
        <v>274077.62</v>
      </c>
      <c r="I3017">
        <v>0</v>
      </c>
      <c r="J3017">
        <v>0.5</v>
      </c>
      <c r="R3017">
        <f t="shared" ca="1" si="155"/>
        <v>30</v>
      </c>
    </row>
    <row r="3018" spans="1:18">
      <c r="A3018">
        <v>4017</v>
      </c>
      <c r="B3018" t="s">
        <v>172</v>
      </c>
      <c r="C3018" t="s">
        <v>364</v>
      </c>
      <c r="D3018" t="s">
        <v>980</v>
      </c>
      <c r="E3018" s="1">
        <v>29281</v>
      </c>
      <c r="F3018" s="1">
        <v>45758</v>
      </c>
      <c r="G3018" t="s">
        <v>966</v>
      </c>
      <c r="H3018" s="2">
        <v>262589.53000000003</v>
      </c>
      <c r="I3018">
        <v>0</v>
      </c>
      <c r="J3018">
        <v>2.1</v>
      </c>
      <c r="R3018">
        <f t="shared" ca="1" si="155"/>
        <v>45</v>
      </c>
    </row>
    <row r="3019" spans="1:18">
      <c r="A3019">
        <v>4018</v>
      </c>
      <c r="B3019" t="s">
        <v>311</v>
      </c>
      <c r="C3019" t="s">
        <v>645</v>
      </c>
      <c r="D3019" t="s">
        <v>979</v>
      </c>
      <c r="E3019" s="1">
        <v>34402</v>
      </c>
      <c r="F3019" s="1">
        <v>44687</v>
      </c>
      <c r="G3019" t="s">
        <v>966</v>
      </c>
      <c r="H3019" s="2">
        <v>326214.19</v>
      </c>
      <c r="I3019">
        <v>0</v>
      </c>
      <c r="J3019">
        <v>2.1</v>
      </c>
      <c r="R3019">
        <f t="shared" ca="1" si="155"/>
        <v>31</v>
      </c>
    </row>
    <row r="3020" spans="1:18">
      <c r="A3020">
        <v>4019</v>
      </c>
      <c r="B3020" t="s">
        <v>257</v>
      </c>
      <c r="C3020" t="s">
        <v>664</v>
      </c>
      <c r="D3020" t="s">
        <v>980</v>
      </c>
      <c r="E3020" s="1">
        <v>29611</v>
      </c>
      <c r="F3020" s="1">
        <v>44913</v>
      </c>
      <c r="G3020" t="s">
        <v>969</v>
      </c>
      <c r="H3020" s="2">
        <v>353186.97</v>
      </c>
      <c r="I3020">
        <v>12</v>
      </c>
      <c r="J3020">
        <v>8</v>
      </c>
      <c r="R3020">
        <f t="shared" ca="1" si="155"/>
        <v>44</v>
      </c>
    </row>
    <row r="3021" spans="1:18">
      <c r="A3021">
        <v>4020</v>
      </c>
      <c r="B3021" t="s">
        <v>25</v>
      </c>
      <c r="C3021" t="s">
        <v>405</v>
      </c>
      <c r="D3021" t="s">
        <v>980</v>
      </c>
      <c r="E3021" s="1">
        <v>20336</v>
      </c>
      <c r="F3021" s="1">
        <v>44450</v>
      </c>
      <c r="G3021" t="s">
        <v>965</v>
      </c>
      <c r="H3021" s="2">
        <v>264986.33</v>
      </c>
      <c r="I3021">
        <v>0</v>
      </c>
      <c r="J3021">
        <v>0.5</v>
      </c>
      <c r="R3021">
        <f t="shared" ref="R3021:R3084" ca="1" si="156">INT((TODAY()-E3021)/365.25)</f>
        <v>69</v>
      </c>
    </row>
    <row r="3022" spans="1:18">
      <c r="A3022">
        <v>4021</v>
      </c>
      <c r="B3022" t="s">
        <v>353</v>
      </c>
      <c r="C3022" t="s">
        <v>871</v>
      </c>
      <c r="D3022" t="s">
        <v>980</v>
      </c>
      <c r="E3022" s="1">
        <v>25934</v>
      </c>
      <c r="F3022" s="1">
        <v>45675</v>
      </c>
      <c r="G3022" t="s">
        <v>965</v>
      </c>
      <c r="H3022" s="2">
        <v>326532.06</v>
      </c>
      <c r="I3022">
        <v>0</v>
      </c>
      <c r="J3022">
        <v>0.5</v>
      </c>
      <c r="R3022">
        <f t="shared" ca="1" si="156"/>
        <v>54</v>
      </c>
    </row>
    <row r="3023" spans="1:18">
      <c r="A3023">
        <v>4022</v>
      </c>
      <c r="B3023" t="s">
        <v>77</v>
      </c>
      <c r="C3023" t="s">
        <v>955</v>
      </c>
      <c r="D3023" t="s">
        <v>979</v>
      </c>
      <c r="E3023" s="1">
        <v>24004</v>
      </c>
      <c r="F3023" s="1">
        <v>44355</v>
      </c>
      <c r="G3023" t="s">
        <v>968</v>
      </c>
      <c r="H3023" s="2">
        <v>312074.78000000003</v>
      </c>
      <c r="I3023">
        <v>0</v>
      </c>
      <c r="J3023">
        <v>35</v>
      </c>
      <c r="R3023">
        <f t="shared" ca="1" si="156"/>
        <v>59</v>
      </c>
    </row>
    <row r="3024" spans="1:18">
      <c r="A3024">
        <v>4023</v>
      </c>
      <c r="B3024" t="s">
        <v>31</v>
      </c>
      <c r="C3024" t="s">
        <v>944</v>
      </c>
      <c r="D3024" t="s">
        <v>979</v>
      </c>
      <c r="E3024" s="1">
        <v>28133</v>
      </c>
      <c r="F3024" s="1">
        <v>45490</v>
      </c>
      <c r="G3024" t="s">
        <v>967</v>
      </c>
      <c r="H3024" s="2">
        <v>309641.99</v>
      </c>
      <c r="I3024">
        <v>0</v>
      </c>
      <c r="J3024">
        <v>5.5</v>
      </c>
      <c r="R3024">
        <f t="shared" ca="1" si="156"/>
        <v>48</v>
      </c>
    </row>
    <row r="3025" spans="1:18">
      <c r="A3025">
        <v>4024</v>
      </c>
      <c r="B3025" t="s">
        <v>68</v>
      </c>
      <c r="C3025" t="s">
        <v>904</v>
      </c>
      <c r="D3025" t="s">
        <v>979</v>
      </c>
      <c r="E3025" s="1">
        <v>23858</v>
      </c>
      <c r="F3025" s="1">
        <v>45400</v>
      </c>
      <c r="G3025" t="s">
        <v>966</v>
      </c>
      <c r="H3025" s="2">
        <v>104470.88</v>
      </c>
      <c r="I3025">
        <v>0</v>
      </c>
      <c r="J3025">
        <v>2.1</v>
      </c>
      <c r="R3025">
        <f t="shared" ca="1" si="156"/>
        <v>60</v>
      </c>
    </row>
    <row r="3026" spans="1:18">
      <c r="A3026">
        <v>4025</v>
      </c>
      <c r="B3026" t="s">
        <v>134</v>
      </c>
      <c r="C3026" t="s">
        <v>929</v>
      </c>
      <c r="D3026" t="s">
        <v>979</v>
      </c>
      <c r="E3026" s="1">
        <v>23146</v>
      </c>
      <c r="F3026" s="1">
        <v>44166</v>
      </c>
      <c r="G3026" t="s">
        <v>968</v>
      </c>
      <c r="H3026" s="2">
        <v>126844.65</v>
      </c>
      <c r="I3026">
        <v>0</v>
      </c>
      <c r="J3026">
        <v>35</v>
      </c>
      <c r="R3026">
        <f t="shared" ca="1" si="156"/>
        <v>62</v>
      </c>
    </row>
    <row r="3027" spans="1:18">
      <c r="A3027">
        <v>4026</v>
      </c>
      <c r="B3027" t="s">
        <v>237</v>
      </c>
      <c r="C3027" t="s">
        <v>472</v>
      </c>
      <c r="D3027" t="s">
        <v>980</v>
      </c>
      <c r="E3027" s="1">
        <v>35241</v>
      </c>
      <c r="F3027" s="1">
        <v>44978</v>
      </c>
      <c r="G3027" t="s">
        <v>967</v>
      </c>
      <c r="H3027" s="2">
        <v>377167.92</v>
      </c>
      <c r="I3027">
        <v>12</v>
      </c>
      <c r="J3027">
        <v>5.5</v>
      </c>
      <c r="R3027">
        <f t="shared" ca="1" si="156"/>
        <v>28</v>
      </c>
    </row>
    <row r="3028" spans="1:18">
      <c r="A3028">
        <v>4027</v>
      </c>
      <c r="B3028" t="s">
        <v>170</v>
      </c>
      <c r="C3028" t="s">
        <v>434</v>
      </c>
      <c r="D3028" t="s">
        <v>979</v>
      </c>
      <c r="E3028" s="1">
        <v>38014</v>
      </c>
      <c r="F3028" s="1">
        <v>45038</v>
      </c>
      <c r="G3028" t="s">
        <v>966</v>
      </c>
      <c r="H3028" s="2">
        <v>295316.44</v>
      </c>
      <c r="I3028">
        <v>0</v>
      </c>
      <c r="J3028">
        <v>2.1</v>
      </c>
      <c r="R3028">
        <f t="shared" ca="1" si="156"/>
        <v>21</v>
      </c>
    </row>
    <row r="3029" spans="1:18">
      <c r="A3029">
        <v>4028</v>
      </c>
      <c r="B3029" t="s">
        <v>202</v>
      </c>
      <c r="C3029" t="s">
        <v>491</v>
      </c>
      <c r="D3029" t="s">
        <v>979</v>
      </c>
      <c r="E3029" s="1">
        <v>37821</v>
      </c>
      <c r="F3029" s="1">
        <v>44032</v>
      </c>
      <c r="G3029" t="s">
        <v>966</v>
      </c>
      <c r="H3029" s="2">
        <v>405176.17</v>
      </c>
      <c r="I3029">
        <v>0</v>
      </c>
      <c r="J3029">
        <v>2.1</v>
      </c>
      <c r="R3029">
        <f t="shared" ca="1" si="156"/>
        <v>21</v>
      </c>
    </row>
    <row r="3030" spans="1:18">
      <c r="A3030">
        <v>4029</v>
      </c>
      <c r="B3030" t="s">
        <v>162</v>
      </c>
      <c r="C3030" t="s">
        <v>852</v>
      </c>
      <c r="D3030" t="s">
        <v>980</v>
      </c>
      <c r="E3030" s="1">
        <v>24168</v>
      </c>
      <c r="F3030" s="1">
        <v>45092</v>
      </c>
      <c r="G3030" t="s">
        <v>969</v>
      </c>
      <c r="H3030" s="2">
        <v>360290.89</v>
      </c>
      <c r="I3030">
        <v>6</v>
      </c>
      <c r="J3030">
        <v>8</v>
      </c>
      <c r="R3030">
        <f t="shared" ca="1" si="156"/>
        <v>59</v>
      </c>
    </row>
    <row r="3031" spans="1:18">
      <c r="A3031">
        <v>4030</v>
      </c>
      <c r="B3031" t="s">
        <v>227</v>
      </c>
      <c r="C3031" t="s">
        <v>819</v>
      </c>
      <c r="D3031" t="s">
        <v>979</v>
      </c>
      <c r="E3031" s="1">
        <v>28116</v>
      </c>
      <c r="F3031" s="1">
        <v>44132</v>
      </c>
      <c r="G3031" t="s">
        <v>966</v>
      </c>
      <c r="H3031" s="2">
        <v>268829.28000000003</v>
      </c>
      <c r="I3031">
        <v>0</v>
      </c>
      <c r="J3031">
        <v>2.1</v>
      </c>
      <c r="R3031">
        <f t="shared" ca="1" si="156"/>
        <v>48</v>
      </c>
    </row>
    <row r="3032" spans="1:18">
      <c r="A3032">
        <v>4031</v>
      </c>
      <c r="B3032" t="s">
        <v>69</v>
      </c>
      <c r="C3032" t="s">
        <v>772</v>
      </c>
      <c r="D3032" t="s">
        <v>979</v>
      </c>
      <c r="E3032" s="1">
        <v>38744</v>
      </c>
      <c r="F3032" s="1">
        <v>44748</v>
      </c>
      <c r="G3032" t="s">
        <v>969</v>
      </c>
      <c r="H3032" s="2">
        <v>136803.48000000001</v>
      </c>
      <c r="I3032">
        <v>0</v>
      </c>
      <c r="J3032">
        <v>8</v>
      </c>
      <c r="R3032">
        <f t="shared" ca="1" si="156"/>
        <v>19</v>
      </c>
    </row>
    <row r="3033" spans="1:18">
      <c r="A3033">
        <v>4032</v>
      </c>
      <c r="B3033" t="s">
        <v>238</v>
      </c>
      <c r="C3033" t="s">
        <v>633</v>
      </c>
      <c r="D3033" t="s">
        <v>980</v>
      </c>
      <c r="E3033" s="1">
        <v>34815</v>
      </c>
      <c r="F3033" s="1">
        <v>44138</v>
      </c>
      <c r="G3033" t="s">
        <v>966</v>
      </c>
      <c r="H3033" s="2">
        <v>31653.82</v>
      </c>
      <c r="I3033">
        <v>0</v>
      </c>
      <c r="J3033">
        <v>2.1</v>
      </c>
      <c r="R3033">
        <f t="shared" ca="1" si="156"/>
        <v>30</v>
      </c>
    </row>
    <row r="3034" spans="1:18">
      <c r="A3034">
        <v>4033</v>
      </c>
      <c r="B3034" t="s">
        <v>72</v>
      </c>
      <c r="C3034" t="s">
        <v>830</v>
      </c>
      <c r="D3034" t="s">
        <v>980</v>
      </c>
      <c r="E3034" s="1">
        <v>30036</v>
      </c>
      <c r="F3034" s="1">
        <v>44023</v>
      </c>
      <c r="G3034" t="s">
        <v>969</v>
      </c>
      <c r="H3034" s="2">
        <v>449093.5</v>
      </c>
      <c r="I3034">
        <v>36</v>
      </c>
      <c r="J3034">
        <v>8</v>
      </c>
      <c r="R3034">
        <f t="shared" ca="1" si="156"/>
        <v>43</v>
      </c>
    </row>
    <row r="3035" spans="1:18">
      <c r="A3035">
        <v>4034</v>
      </c>
      <c r="B3035" t="s">
        <v>116</v>
      </c>
      <c r="C3035" t="s">
        <v>674</v>
      </c>
      <c r="D3035" t="s">
        <v>979</v>
      </c>
      <c r="E3035" s="1">
        <v>27608</v>
      </c>
      <c r="F3035" s="1">
        <v>44597</v>
      </c>
      <c r="G3035" t="s">
        <v>969</v>
      </c>
      <c r="H3035" s="2">
        <v>437293.01</v>
      </c>
      <c r="I3035">
        <v>18</v>
      </c>
      <c r="J3035">
        <v>8</v>
      </c>
      <c r="R3035">
        <f t="shared" ca="1" si="156"/>
        <v>49</v>
      </c>
    </row>
    <row r="3036" spans="1:18">
      <c r="A3036">
        <v>4035</v>
      </c>
      <c r="B3036" t="s">
        <v>344</v>
      </c>
      <c r="C3036" t="s">
        <v>799</v>
      </c>
      <c r="D3036" t="s">
        <v>979</v>
      </c>
      <c r="E3036" s="1">
        <v>20171</v>
      </c>
      <c r="F3036" s="1">
        <v>45528</v>
      </c>
      <c r="G3036" t="s">
        <v>965</v>
      </c>
      <c r="H3036" s="2">
        <v>102361.95</v>
      </c>
      <c r="I3036">
        <v>0</v>
      </c>
      <c r="J3036">
        <v>0.5</v>
      </c>
      <c r="R3036">
        <f t="shared" ca="1" si="156"/>
        <v>70</v>
      </c>
    </row>
    <row r="3037" spans="1:18">
      <c r="A3037">
        <v>4036</v>
      </c>
      <c r="B3037" t="s">
        <v>268</v>
      </c>
      <c r="C3037" t="s">
        <v>559</v>
      </c>
      <c r="D3037" t="s">
        <v>980</v>
      </c>
      <c r="E3037" s="1">
        <v>22867</v>
      </c>
      <c r="F3037" s="1">
        <v>44419</v>
      </c>
      <c r="G3037" t="s">
        <v>965</v>
      </c>
      <c r="H3037" s="2">
        <v>236712.89</v>
      </c>
      <c r="I3037">
        <v>0</v>
      </c>
      <c r="J3037">
        <v>0.5</v>
      </c>
      <c r="R3037">
        <f t="shared" ca="1" si="156"/>
        <v>62</v>
      </c>
    </row>
    <row r="3038" spans="1:18">
      <c r="A3038">
        <v>4037</v>
      </c>
      <c r="B3038" t="s">
        <v>31</v>
      </c>
      <c r="C3038" t="s">
        <v>370</v>
      </c>
      <c r="D3038" t="s">
        <v>979</v>
      </c>
      <c r="E3038" s="1">
        <v>28966</v>
      </c>
      <c r="F3038" s="1">
        <v>44372</v>
      </c>
      <c r="G3038" t="s">
        <v>969</v>
      </c>
      <c r="H3038" s="2">
        <v>67761.929999999993</v>
      </c>
      <c r="I3038">
        <v>36</v>
      </c>
      <c r="J3038">
        <v>8</v>
      </c>
      <c r="R3038">
        <f t="shared" ca="1" si="156"/>
        <v>46</v>
      </c>
    </row>
    <row r="3039" spans="1:18">
      <c r="A3039">
        <v>4038</v>
      </c>
      <c r="B3039" t="s">
        <v>73</v>
      </c>
      <c r="C3039" t="s">
        <v>492</v>
      </c>
      <c r="D3039" t="s">
        <v>980</v>
      </c>
      <c r="E3039" s="1">
        <v>31897</v>
      </c>
      <c r="F3039" s="1">
        <v>45779</v>
      </c>
      <c r="G3039" t="s">
        <v>969</v>
      </c>
      <c r="H3039" s="2">
        <v>16178.49</v>
      </c>
      <c r="I3039">
        <v>0</v>
      </c>
      <c r="J3039">
        <v>8</v>
      </c>
      <c r="R3039">
        <f t="shared" ca="1" si="156"/>
        <v>38</v>
      </c>
    </row>
    <row r="3040" spans="1:18">
      <c r="A3040">
        <v>4039</v>
      </c>
      <c r="B3040" t="s">
        <v>76</v>
      </c>
      <c r="C3040" t="s">
        <v>717</v>
      </c>
      <c r="D3040" t="s">
        <v>979</v>
      </c>
      <c r="E3040" s="1">
        <v>32378</v>
      </c>
      <c r="F3040" s="1">
        <v>44780</v>
      </c>
      <c r="G3040" t="s">
        <v>967</v>
      </c>
      <c r="H3040" s="2">
        <v>462995.7</v>
      </c>
      <c r="I3040">
        <v>12</v>
      </c>
      <c r="J3040">
        <v>5.5</v>
      </c>
      <c r="R3040">
        <f t="shared" ca="1" si="156"/>
        <v>36</v>
      </c>
    </row>
    <row r="3041" spans="1:18">
      <c r="A3041">
        <v>4040</v>
      </c>
      <c r="B3041" t="s">
        <v>172</v>
      </c>
      <c r="C3041" t="s">
        <v>479</v>
      </c>
      <c r="D3041" t="s">
        <v>980</v>
      </c>
      <c r="E3041" s="1">
        <v>20657</v>
      </c>
      <c r="F3041" s="1">
        <v>44495</v>
      </c>
      <c r="G3041" t="s">
        <v>969</v>
      </c>
      <c r="H3041" s="2">
        <v>291472.25</v>
      </c>
      <c r="I3041">
        <v>0</v>
      </c>
      <c r="J3041">
        <v>8</v>
      </c>
      <c r="R3041">
        <f t="shared" ca="1" si="156"/>
        <v>68</v>
      </c>
    </row>
    <row r="3042" spans="1:18">
      <c r="A3042">
        <v>4041</v>
      </c>
      <c r="B3042" t="s">
        <v>237</v>
      </c>
      <c r="C3042" t="s">
        <v>800</v>
      </c>
      <c r="D3042" t="s">
        <v>980</v>
      </c>
      <c r="E3042" s="1">
        <v>32541</v>
      </c>
      <c r="F3042" s="1">
        <v>45612</v>
      </c>
      <c r="G3042" t="s">
        <v>969</v>
      </c>
      <c r="H3042" s="2">
        <v>249764.69</v>
      </c>
      <c r="I3042">
        <v>0</v>
      </c>
      <c r="J3042">
        <v>8</v>
      </c>
      <c r="R3042">
        <f t="shared" ca="1" si="156"/>
        <v>36</v>
      </c>
    </row>
    <row r="3043" spans="1:18">
      <c r="A3043">
        <v>4042</v>
      </c>
      <c r="B3043" t="s">
        <v>293</v>
      </c>
      <c r="C3043" t="s">
        <v>768</v>
      </c>
      <c r="D3043" t="s">
        <v>979</v>
      </c>
      <c r="E3043" s="1">
        <v>29987</v>
      </c>
      <c r="F3043" s="1">
        <v>44425</v>
      </c>
      <c r="G3043" t="s">
        <v>969</v>
      </c>
      <c r="H3043" s="2">
        <v>408206.34</v>
      </c>
      <c r="I3043">
        <v>18</v>
      </c>
      <c r="J3043">
        <v>8</v>
      </c>
      <c r="R3043">
        <f t="shared" ca="1" si="156"/>
        <v>43</v>
      </c>
    </row>
    <row r="3044" spans="1:18">
      <c r="A3044">
        <v>4043</v>
      </c>
      <c r="B3044" t="s">
        <v>232</v>
      </c>
      <c r="C3044" t="s">
        <v>610</v>
      </c>
      <c r="D3044" t="s">
        <v>980</v>
      </c>
      <c r="E3044" s="1">
        <v>31850</v>
      </c>
      <c r="F3044" s="1">
        <v>44895</v>
      </c>
      <c r="G3044" t="s">
        <v>966</v>
      </c>
      <c r="H3044" s="2">
        <v>12255.72</v>
      </c>
      <c r="I3044">
        <v>0</v>
      </c>
      <c r="J3044">
        <v>2.1</v>
      </c>
      <c r="R3044">
        <f t="shared" ca="1" si="156"/>
        <v>38</v>
      </c>
    </row>
    <row r="3045" spans="1:18">
      <c r="A3045">
        <v>4044</v>
      </c>
      <c r="B3045" t="s">
        <v>295</v>
      </c>
      <c r="C3045" t="s">
        <v>598</v>
      </c>
      <c r="D3045" t="s">
        <v>980</v>
      </c>
      <c r="E3045" s="1">
        <v>35496</v>
      </c>
      <c r="F3045" s="1">
        <v>44827</v>
      </c>
      <c r="G3045" t="s">
        <v>968</v>
      </c>
      <c r="H3045" s="2">
        <v>107706.26</v>
      </c>
      <c r="I3045">
        <v>0</v>
      </c>
      <c r="J3045">
        <v>35</v>
      </c>
      <c r="R3045">
        <f t="shared" ca="1" si="156"/>
        <v>28</v>
      </c>
    </row>
    <row r="3046" spans="1:18">
      <c r="A3046">
        <v>4045</v>
      </c>
      <c r="B3046" t="s">
        <v>141</v>
      </c>
      <c r="C3046" t="s">
        <v>711</v>
      </c>
      <c r="D3046" t="s">
        <v>980</v>
      </c>
      <c r="E3046" s="1">
        <v>28504</v>
      </c>
      <c r="F3046" s="1">
        <v>45401</v>
      </c>
      <c r="G3046" t="s">
        <v>965</v>
      </c>
      <c r="H3046" s="2">
        <v>411240.47</v>
      </c>
      <c r="I3046">
        <v>0</v>
      </c>
      <c r="J3046">
        <v>0.5</v>
      </c>
      <c r="R3046">
        <f t="shared" ca="1" si="156"/>
        <v>47</v>
      </c>
    </row>
    <row r="3047" spans="1:18">
      <c r="A3047">
        <v>4046</v>
      </c>
      <c r="B3047" t="s">
        <v>194</v>
      </c>
      <c r="C3047" t="s">
        <v>762</v>
      </c>
      <c r="D3047" t="s">
        <v>980</v>
      </c>
      <c r="E3047" s="1">
        <v>25013</v>
      </c>
      <c r="F3047" s="1">
        <v>44391</v>
      </c>
      <c r="G3047" t="s">
        <v>965</v>
      </c>
      <c r="H3047" s="2">
        <v>472106.04</v>
      </c>
      <c r="I3047">
        <v>0</v>
      </c>
      <c r="J3047">
        <v>0.5</v>
      </c>
      <c r="R3047">
        <f t="shared" ca="1" si="156"/>
        <v>56</v>
      </c>
    </row>
    <row r="3048" spans="1:18">
      <c r="A3048">
        <v>4047</v>
      </c>
      <c r="B3048" t="s">
        <v>132</v>
      </c>
      <c r="C3048" t="s">
        <v>556</v>
      </c>
      <c r="D3048" t="s">
        <v>979</v>
      </c>
      <c r="E3048" s="1">
        <v>22694</v>
      </c>
      <c r="F3048" s="1">
        <v>44144</v>
      </c>
      <c r="G3048" t="s">
        <v>968</v>
      </c>
      <c r="H3048" s="2">
        <v>63749.27</v>
      </c>
      <c r="I3048">
        <v>0</v>
      </c>
      <c r="J3048">
        <v>35</v>
      </c>
      <c r="R3048">
        <f t="shared" ca="1" si="156"/>
        <v>63</v>
      </c>
    </row>
    <row r="3049" spans="1:18">
      <c r="A3049">
        <v>4048</v>
      </c>
      <c r="B3049" t="s">
        <v>228</v>
      </c>
      <c r="C3049" t="s">
        <v>463</v>
      </c>
      <c r="D3049" t="s">
        <v>980</v>
      </c>
      <c r="E3049" s="1">
        <v>29281</v>
      </c>
      <c r="F3049" s="1">
        <v>45400</v>
      </c>
      <c r="G3049" t="s">
        <v>967</v>
      </c>
      <c r="H3049" s="2">
        <v>94340.04</v>
      </c>
      <c r="I3049">
        <v>0</v>
      </c>
      <c r="J3049">
        <v>5.5</v>
      </c>
      <c r="R3049">
        <f t="shared" ca="1" si="156"/>
        <v>45</v>
      </c>
    </row>
    <row r="3050" spans="1:18">
      <c r="A3050">
        <v>4049</v>
      </c>
      <c r="B3050" t="s">
        <v>291</v>
      </c>
      <c r="C3050" t="s">
        <v>440</v>
      </c>
      <c r="D3050" t="s">
        <v>980</v>
      </c>
      <c r="E3050" s="1">
        <v>34017</v>
      </c>
      <c r="F3050" s="1">
        <v>44026</v>
      </c>
      <c r="G3050" t="s">
        <v>967</v>
      </c>
      <c r="H3050" s="2">
        <v>445804.53</v>
      </c>
      <c r="I3050">
        <v>18</v>
      </c>
      <c r="J3050">
        <v>5.5</v>
      </c>
      <c r="R3050">
        <f t="shared" ca="1" si="156"/>
        <v>32</v>
      </c>
    </row>
    <row r="3051" spans="1:18">
      <c r="A3051">
        <v>4050</v>
      </c>
      <c r="B3051" t="s">
        <v>177</v>
      </c>
      <c r="C3051" t="s">
        <v>767</v>
      </c>
      <c r="D3051" t="s">
        <v>979</v>
      </c>
      <c r="E3051" s="1">
        <v>33867</v>
      </c>
      <c r="F3051" s="1">
        <v>44212</v>
      </c>
      <c r="G3051" t="s">
        <v>966</v>
      </c>
      <c r="H3051" s="2">
        <v>499591.94</v>
      </c>
      <c r="I3051">
        <v>0</v>
      </c>
      <c r="J3051">
        <v>2.1</v>
      </c>
      <c r="R3051">
        <f t="shared" ca="1" si="156"/>
        <v>32</v>
      </c>
    </row>
    <row r="3052" spans="1:18">
      <c r="A3052">
        <v>4051</v>
      </c>
      <c r="B3052" t="s">
        <v>88</v>
      </c>
      <c r="C3052" t="s">
        <v>680</v>
      </c>
      <c r="D3052" t="s">
        <v>980</v>
      </c>
      <c r="E3052" s="1">
        <v>19950</v>
      </c>
      <c r="F3052" s="1">
        <v>44825</v>
      </c>
      <c r="G3052" t="s">
        <v>967</v>
      </c>
      <c r="H3052" s="2">
        <v>91920.84</v>
      </c>
      <c r="I3052">
        <v>36</v>
      </c>
      <c r="J3052">
        <v>5.5</v>
      </c>
      <c r="R3052">
        <f t="shared" ca="1" si="156"/>
        <v>70</v>
      </c>
    </row>
    <row r="3053" spans="1:18">
      <c r="A3053">
        <v>4052</v>
      </c>
      <c r="B3053" t="s">
        <v>83</v>
      </c>
      <c r="C3053" t="s">
        <v>932</v>
      </c>
      <c r="D3053" t="s">
        <v>979</v>
      </c>
      <c r="E3053" s="1">
        <v>24041</v>
      </c>
      <c r="F3053" s="1">
        <v>45702</v>
      </c>
      <c r="G3053" t="s">
        <v>965</v>
      </c>
      <c r="H3053" s="2">
        <v>80027.81</v>
      </c>
      <c r="I3053">
        <v>0</v>
      </c>
      <c r="J3053">
        <v>0.5</v>
      </c>
      <c r="R3053">
        <f t="shared" ca="1" si="156"/>
        <v>59</v>
      </c>
    </row>
    <row r="3054" spans="1:18">
      <c r="A3054">
        <v>4053</v>
      </c>
      <c r="B3054" t="s">
        <v>114</v>
      </c>
      <c r="C3054" t="s">
        <v>860</v>
      </c>
      <c r="D3054" t="s">
        <v>980</v>
      </c>
      <c r="E3054" s="1">
        <v>37981</v>
      </c>
      <c r="F3054" s="1">
        <v>45553</v>
      </c>
      <c r="G3054" t="s">
        <v>967</v>
      </c>
      <c r="H3054" s="2">
        <v>486844.38</v>
      </c>
      <c r="I3054">
        <v>0</v>
      </c>
      <c r="J3054">
        <v>5.5</v>
      </c>
      <c r="R3054">
        <f t="shared" ca="1" si="156"/>
        <v>21</v>
      </c>
    </row>
    <row r="3055" spans="1:18">
      <c r="A3055">
        <v>4054</v>
      </c>
      <c r="B3055" t="s">
        <v>106</v>
      </c>
      <c r="C3055" t="s">
        <v>732</v>
      </c>
      <c r="D3055" t="s">
        <v>979</v>
      </c>
      <c r="E3055" s="1">
        <v>34848</v>
      </c>
      <c r="F3055" s="1">
        <v>45679</v>
      </c>
      <c r="G3055" t="s">
        <v>969</v>
      </c>
      <c r="H3055" s="2">
        <v>100427.59</v>
      </c>
      <c r="I3055">
        <v>18</v>
      </c>
      <c r="J3055">
        <v>8</v>
      </c>
      <c r="R3055">
        <f t="shared" ca="1" si="156"/>
        <v>30</v>
      </c>
    </row>
    <row r="3056" spans="1:18">
      <c r="A3056">
        <v>4055</v>
      </c>
      <c r="B3056" t="s">
        <v>35</v>
      </c>
      <c r="C3056" t="s">
        <v>814</v>
      </c>
      <c r="D3056" t="s">
        <v>980</v>
      </c>
      <c r="E3056" s="1">
        <v>37285</v>
      </c>
      <c r="F3056" s="1">
        <v>45757</v>
      </c>
      <c r="G3056" t="s">
        <v>968</v>
      </c>
      <c r="H3056" s="2">
        <v>97000.94</v>
      </c>
      <c r="I3056">
        <v>0</v>
      </c>
      <c r="J3056">
        <v>35</v>
      </c>
      <c r="R3056">
        <f t="shared" ca="1" si="156"/>
        <v>23</v>
      </c>
    </row>
    <row r="3057" spans="1:18">
      <c r="A3057">
        <v>4056</v>
      </c>
      <c r="B3057" t="s">
        <v>90</v>
      </c>
      <c r="C3057" t="s">
        <v>753</v>
      </c>
      <c r="D3057" t="s">
        <v>980</v>
      </c>
      <c r="E3057" s="1">
        <v>22938</v>
      </c>
      <c r="F3057" s="1">
        <v>45659</v>
      </c>
      <c r="G3057" t="s">
        <v>968</v>
      </c>
      <c r="H3057" s="2">
        <v>260062.15</v>
      </c>
      <c r="I3057">
        <v>0</v>
      </c>
      <c r="J3057">
        <v>35</v>
      </c>
      <c r="R3057">
        <f t="shared" ca="1" si="156"/>
        <v>62</v>
      </c>
    </row>
    <row r="3058" spans="1:18">
      <c r="A3058">
        <v>4057</v>
      </c>
      <c r="B3058" t="s">
        <v>205</v>
      </c>
      <c r="C3058" t="s">
        <v>628</v>
      </c>
      <c r="D3058" t="s">
        <v>979</v>
      </c>
      <c r="E3058" s="1">
        <v>32478</v>
      </c>
      <c r="F3058" s="1">
        <v>45212</v>
      </c>
      <c r="G3058" t="s">
        <v>968</v>
      </c>
      <c r="H3058" s="2">
        <v>394085.91</v>
      </c>
      <c r="I3058">
        <v>0</v>
      </c>
      <c r="J3058">
        <v>35</v>
      </c>
      <c r="R3058">
        <f t="shared" ca="1" si="156"/>
        <v>36</v>
      </c>
    </row>
    <row r="3059" spans="1:18">
      <c r="A3059">
        <v>4058</v>
      </c>
      <c r="B3059" t="s">
        <v>209</v>
      </c>
      <c r="C3059" t="s">
        <v>416</v>
      </c>
      <c r="D3059" t="s">
        <v>980</v>
      </c>
      <c r="E3059" s="1">
        <v>22788</v>
      </c>
      <c r="F3059" s="1">
        <v>45672</v>
      </c>
      <c r="G3059" t="s">
        <v>969</v>
      </c>
      <c r="H3059" s="2">
        <v>373250.61</v>
      </c>
      <c r="I3059">
        <v>24</v>
      </c>
      <c r="J3059">
        <v>8</v>
      </c>
      <c r="R3059">
        <f t="shared" ca="1" si="156"/>
        <v>63</v>
      </c>
    </row>
    <row r="3060" spans="1:18">
      <c r="A3060">
        <v>4059</v>
      </c>
      <c r="B3060" t="s">
        <v>74</v>
      </c>
      <c r="C3060" t="s">
        <v>516</v>
      </c>
      <c r="D3060" t="s">
        <v>979</v>
      </c>
      <c r="E3060" s="1">
        <v>35731</v>
      </c>
      <c r="F3060" s="1">
        <v>44857</v>
      </c>
      <c r="G3060" t="s">
        <v>966</v>
      </c>
      <c r="H3060" s="2">
        <v>440869.13</v>
      </c>
      <c r="I3060">
        <v>0</v>
      </c>
      <c r="J3060">
        <v>2.1</v>
      </c>
      <c r="R3060">
        <f t="shared" ca="1" si="156"/>
        <v>27</v>
      </c>
    </row>
    <row r="3061" spans="1:18">
      <c r="A3061">
        <v>4060</v>
      </c>
      <c r="B3061" t="s">
        <v>26</v>
      </c>
      <c r="C3061" t="s">
        <v>441</v>
      </c>
      <c r="D3061" t="s">
        <v>979</v>
      </c>
      <c r="E3061" s="1">
        <v>38125</v>
      </c>
      <c r="F3061" s="1">
        <v>45597</v>
      </c>
      <c r="G3061" t="s">
        <v>967</v>
      </c>
      <c r="H3061" s="2">
        <v>238201.56</v>
      </c>
      <c r="I3061">
        <v>0</v>
      </c>
      <c r="J3061">
        <v>5.5</v>
      </c>
      <c r="R3061">
        <f t="shared" ca="1" si="156"/>
        <v>21</v>
      </c>
    </row>
    <row r="3062" spans="1:18">
      <c r="A3062">
        <v>4061</v>
      </c>
      <c r="B3062" t="s">
        <v>343</v>
      </c>
      <c r="C3062" t="s">
        <v>471</v>
      </c>
      <c r="D3062" t="s">
        <v>980</v>
      </c>
      <c r="E3062" s="1">
        <v>37117</v>
      </c>
      <c r="F3062" s="1">
        <v>44809</v>
      </c>
      <c r="G3062" t="s">
        <v>965</v>
      </c>
      <c r="H3062" s="2">
        <v>36097.56</v>
      </c>
      <c r="I3062">
        <v>0</v>
      </c>
      <c r="J3062">
        <v>0.5</v>
      </c>
      <c r="R3062">
        <f t="shared" ca="1" si="156"/>
        <v>23</v>
      </c>
    </row>
    <row r="3063" spans="1:18">
      <c r="A3063">
        <v>4062</v>
      </c>
      <c r="B3063" t="s">
        <v>32</v>
      </c>
      <c r="C3063" t="s">
        <v>775</v>
      </c>
      <c r="D3063" t="s">
        <v>980</v>
      </c>
      <c r="E3063" s="1">
        <v>23527</v>
      </c>
      <c r="F3063" s="1">
        <v>44554</v>
      </c>
      <c r="G3063" t="s">
        <v>965</v>
      </c>
      <c r="H3063" s="2">
        <v>192141.97</v>
      </c>
      <c r="I3063">
        <v>0</v>
      </c>
      <c r="J3063">
        <v>0.5</v>
      </c>
      <c r="R3063">
        <f t="shared" ca="1" si="156"/>
        <v>61</v>
      </c>
    </row>
    <row r="3064" spans="1:18">
      <c r="A3064">
        <v>4063</v>
      </c>
      <c r="B3064" t="s">
        <v>248</v>
      </c>
      <c r="C3064" t="s">
        <v>413</v>
      </c>
      <c r="D3064" t="s">
        <v>980</v>
      </c>
      <c r="E3064" s="1">
        <v>23150</v>
      </c>
      <c r="F3064" s="1">
        <v>44984</v>
      </c>
      <c r="G3064" t="s">
        <v>965</v>
      </c>
      <c r="H3064" s="2">
        <v>197232.22</v>
      </c>
      <c r="I3064">
        <v>0</v>
      </c>
      <c r="J3064">
        <v>0.5</v>
      </c>
      <c r="R3064">
        <f t="shared" ca="1" si="156"/>
        <v>62</v>
      </c>
    </row>
    <row r="3065" spans="1:18">
      <c r="A3065">
        <v>4064</v>
      </c>
      <c r="B3065" t="s">
        <v>118</v>
      </c>
      <c r="C3065" t="s">
        <v>436</v>
      </c>
      <c r="D3065" t="s">
        <v>980</v>
      </c>
      <c r="E3065" s="1">
        <v>37478</v>
      </c>
      <c r="F3065" s="1">
        <v>45014</v>
      </c>
      <c r="G3065" t="s">
        <v>966</v>
      </c>
      <c r="H3065" s="2">
        <v>297507.74</v>
      </c>
      <c r="I3065">
        <v>0</v>
      </c>
      <c r="J3065">
        <v>2.1</v>
      </c>
      <c r="R3065">
        <f t="shared" ca="1" si="156"/>
        <v>22</v>
      </c>
    </row>
    <row r="3066" spans="1:18">
      <c r="A3066">
        <v>4065</v>
      </c>
      <c r="B3066" t="s">
        <v>133</v>
      </c>
      <c r="C3066" t="s">
        <v>531</v>
      </c>
      <c r="D3066" t="s">
        <v>979</v>
      </c>
      <c r="E3066" s="1">
        <v>34742</v>
      </c>
      <c r="F3066" s="1">
        <v>45527</v>
      </c>
      <c r="G3066" t="s">
        <v>969</v>
      </c>
      <c r="H3066" s="2">
        <v>430457.96</v>
      </c>
      <c r="I3066">
        <v>6</v>
      </c>
      <c r="J3066">
        <v>8</v>
      </c>
      <c r="R3066">
        <f t="shared" ca="1" si="156"/>
        <v>30</v>
      </c>
    </row>
    <row r="3067" spans="1:18">
      <c r="A3067">
        <v>4066</v>
      </c>
      <c r="B3067" t="s">
        <v>89</v>
      </c>
      <c r="C3067" t="s">
        <v>820</v>
      </c>
      <c r="D3067" t="s">
        <v>980</v>
      </c>
      <c r="E3067" s="1">
        <v>38403</v>
      </c>
      <c r="F3067" s="1">
        <v>44318</v>
      </c>
      <c r="G3067" t="s">
        <v>968</v>
      </c>
      <c r="H3067" s="2">
        <v>66576.039999999994</v>
      </c>
      <c r="I3067">
        <v>0</v>
      </c>
      <c r="J3067">
        <v>35</v>
      </c>
      <c r="R3067">
        <f t="shared" ca="1" si="156"/>
        <v>20</v>
      </c>
    </row>
    <row r="3068" spans="1:18">
      <c r="A3068">
        <v>4067</v>
      </c>
      <c r="B3068" t="s">
        <v>272</v>
      </c>
      <c r="C3068" t="s">
        <v>784</v>
      </c>
      <c r="D3068" t="s">
        <v>980</v>
      </c>
      <c r="E3068" s="1">
        <v>22234</v>
      </c>
      <c r="F3068" s="1">
        <v>45733</v>
      </c>
      <c r="G3068" t="s">
        <v>965</v>
      </c>
      <c r="H3068" s="2">
        <v>25817.200000000001</v>
      </c>
      <c r="I3068">
        <v>0</v>
      </c>
      <c r="J3068">
        <v>0.5</v>
      </c>
      <c r="R3068">
        <f t="shared" ca="1" si="156"/>
        <v>64</v>
      </c>
    </row>
    <row r="3069" spans="1:18">
      <c r="A3069">
        <v>4068</v>
      </c>
      <c r="B3069" t="s">
        <v>166</v>
      </c>
      <c r="C3069" t="s">
        <v>694</v>
      </c>
      <c r="D3069" t="s">
        <v>979</v>
      </c>
      <c r="E3069" s="1">
        <v>36986</v>
      </c>
      <c r="F3069" s="1">
        <v>44093</v>
      </c>
      <c r="G3069" t="s">
        <v>966</v>
      </c>
      <c r="H3069" s="2">
        <v>13932.64</v>
      </c>
      <c r="I3069">
        <v>0</v>
      </c>
      <c r="J3069">
        <v>2.1</v>
      </c>
      <c r="R3069">
        <f t="shared" ca="1" si="156"/>
        <v>24</v>
      </c>
    </row>
    <row r="3070" spans="1:18">
      <c r="A3070">
        <v>4069</v>
      </c>
      <c r="B3070" t="s">
        <v>118</v>
      </c>
      <c r="C3070" t="s">
        <v>461</v>
      </c>
      <c r="D3070" t="s">
        <v>980</v>
      </c>
      <c r="E3070" s="1">
        <v>34541</v>
      </c>
      <c r="F3070" s="1">
        <v>44634</v>
      </c>
      <c r="G3070" t="s">
        <v>966</v>
      </c>
      <c r="H3070" s="2">
        <v>237621.65</v>
      </c>
      <c r="I3070">
        <v>0</v>
      </c>
      <c r="J3070">
        <v>2.1</v>
      </c>
      <c r="R3070">
        <f t="shared" ca="1" si="156"/>
        <v>30</v>
      </c>
    </row>
    <row r="3071" spans="1:18">
      <c r="A3071">
        <v>4070</v>
      </c>
      <c r="B3071" t="s">
        <v>215</v>
      </c>
      <c r="C3071" t="s">
        <v>360</v>
      </c>
      <c r="D3071" t="s">
        <v>980</v>
      </c>
      <c r="E3071" s="1">
        <v>38789</v>
      </c>
      <c r="F3071" s="1">
        <v>45419</v>
      </c>
      <c r="G3071" t="s">
        <v>967</v>
      </c>
      <c r="H3071" s="2">
        <v>257777.8</v>
      </c>
      <c r="I3071">
        <v>24</v>
      </c>
      <c r="J3071">
        <v>5.5</v>
      </c>
      <c r="R3071">
        <f t="shared" ca="1" si="156"/>
        <v>19</v>
      </c>
    </row>
    <row r="3072" spans="1:18">
      <c r="A3072">
        <v>4071</v>
      </c>
      <c r="B3072" t="s">
        <v>34</v>
      </c>
      <c r="C3072" t="s">
        <v>812</v>
      </c>
      <c r="D3072" t="s">
        <v>980</v>
      </c>
      <c r="E3072" s="1">
        <v>21184</v>
      </c>
      <c r="F3072" s="1">
        <v>44632</v>
      </c>
      <c r="G3072" t="s">
        <v>966</v>
      </c>
      <c r="H3072" s="2">
        <v>61925.99</v>
      </c>
      <c r="I3072">
        <v>0</v>
      </c>
      <c r="J3072">
        <v>2.1</v>
      </c>
      <c r="R3072">
        <f t="shared" ca="1" si="156"/>
        <v>67</v>
      </c>
    </row>
    <row r="3073" spans="1:18">
      <c r="A3073">
        <v>4072</v>
      </c>
      <c r="B3073" t="s">
        <v>123</v>
      </c>
      <c r="C3073" t="s">
        <v>770</v>
      </c>
      <c r="D3073" t="s">
        <v>980</v>
      </c>
      <c r="E3073" s="1">
        <v>22637</v>
      </c>
      <c r="F3073" s="1">
        <v>44968</v>
      </c>
      <c r="G3073" t="s">
        <v>967</v>
      </c>
      <c r="H3073" s="2">
        <v>271791.90000000002</v>
      </c>
      <c r="I3073">
        <v>24</v>
      </c>
      <c r="J3073">
        <v>5.5</v>
      </c>
      <c r="R3073">
        <f t="shared" ca="1" si="156"/>
        <v>63</v>
      </c>
    </row>
    <row r="3074" spans="1:18">
      <c r="A3074">
        <v>4073</v>
      </c>
      <c r="B3074" t="s">
        <v>146</v>
      </c>
      <c r="C3074" t="s">
        <v>816</v>
      </c>
      <c r="D3074" t="s">
        <v>980</v>
      </c>
      <c r="E3074" s="1">
        <v>28731</v>
      </c>
      <c r="F3074" s="1">
        <v>44762</v>
      </c>
      <c r="G3074" t="s">
        <v>965</v>
      </c>
      <c r="H3074" s="2">
        <v>219185.8</v>
      </c>
      <c r="I3074">
        <v>0</v>
      </c>
      <c r="J3074">
        <v>0.5</v>
      </c>
      <c r="R3074">
        <f t="shared" ca="1" si="156"/>
        <v>46</v>
      </c>
    </row>
    <row r="3075" spans="1:18">
      <c r="A3075">
        <v>4074</v>
      </c>
      <c r="B3075" t="s">
        <v>332</v>
      </c>
      <c r="C3075" t="s">
        <v>960</v>
      </c>
      <c r="D3075" t="s">
        <v>980</v>
      </c>
      <c r="E3075" s="1">
        <v>32168</v>
      </c>
      <c r="F3075" s="1">
        <v>45126</v>
      </c>
      <c r="G3075" t="s">
        <v>965</v>
      </c>
      <c r="H3075" s="2">
        <v>379159.74</v>
      </c>
      <c r="I3075">
        <v>0</v>
      </c>
      <c r="J3075">
        <v>0.5</v>
      </c>
      <c r="R3075">
        <f t="shared" ca="1" si="156"/>
        <v>37</v>
      </c>
    </row>
    <row r="3076" spans="1:18">
      <c r="A3076">
        <v>4075</v>
      </c>
      <c r="B3076" t="s">
        <v>319</v>
      </c>
      <c r="C3076" t="s">
        <v>949</v>
      </c>
      <c r="D3076" t="s">
        <v>979</v>
      </c>
      <c r="E3076" s="1">
        <v>22504</v>
      </c>
      <c r="F3076" s="1">
        <v>45051</v>
      </c>
      <c r="G3076" t="s">
        <v>969</v>
      </c>
      <c r="H3076" s="2">
        <v>59758.3</v>
      </c>
      <c r="I3076">
        <v>18</v>
      </c>
      <c r="J3076">
        <v>8</v>
      </c>
      <c r="R3076">
        <f t="shared" ca="1" si="156"/>
        <v>63</v>
      </c>
    </row>
    <row r="3077" spans="1:18">
      <c r="A3077">
        <v>4076</v>
      </c>
      <c r="B3077" t="s">
        <v>165</v>
      </c>
      <c r="C3077" t="s">
        <v>524</v>
      </c>
      <c r="D3077" t="s">
        <v>979</v>
      </c>
      <c r="E3077" s="1">
        <v>21946</v>
      </c>
      <c r="F3077" s="1">
        <v>44181</v>
      </c>
      <c r="G3077" t="s">
        <v>968</v>
      </c>
      <c r="H3077" s="2">
        <v>343861.91</v>
      </c>
      <c r="I3077">
        <v>0</v>
      </c>
      <c r="J3077">
        <v>35</v>
      </c>
      <c r="R3077">
        <f t="shared" ca="1" si="156"/>
        <v>65</v>
      </c>
    </row>
    <row r="3078" spans="1:18">
      <c r="A3078">
        <v>4077</v>
      </c>
      <c r="B3078" t="s">
        <v>283</v>
      </c>
      <c r="C3078" t="s">
        <v>378</v>
      </c>
      <c r="D3078" t="s">
        <v>979</v>
      </c>
      <c r="E3078" s="1">
        <v>38472</v>
      </c>
      <c r="F3078" s="1">
        <v>45180</v>
      </c>
      <c r="G3078" t="s">
        <v>967</v>
      </c>
      <c r="H3078" s="2">
        <v>459734.23</v>
      </c>
      <c r="I3078">
        <v>0</v>
      </c>
      <c r="J3078">
        <v>5.5</v>
      </c>
      <c r="R3078">
        <f t="shared" ca="1" si="156"/>
        <v>20</v>
      </c>
    </row>
    <row r="3079" spans="1:18">
      <c r="A3079">
        <v>4078</v>
      </c>
      <c r="B3079" t="s">
        <v>300</v>
      </c>
      <c r="C3079" t="s">
        <v>450</v>
      </c>
      <c r="D3079" t="s">
        <v>980</v>
      </c>
      <c r="E3079" s="1">
        <v>29856</v>
      </c>
      <c r="F3079" s="1">
        <v>45081</v>
      </c>
      <c r="G3079" t="s">
        <v>969</v>
      </c>
      <c r="H3079" s="2">
        <v>113363.1</v>
      </c>
      <c r="I3079">
        <v>36</v>
      </c>
      <c r="J3079">
        <v>8</v>
      </c>
      <c r="R3079">
        <f t="shared" ca="1" si="156"/>
        <v>43</v>
      </c>
    </row>
    <row r="3080" spans="1:18">
      <c r="A3080">
        <v>4079</v>
      </c>
      <c r="B3080" t="s">
        <v>144</v>
      </c>
      <c r="C3080" t="s">
        <v>597</v>
      </c>
      <c r="D3080" t="s">
        <v>980</v>
      </c>
      <c r="E3080" s="1">
        <v>33818</v>
      </c>
      <c r="F3080" s="1">
        <v>45303</v>
      </c>
      <c r="G3080" t="s">
        <v>966</v>
      </c>
      <c r="H3080" s="2">
        <v>148722.46</v>
      </c>
      <c r="I3080">
        <v>0</v>
      </c>
      <c r="J3080">
        <v>2.1</v>
      </c>
      <c r="R3080">
        <f t="shared" ca="1" si="156"/>
        <v>32</v>
      </c>
    </row>
    <row r="3081" spans="1:18">
      <c r="A3081">
        <v>4080</v>
      </c>
      <c r="B3081" t="s">
        <v>144</v>
      </c>
      <c r="C3081" t="s">
        <v>489</v>
      </c>
      <c r="D3081" t="s">
        <v>979</v>
      </c>
      <c r="E3081" s="1">
        <v>38582</v>
      </c>
      <c r="F3081" s="1">
        <v>45460</v>
      </c>
      <c r="G3081" t="s">
        <v>969</v>
      </c>
      <c r="H3081" s="2">
        <v>315815.2</v>
      </c>
      <c r="I3081">
        <v>12</v>
      </c>
      <c r="J3081">
        <v>8</v>
      </c>
      <c r="R3081">
        <f t="shared" ca="1" si="156"/>
        <v>19</v>
      </c>
    </row>
    <row r="3082" spans="1:18">
      <c r="A3082">
        <v>4081</v>
      </c>
      <c r="B3082" t="s">
        <v>147</v>
      </c>
      <c r="C3082" t="s">
        <v>937</v>
      </c>
      <c r="D3082" t="s">
        <v>979</v>
      </c>
      <c r="E3082" s="1">
        <v>34730</v>
      </c>
      <c r="F3082" s="1">
        <v>44794</v>
      </c>
      <c r="G3082" t="s">
        <v>966</v>
      </c>
      <c r="H3082" s="2">
        <v>495906.71</v>
      </c>
      <c r="I3082">
        <v>0</v>
      </c>
      <c r="J3082">
        <v>2.1</v>
      </c>
      <c r="R3082">
        <f t="shared" ca="1" si="156"/>
        <v>30</v>
      </c>
    </row>
    <row r="3083" spans="1:18">
      <c r="A3083">
        <v>4082</v>
      </c>
      <c r="B3083" t="s">
        <v>293</v>
      </c>
      <c r="C3083" t="s">
        <v>876</v>
      </c>
      <c r="D3083" t="s">
        <v>979</v>
      </c>
      <c r="E3083" s="1">
        <v>20618</v>
      </c>
      <c r="F3083" s="1">
        <v>45242</v>
      </c>
      <c r="G3083" t="s">
        <v>965</v>
      </c>
      <c r="H3083" s="2">
        <v>333653.89</v>
      </c>
      <c r="I3083">
        <v>0</v>
      </c>
      <c r="J3083">
        <v>0.5</v>
      </c>
      <c r="R3083">
        <f t="shared" ca="1" si="156"/>
        <v>68</v>
      </c>
    </row>
    <row r="3084" spans="1:18">
      <c r="A3084">
        <v>4083</v>
      </c>
      <c r="B3084" t="s">
        <v>347</v>
      </c>
      <c r="C3084" t="s">
        <v>928</v>
      </c>
      <c r="D3084" t="s">
        <v>979</v>
      </c>
      <c r="E3084" s="1">
        <v>28578</v>
      </c>
      <c r="F3084" s="1">
        <v>44706</v>
      </c>
      <c r="G3084" t="s">
        <v>968</v>
      </c>
      <c r="H3084" s="2">
        <v>222839.28</v>
      </c>
      <c r="I3084">
        <v>0</v>
      </c>
      <c r="J3084">
        <v>35</v>
      </c>
      <c r="R3084">
        <f t="shared" ca="1" si="156"/>
        <v>47</v>
      </c>
    </row>
    <row r="3085" spans="1:18">
      <c r="A3085">
        <v>4084</v>
      </c>
      <c r="B3085" t="s">
        <v>202</v>
      </c>
      <c r="C3085" t="s">
        <v>356</v>
      </c>
      <c r="D3085" t="s">
        <v>979</v>
      </c>
      <c r="E3085" s="1">
        <v>26282</v>
      </c>
      <c r="F3085" s="1">
        <v>44197</v>
      </c>
      <c r="G3085" t="s">
        <v>966</v>
      </c>
      <c r="H3085" s="2">
        <v>249677.89</v>
      </c>
      <c r="I3085">
        <v>0</v>
      </c>
      <c r="J3085">
        <v>2.1</v>
      </c>
      <c r="R3085">
        <f t="shared" ref="R3085:R3148" ca="1" si="157">INT((TODAY()-E3085)/365.25)</f>
        <v>53</v>
      </c>
    </row>
    <row r="3086" spans="1:18">
      <c r="A3086">
        <v>4085</v>
      </c>
      <c r="B3086" t="s">
        <v>108</v>
      </c>
      <c r="C3086" t="s">
        <v>869</v>
      </c>
      <c r="D3086" t="s">
        <v>979</v>
      </c>
      <c r="E3086" s="1">
        <v>26262</v>
      </c>
      <c r="F3086" s="1">
        <v>45484</v>
      </c>
      <c r="G3086" t="s">
        <v>969</v>
      </c>
      <c r="H3086" s="2">
        <v>482220.7</v>
      </c>
      <c r="I3086">
        <v>36</v>
      </c>
      <c r="J3086">
        <v>8</v>
      </c>
      <c r="R3086">
        <f t="shared" ca="1" si="157"/>
        <v>53</v>
      </c>
    </row>
    <row r="3087" spans="1:18">
      <c r="A3087">
        <v>4086</v>
      </c>
      <c r="B3087" t="s">
        <v>132</v>
      </c>
      <c r="C3087" t="s">
        <v>739</v>
      </c>
      <c r="D3087" t="s">
        <v>980</v>
      </c>
      <c r="E3087" s="1">
        <v>37218</v>
      </c>
      <c r="F3087" s="1">
        <v>45125</v>
      </c>
      <c r="G3087" t="s">
        <v>965</v>
      </c>
      <c r="H3087" s="2">
        <v>295729.03999999998</v>
      </c>
      <c r="I3087">
        <v>0</v>
      </c>
      <c r="J3087">
        <v>0.5</v>
      </c>
      <c r="R3087">
        <f t="shared" ca="1" si="157"/>
        <v>23</v>
      </c>
    </row>
    <row r="3088" spans="1:18">
      <c r="A3088">
        <v>4087</v>
      </c>
      <c r="B3088" t="s">
        <v>90</v>
      </c>
      <c r="C3088" t="s">
        <v>702</v>
      </c>
      <c r="D3088" t="s">
        <v>980</v>
      </c>
      <c r="E3088" s="1">
        <v>21891</v>
      </c>
      <c r="F3088" s="1">
        <v>44320</v>
      </c>
      <c r="G3088" t="s">
        <v>967</v>
      </c>
      <c r="H3088" s="2">
        <v>123511.1</v>
      </c>
      <c r="I3088">
        <v>0</v>
      </c>
      <c r="J3088">
        <v>5.5</v>
      </c>
      <c r="R3088">
        <f t="shared" ca="1" si="157"/>
        <v>65</v>
      </c>
    </row>
    <row r="3089" spans="1:18">
      <c r="A3089">
        <v>4088</v>
      </c>
      <c r="B3089" t="s">
        <v>120</v>
      </c>
      <c r="C3089" t="s">
        <v>417</v>
      </c>
      <c r="D3089" t="s">
        <v>980</v>
      </c>
      <c r="E3089" s="1">
        <v>19999</v>
      </c>
      <c r="F3089" s="1">
        <v>45182</v>
      </c>
      <c r="G3089" t="s">
        <v>967</v>
      </c>
      <c r="H3089" s="2">
        <v>379134.33</v>
      </c>
      <c r="I3089">
        <v>0</v>
      </c>
      <c r="J3089">
        <v>5.5</v>
      </c>
      <c r="R3089">
        <f t="shared" ca="1" si="157"/>
        <v>70</v>
      </c>
    </row>
    <row r="3090" spans="1:18">
      <c r="A3090">
        <v>4089</v>
      </c>
      <c r="B3090" t="s">
        <v>276</v>
      </c>
      <c r="C3090" t="s">
        <v>927</v>
      </c>
      <c r="D3090" t="s">
        <v>980</v>
      </c>
      <c r="E3090" s="1">
        <v>27392</v>
      </c>
      <c r="F3090" s="1">
        <v>45549</v>
      </c>
      <c r="G3090" t="s">
        <v>965</v>
      </c>
      <c r="H3090" s="2">
        <v>40821.919999999998</v>
      </c>
      <c r="I3090">
        <v>0</v>
      </c>
      <c r="J3090">
        <v>0.5</v>
      </c>
      <c r="R3090">
        <f t="shared" ca="1" si="157"/>
        <v>50</v>
      </c>
    </row>
    <row r="3091" spans="1:18">
      <c r="A3091">
        <v>4090</v>
      </c>
      <c r="B3091" t="s">
        <v>278</v>
      </c>
      <c r="C3091" t="s">
        <v>446</v>
      </c>
      <c r="D3091" t="s">
        <v>980</v>
      </c>
      <c r="E3091" s="1">
        <v>28294</v>
      </c>
      <c r="F3091" s="1">
        <v>45364</v>
      </c>
      <c r="G3091" t="s">
        <v>967</v>
      </c>
      <c r="H3091" s="2">
        <v>307080.68</v>
      </c>
      <c r="I3091">
        <v>36</v>
      </c>
      <c r="J3091">
        <v>5.5</v>
      </c>
      <c r="R3091">
        <f t="shared" ca="1" si="157"/>
        <v>47</v>
      </c>
    </row>
    <row r="3092" spans="1:18">
      <c r="A3092">
        <v>4091</v>
      </c>
      <c r="B3092" t="s">
        <v>248</v>
      </c>
      <c r="C3092" t="s">
        <v>427</v>
      </c>
      <c r="D3092" t="s">
        <v>979</v>
      </c>
      <c r="E3092" s="1">
        <v>38585</v>
      </c>
      <c r="F3092" s="1">
        <v>45145</v>
      </c>
      <c r="G3092" t="s">
        <v>968</v>
      </c>
      <c r="H3092" s="2">
        <v>121942.78</v>
      </c>
      <c r="I3092">
        <v>0</v>
      </c>
      <c r="J3092">
        <v>35</v>
      </c>
      <c r="R3092">
        <f t="shared" ca="1" si="157"/>
        <v>19</v>
      </c>
    </row>
    <row r="3093" spans="1:18">
      <c r="A3093">
        <v>4092</v>
      </c>
      <c r="B3093" t="s">
        <v>294</v>
      </c>
      <c r="C3093" t="s">
        <v>690</v>
      </c>
      <c r="D3093" t="s">
        <v>979</v>
      </c>
      <c r="E3093" s="1">
        <v>31180</v>
      </c>
      <c r="F3093" s="1">
        <v>44801</v>
      </c>
      <c r="G3093" t="s">
        <v>969</v>
      </c>
      <c r="H3093" s="2">
        <v>231982.39</v>
      </c>
      <c r="I3093">
        <v>12</v>
      </c>
      <c r="J3093">
        <v>8</v>
      </c>
      <c r="R3093">
        <f t="shared" ca="1" si="157"/>
        <v>40</v>
      </c>
    </row>
    <row r="3094" spans="1:18">
      <c r="A3094">
        <v>4093</v>
      </c>
      <c r="B3094" t="s">
        <v>200</v>
      </c>
      <c r="C3094" t="s">
        <v>912</v>
      </c>
      <c r="D3094" t="s">
        <v>979</v>
      </c>
      <c r="E3094" s="1">
        <v>29325</v>
      </c>
      <c r="F3094" s="1">
        <v>43997</v>
      </c>
      <c r="G3094" t="s">
        <v>969</v>
      </c>
      <c r="H3094" s="2">
        <v>358579.34</v>
      </c>
      <c r="I3094">
        <v>24</v>
      </c>
      <c r="J3094">
        <v>8</v>
      </c>
      <c r="R3094">
        <f t="shared" ca="1" si="157"/>
        <v>45</v>
      </c>
    </row>
    <row r="3095" spans="1:18">
      <c r="A3095">
        <v>4094</v>
      </c>
      <c r="B3095" t="s">
        <v>310</v>
      </c>
      <c r="C3095" t="s">
        <v>650</v>
      </c>
      <c r="D3095" t="s">
        <v>980</v>
      </c>
      <c r="E3095" s="1">
        <v>38801</v>
      </c>
      <c r="F3095" s="1">
        <v>44714</v>
      </c>
      <c r="G3095" t="s">
        <v>967</v>
      </c>
      <c r="H3095" s="2">
        <v>223000.05</v>
      </c>
      <c r="I3095">
        <v>0</v>
      </c>
      <c r="J3095">
        <v>5.5</v>
      </c>
      <c r="R3095">
        <f t="shared" ca="1" si="157"/>
        <v>19</v>
      </c>
    </row>
    <row r="3096" spans="1:18">
      <c r="A3096">
        <v>4095</v>
      </c>
      <c r="B3096" t="s">
        <v>109</v>
      </c>
      <c r="C3096" t="s">
        <v>785</v>
      </c>
      <c r="D3096" t="s">
        <v>980</v>
      </c>
      <c r="E3096" s="1">
        <v>37687</v>
      </c>
      <c r="F3096" s="1">
        <v>44588</v>
      </c>
      <c r="G3096" t="s">
        <v>969</v>
      </c>
      <c r="H3096" s="2">
        <v>412532.26</v>
      </c>
      <c r="I3096">
        <v>18</v>
      </c>
      <c r="J3096">
        <v>8</v>
      </c>
      <c r="R3096">
        <f t="shared" ca="1" si="157"/>
        <v>22</v>
      </c>
    </row>
    <row r="3097" spans="1:18">
      <c r="A3097">
        <v>4096</v>
      </c>
      <c r="B3097" t="s">
        <v>14</v>
      </c>
      <c r="C3097" t="s">
        <v>801</v>
      </c>
      <c r="D3097" t="s">
        <v>979</v>
      </c>
      <c r="E3097" s="1">
        <v>38643</v>
      </c>
      <c r="F3097" s="1">
        <v>45764</v>
      </c>
      <c r="G3097" t="s">
        <v>969</v>
      </c>
      <c r="H3097" s="2">
        <v>92128.77</v>
      </c>
      <c r="I3097">
        <v>24</v>
      </c>
      <c r="J3097">
        <v>8</v>
      </c>
      <c r="R3097">
        <f t="shared" ca="1" si="157"/>
        <v>19</v>
      </c>
    </row>
    <row r="3098" spans="1:18">
      <c r="A3098">
        <v>4097</v>
      </c>
      <c r="B3098" t="s">
        <v>14</v>
      </c>
      <c r="C3098" t="s">
        <v>717</v>
      </c>
      <c r="D3098" t="s">
        <v>979</v>
      </c>
      <c r="E3098" s="1">
        <v>31295</v>
      </c>
      <c r="F3098" s="1">
        <v>45317</v>
      </c>
      <c r="G3098" t="s">
        <v>965</v>
      </c>
      <c r="H3098" s="2">
        <v>388120.87</v>
      </c>
      <c r="I3098">
        <v>0</v>
      </c>
      <c r="J3098">
        <v>0.5</v>
      </c>
      <c r="R3098">
        <f t="shared" ca="1" si="157"/>
        <v>39</v>
      </c>
    </row>
    <row r="3099" spans="1:18">
      <c r="A3099">
        <v>4098</v>
      </c>
      <c r="B3099" t="s">
        <v>141</v>
      </c>
      <c r="C3099" t="s">
        <v>415</v>
      </c>
      <c r="D3099" t="s">
        <v>980</v>
      </c>
      <c r="E3099" s="1">
        <v>24912</v>
      </c>
      <c r="F3099" s="1">
        <v>45365</v>
      </c>
      <c r="G3099" t="s">
        <v>968</v>
      </c>
      <c r="H3099" s="2">
        <v>102290.97</v>
      </c>
      <c r="I3099">
        <v>0</v>
      </c>
      <c r="J3099">
        <v>35</v>
      </c>
      <c r="R3099">
        <f t="shared" ca="1" si="157"/>
        <v>57</v>
      </c>
    </row>
    <row r="3100" spans="1:18">
      <c r="A3100">
        <v>4099</v>
      </c>
      <c r="B3100" t="s">
        <v>228</v>
      </c>
      <c r="C3100" t="s">
        <v>963</v>
      </c>
      <c r="D3100" t="s">
        <v>980</v>
      </c>
      <c r="E3100" s="1">
        <v>36258</v>
      </c>
      <c r="F3100" s="1">
        <v>45636</v>
      </c>
      <c r="G3100" t="s">
        <v>968</v>
      </c>
      <c r="H3100" s="2">
        <v>380676.05</v>
      </c>
      <c r="I3100">
        <v>0</v>
      </c>
      <c r="J3100">
        <v>35</v>
      </c>
      <c r="R3100">
        <f t="shared" ca="1" si="157"/>
        <v>26</v>
      </c>
    </row>
    <row r="3101" spans="1:18">
      <c r="A3101">
        <v>4100</v>
      </c>
      <c r="B3101" t="s">
        <v>15</v>
      </c>
      <c r="C3101" t="s">
        <v>218</v>
      </c>
      <c r="D3101" t="s">
        <v>980</v>
      </c>
      <c r="E3101" s="1">
        <v>34369</v>
      </c>
      <c r="F3101" s="1">
        <v>45062</v>
      </c>
      <c r="G3101" t="s">
        <v>967</v>
      </c>
      <c r="H3101" s="2">
        <v>137313.82999999999</v>
      </c>
      <c r="I3101">
        <v>18</v>
      </c>
      <c r="J3101">
        <v>5.5</v>
      </c>
      <c r="R3101">
        <f t="shared" ca="1" si="157"/>
        <v>31</v>
      </c>
    </row>
    <row r="3102" spans="1:18">
      <c r="A3102">
        <v>4101</v>
      </c>
      <c r="B3102" t="s">
        <v>68</v>
      </c>
      <c r="C3102" t="s">
        <v>407</v>
      </c>
      <c r="D3102" t="s">
        <v>979</v>
      </c>
      <c r="E3102" s="1">
        <v>25694</v>
      </c>
      <c r="F3102" s="1">
        <v>44735</v>
      </c>
      <c r="G3102" t="s">
        <v>967</v>
      </c>
      <c r="H3102" s="2">
        <v>46868.01</v>
      </c>
      <c r="I3102">
        <v>12</v>
      </c>
      <c r="J3102">
        <v>5.5</v>
      </c>
      <c r="R3102">
        <f t="shared" ca="1" si="157"/>
        <v>55</v>
      </c>
    </row>
    <row r="3103" spans="1:18">
      <c r="A3103">
        <v>4102</v>
      </c>
      <c r="B3103" t="s">
        <v>324</v>
      </c>
      <c r="C3103" t="s">
        <v>454</v>
      </c>
      <c r="D3103" t="s">
        <v>980</v>
      </c>
      <c r="E3103" s="1">
        <v>31354</v>
      </c>
      <c r="F3103" s="1">
        <v>44755</v>
      </c>
      <c r="G3103" t="s">
        <v>967</v>
      </c>
      <c r="H3103" s="2">
        <v>83621.37</v>
      </c>
      <c r="I3103">
        <v>18</v>
      </c>
      <c r="J3103">
        <v>5.5</v>
      </c>
      <c r="R3103">
        <f t="shared" ca="1" si="157"/>
        <v>39</v>
      </c>
    </row>
    <row r="3104" spans="1:18">
      <c r="A3104">
        <v>4103</v>
      </c>
      <c r="B3104" t="s">
        <v>99</v>
      </c>
      <c r="C3104" t="s">
        <v>359</v>
      </c>
      <c r="D3104" t="s">
        <v>979</v>
      </c>
      <c r="E3104" s="1">
        <v>34451</v>
      </c>
      <c r="F3104" s="1">
        <v>44396</v>
      </c>
      <c r="G3104" t="s">
        <v>969</v>
      </c>
      <c r="H3104" s="2">
        <v>384988.3</v>
      </c>
      <c r="I3104">
        <v>18</v>
      </c>
      <c r="J3104">
        <v>8</v>
      </c>
      <c r="R3104">
        <f t="shared" ca="1" si="157"/>
        <v>31</v>
      </c>
    </row>
    <row r="3105" spans="1:18">
      <c r="A3105">
        <v>4104</v>
      </c>
      <c r="B3105" t="s">
        <v>260</v>
      </c>
      <c r="C3105" t="s">
        <v>920</v>
      </c>
      <c r="D3105" t="s">
        <v>980</v>
      </c>
      <c r="E3105" s="1">
        <v>38219</v>
      </c>
      <c r="F3105" s="1">
        <v>44592</v>
      </c>
      <c r="G3105" t="s">
        <v>965</v>
      </c>
      <c r="H3105" s="2">
        <v>37761.35</v>
      </c>
      <c r="I3105">
        <v>0</v>
      </c>
      <c r="J3105">
        <v>0.5</v>
      </c>
      <c r="R3105">
        <f t="shared" ca="1" si="157"/>
        <v>20</v>
      </c>
    </row>
    <row r="3106" spans="1:18">
      <c r="A3106">
        <v>4105</v>
      </c>
      <c r="B3106" t="s">
        <v>11</v>
      </c>
      <c r="C3106" t="s">
        <v>531</v>
      </c>
      <c r="D3106" t="s">
        <v>979</v>
      </c>
      <c r="E3106" s="1">
        <v>31964</v>
      </c>
      <c r="F3106" s="1">
        <v>45756</v>
      </c>
      <c r="G3106" t="s">
        <v>967</v>
      </c>
      <c r="H3106" s="2">
        <v>405575</v>
      </c>
      <c r="I3106">
        <v>36</v>
      </c>
      <c r="J3106">
        <v>5.5</v>
      </c>
      <c r="R3106">
        <f t="shared" ca="1" si="157"/>
        <v>37</v>
      </c>
    </row>
    <row r="3107" spans="1:18">
      <c r="A3107">
        <v>4106</v>
      </c>
      <c r="B3107" t="s">
        <v>22</v>
      </c>
      <c r="C3107" t="s">
        <v>663</v>
      </c>
      <c r="D3107" t="s">
        <v>980</v>
      </c>
      <c r="E3107" s="1">
        <v>25965</v>
      </c>
      <c r="F3107" s="1">
        <v>45425</v>
      </c>
      <c r="G3107" t="s">
        <v>969</v>
      </c>
      <c r="H3107" s="2">
        <v>214490.51</v>
      </c>
      <c r="I3107">
        <v>18</v>
      </c>
      <c r="J3107">
        <v>8</v>
      </c>
      <c r="R3107">
        <f t="shared" ca="1" si="157"/>
        <v>54</v>
      </c>
    </row>
    <row r="3108" spans="1:18">
      <c r="A3108">
        <v>4107</v>
      </c>
      <c r="B3108" t="s">
        <v>127</v>
      </c>
      <c r="C3108" t="s">
        <v>685</v>
      </c>
      <c r="D3108" t="s">
        <v>979</v>
      </c>
      <c r="E3108" s="1">
        <v>33989</v>
      </c>
      <c r="F3108" s="1">
        <v>44601</v>
      </c>
      <c r="G3108" t="s">
        <v>965</v>
      </c>
      <c r="H3108" s="2">
        <v>487727.02</v>
      </c>
      <c r="I3108">
        <v>0</v>
      </c>
      <c r="J3108">
        <v>0.5</v>
      </c>
      <c r="R3108">
        <f t="shared" ca="1" si="157"/>
        <v>32</v>
      </c>
    </row>
    <row r="3109" spans="1:18">
      <c r="A3109">
        <v>4108</v>
      </c>
      <c r="B3109" t="s">
        <v>309</v>
      </c>
      <c r="C3109" t="s">
        <v>564</v>
      </c>
      <c r="D3109" t="s">
        <v>980</v>
      </c>
      <c r="E3109" s="1">
        <v>27075</v>
      </c>
      <c r="F3109" s="1">
        <v>45753</v>
      </c>
      <c r="G3109" t="s">
        <v>969</v>
      </c>
      <c r="H3109" s="2">
        <v>51860.05</v>
      </c>
      <c r="I3109">
        <v>24</v>
      </c>
      <c r="J3109">
        <v>8</v>
      </c>
      <c r="R3109">
        <f t="shared" ca="1" si="157"/>
        <v>51</v>
      </c>
    </row>
    <row r="3110" spans="1:18">
      <c r="A3110">
        <v>4109</v>
      </c>
      <c r="B3110" t="s">
        <v>259</v>
      </c>
      <c r="C3110" t="s">
        <v>788</v>
      </c>
      <c r="D3110" t="s">
        <v>979</v>
      </c>
      <c r="E3110" s="1">
        <v>23339</v>
      </c>
      <c r="F3110" s="1">
        <v>44477</v>
      </c>
      <c r="G3110" t="s">
        <v>968</v>
      </c>
      <c r="H3110" s="2">
        <v>341887.38</v>
      </c>
      <c r="I3110">
        <v>0</v>
      </c>
      <c r="J3110">
        <v>35</v>
      </c>
      <c r="R3110">
        <f t="shared" ca="1" si="157"/>
        <v>61</v>
      </c>
    </row>
    <row r="3111" spans="1:18">
      <c r="A3111">
        <v>4110</v>
      </c>
      <c r="B3111" t="s">
        <v>142</v>
      </c>
      <c r="C3111" t="s">
        <v>366</v>
      </c>
      <c r="D3111" t="s">
        <v>979</v>
      </c>
      <c r="E3111" s="1">
        <v>31776</v>
      </c>
      <c r="F3111" s="1">
        <v>44853</v>
      </c>
      <c r="G3111" t="s">
        <v>967</v>
      </c>
      <c r="H3111" s="2">
        <v>186671.77</v>
      </c>
      <c r="I3111">
        <v>18</v>
      </c>
      <c r="J3111">
        <v>5.5</v>
      </c>
      <c r="R3111">
        <f t="shared" ca="1" si="157"/>
        <v>38</v>
      </c>
    </row>
    <row r="3112" spans="1:18">
      <c r="A3112">
        <v>4111</v>
      </c>
      <c r="B3112" t="s">
        <v>287</v>
      </c>
      <c r="C3112" t="s">
        <v>621</v>
      </c>
      <c r="D3112" t="s">
        <v>979</v>
      </c>
      <c r="E3112" s="1">
        <v>38805</v>
      </c>
      <c r="F3112" s="1">
        <v>45526</v>
      </c>
      <c r="G3112" t="s">
        <v>969</v>
      </c>
      <c r="H3112" s="2">
        <v>186352.91</v>
      </c>
      <c r="I3112">
        <v>18</v>
      </c>
      <c r="J3112">
        <v>8</v>
      </c>
      <c r="R3112">
        <f t="shared" ca="1" si="157"/>
        <v>19</v>
      </c>
    </row>
    <row r="3113" spans="1:18">
      <c r="A3113">
        <v>4112</v>
      </c>
      <c r="B3113" t="s">
        <v>140</v>
      </c>
      <c r="C3113" t="s">
        <v>856</v>
      </c>
      <c r="D3113" t="s">
        <v>979</v>
      </c>
      <c r="E3113" s="1">
        <v>25972</v>
      </c>
      <c r="F3113" s="1">
        <v>45595</v>
      </c>
      <c r="G3113" t="s">
        <v>966</v>
      </c>
      <c r="H3113" s="2">
        <v>352784.7</v>
      </c>
      <c r="I3113">
        <v>0</v>
      </c>
      <c r="J3113">
        <v>2.1</v>
      </c>
      <c r="R3113">
        <f t="shared" ca="1" si="157"/>
        <v>54</v>
      </c>
    </row>
    <row r="3114" spans="1:18">
      <c r="A3114">
        <v>4113</v>
      </c>
      <c r="B3114" t="s">
        <v>264</v>
      </c>
      <c r="C3114" t="s">
        <v>507</v>
      </c>
      <c r="D3114" t="s">
        <v>980</v>
      </c>
      <c r="E3114" s="1">
        <v>22090</v>
      </c>
      <c r="F3114" s="1">
        <v>45640</v>
      </c>
      <c r="G3114" t="s">
        <v>968</v>
      </c>
      <c r="H3114" s="2">
        <v>21725.919999999998</v>
      </c>
      <c r="I3114">
        <v>0</v>
      </c>
      <c r="J3114">
        <v>35</v>
      </c>
      <c r="R3114">
        <f t="shared" ca="1" si="157"/>
        <v>64</v>
      </c>
    </row>
    <row r="3115" spans="1:18">
      <c r="A3115">
        <v>4114</v>
      </c>
      <c r="B3115" t="s">
        <v>306</v>
      </c>
      <c r="C3115" t="s">
        <v>655</v>
      </c>
      <c r="D3115" t="s">
        <v>979</v>
      </c>
      <c r="E3115" s="1">
        <v>35821</v>
      </c>
      <c r="F3115" s="1">
        <v>44551</v>
      </c>
      <c r="G3115" t="s">
        <v>965</v>
      </c>
      <c r="H3115" s="2">
        <v>420325.88</v>
      </c>
      <c r="I3115">
        <v>0</v>
      </c>
      <c r="J3115">
        <v>0.5</v>
      </c>
      <c r="R3115">
        <f t="shared" ca="1" si="157"/>
        <v>27</v>
      </c>
    </row>
    <row r="3116" spans="1:18">
      <c r="A3116">
        <v>4115</v>
      </c>
      <c r="B3116" t="s">
        <v>139</v>
      </c>
      <c r="C3116" t="s">
        <v>941</v>
      </c>
      <c r="D3116" t="s">
        <v>980</v>
      </c>
      <c r="E3116" s="1">
        <v>25349</v>
      </c>
      <c r="F3116" s="1">
        <v>44039</v>
      </c>
      <c r="G3116" t="s">
        <v>965</v>
      </c>
      <c r="H3116" s="2">
        <v>377445.8</v>
      </c>
      <c r="I3116">
        <v>0</v>
      </c>
      <c r="J3116">
        <v>0.5</v>
      </c>
      <c r="R3116">
        <f t="shared" ca="1" si="157"/>
        <v>56</v>
      </c>
    </row>
    <row r="3117" spans="1:18">
      <c r="A3117">
        <v>4116</v>
      </c>
      <c r="B3117" t="s">
        <v>186</v>
      </c>
      <c r="C3117" t="s">
        <v>785</v>
      </c>
      <c r="D3117" t="s">
        <v>980</v>
      </c>
      <c r="E3117" s="1">
        <v>30836</v>
      </c>
      <c r="F3117" s="1">
        <v>45804</v>
      </c>
      <c r="G3117" t="s">
        <v>968</v>
      </c>
      <c r="H3117" s="2">
        <v>302662.46000000002</v>
      </c>
      <c r="I3117">
        <v>0</v>
      </c>
      <c r="J3117">
        <v>35</v>
      </c>
      <c r="R3117">
        <f t="shared" ca="1" si="157"/>
        <v>41</v>
      </c>
    </row>
    <row r="3118" spans="1:18">
      <c r="A3118">
        <v>4117</v>
      </c>
      <c r="B3118" t="s">
        <v>65</v>
      </c>
      <c r="C3118" t="s">
        <v>962</v>
      </c>
      <c r="D3118" t="s">
        <v>980</v>
      </c>
      <c r="E3118" s="1">
        <v>36770</v>
      </c>
      <c r="F3118" s="1">
        <v>44881</v>
      </c>
      <c r="G3118" t="s">
        <v>969</v>
      </c>
      <c r="H3118" s="2">
        <v>444925.07</v>
      </c>
      <c r="I3118">
        <v>36</v>
      </c>
      <c r="J3118">
        <v>8</v>
      </c>
      <c r="R3118">
        <f t="shared" ca="1" si="157"/>
        <v>24</v>
      </c>
    </row>
    <row r="3119" spans="1:18">
      <c r="A3119">
        <v>4118</v>
      </c>
      <c r="B3119" t="s">
        <v>154</v>
      </c>
      <c r="C3119" t="s">
        <v>951</v>
      </c>
      <c r="D3119" t="s">
        <v>979</v>
      </c>
      <c r="E3119" s="1">
        <v>27045</v>
      </c>
      <c r="F3119" s="1">
        <v>45116</v>
      </c>
      <c r="G3119" t="s">
        <v>968</v>
      </c>
      <c r="H3119" s="2">
        <v>379024.3</v>
      </c>
      <c r="I3119">
        <v>0</v>
      </c>
      <c r="J3119">
        <v>35</v>
      </c>
      <c r="R3119">
        <f t="shared" ca="1" si="157"/>
        <v>51</v>
      </c>
    </row>
    <row r="3120" spans="1:18">
      <c r="A3120">
        <v>4119</v>
      </c>
      <c r="B3120" t="s">
        <v>326</v>
      </c>
      <c r="C3120" t="s">
        <v>263</v>
      </c>
      <c r="D3120" t="s">
        <v>980</v>
      </c>
      <c r="E3120" s="1">
        <v>30030</v>
      </c>
      <c r="F3120" s="1">
        <v>44273</v>
      </c>
      <c r="G3120" t="s">
        <v>967</v>
      </c>
      <c r="H3120" s="2">
        <v>202381.28</v>
      </c>
      <c r="I3120">
        <v>0</v>
      </c>
      <c r="J3120">
        <v>5.5</v>
      </c>
      <c r="R3120">
        <f t="shared" ca="1" si="157"/>
        <v>43</v>
      </c>
    </row>
    <row r="3121" spans="1:18">
      <c r="A3121">
        <v>4120</v>
      </c>
      <c r="B3121" t="s">
        <v>152</v>
      </c>
      <c r="C3121" t="s">
        <v>693</v>
      </c>
      <c r="D3121" t="s">
        <v>980</v>
      </c>
      <c r="E3121" s="1">
        <v>23680</v>
      </c>
      <c r="F3121" s="1">
        <v>45425</v>
      </c>
      <c r="G3121" t="s">
        <v>965</v>
      </c>
      <c r="H3121" s="2">
        <v>391126.17</v>
      </c>
      <c r="I3121">
        <v>0</v>
      </c>
      <c r="J3121">
        <v>0.5</v>
      </c>
      <c r="R3121">
        <f t="shared" ca="1" si="157"/>
        <v>60</v>
      </c>
    </row>
    <row r="3122" spans="1:18">
      <c r="A3122">
        <v>4121</v>
      </c>
      <c r="B3122" t="s">
        <v>199</v>
      </c>
      <c r="C3122" t="s">
        <v>478</v>
      </c>
      <c r="D3122" t="s">
        <v>979</v>
      </c>
      <c r="E3122" s="1">
        <v>22443</v>
      </c>
      <c r="F3122" s="1">
        <v>44691</v>
      </c>
      <c r="G3122" t="s">
        <v>968</v>
      </c>
      <c r="H3122" s="2">
        <v>161101.84</v>
      </c>
      <c r="I3122">
        <v>0</v>
      </c>
      <c r="J3122">
        <v>35</v>
      </c>
      <c r="R3122">
        <f t="shared" ca="1" si="157"/>
        <v>63</v>
      </c>
    </row>
    <row r="3123" spans="1:18">
      <c r="A3123">
        <v>4122</v>
      </c>
      <c r="B3123" t="s">
        <v>242</v>
      </c>
      <c r="C3123" t="s">
        <v>779</v>
      </c>
      <c r="D3123" t="s">
        <v>980</v>
      </c>
      <c r="E3123" s="1">
        <v>38630</v>
      </c>
      <c r="F3123" s="1">
        <v>45010</v>
      </c>
      <c r="G3123" t="s">
        <v>968</v>
      </c>
      <c r="H3123" s="2">
        <v>464043.72</v>
      </c>
      <c r="I3123">
        <v>0</v>
      </c>
      <c r="J3123">
        <v>35</v>
      </c>
      <c r="R3123">
        <f t="shared" ca="1" si="157"/>
        <v>19</v>
      </c>
    </row>
    <row r="3124" spans="1:18">
      <c r="A3124">
        <v>4123</v>
      </c>
      <c r="B3124" t="s">
        <v>349</v>
      </c>
      <c r="C3124" t="s">
        <v>362</v>
      </c>
      <c r="D3124" t="s">
        <v>979</v>
      </c>
      <c r="E3124" s="1">
        <v>25535</v>
      </c>
      <c r="F3124" s="1">
        <v>45253</v>
      </c>
      <c r="G3124" t="s">
        <v>965</v>
      </c>
      <c r="H3124" s="2">
        <v>224058.23</v>
      </c>
      <c r="I3124">
        <v>0</v>
      </c>
      <c r="J3124">
        <v>0.5</v>
      </c>
      <c r="R3124">
        <f t="shared" ca="1" si="157"/>
        <v>55</v>
      </c>
    </row>
    <row r="3125" spans="1:18">
      <c r="A3125">
        <v>4124</v>
      </c>
      <c r="B3125" t="s">
        <v>105</v>
      </c>
      <c r="C3125" t="s">
        <v>804</v>
      </c>
      <c r="D3125" t="s">
        <v>979</v>
      </c>
      <c r="E3125" s="1">
        <v>20526</v>
      </c>
      <c r="F3125" s="1">
        <v>44427</v>
      </c>
      <c r="G3125" t="s">
        <v>967</v>
      </c>
      <c r="H3125" s="2">
        <v>235576.79</v>
      </c>
      <c r="I3125">
        <v>18</v>
      </c>
      <c r="J3125">
        <v>5.5</v>
      </c>
      <c r="R3125">
        <f t="shared" ca="1" si="157"/>
        <v>69</v>
      </c>
    </row>
    <row r="3126" spans="1:18">
      <c r="A3126">
        <v>4125</v>
      </c>
      <c r="B3126" t="s">
        <v>295</v>
      </c>
      <c r="C3126" t="s">
        <v>750</v>
      </c>
      <c r="D3126" t="s">
        <v>980</v>
      </c>
      <c r="E3126" s="1">
        <v>34171</v>
      </c>
      <c r="F3126" s="1">
        <v>44916</v>
      </c>
      <c r="G3126" t="s">
        <v>965</v>
      </c>
      <c r="H3126" s="2">
        <v>351750.01</v>
      </c>
      <c r="I3126">
        <v>0</v>
      </c>
      <c r="J3126">
        <v>0.5</v>
      </c>
      <c r="R3126">
        <f t="shared" ca="1" si="157"/>
        <v>31</v>
      </c>
    </row>
    <row r="3127" spans="1:18">
      <c r="A3127">
        <v>4126</v>
      </c>
      <c r="B3127" t="s">
        <v>88</v>
      </c>
      <c r="C3127" t="s">
        <v>793</v>
      </c>
      <c r="D3127" t="s">
        <v>979</v>
      </c>
      <c r="E3127" s="1">
        <v>24806</v>
      </c>
      <c r="F3127" s="1">
        <v>44231</v>
      </c>
      <c r="G3127" t="s">
        <v>968</v>
      </c>
      <c r="H3127" s="2">
        <v>46283.32</v>
      </c>
      <c r="I3127">
        <v>0</v>
      </c>
      <c r="J3127">
        <v>35</v>
      </c>
      <c r="R3127">
        <f t="shared" ca="1" si="157"/>
        <v>57</v>
      </c>
    </row>
    <row r="3128" spans="1:18">
      <c r="A3128">
        <v>4127</v>
      </c>
      <c r="B3128" t="s">
        <v>315</v>
      </c>
      <c r="C3128" t="s">
        <v>263</v>
      </c>
      <c r="D3128" t="s">
        <v>979</v>
      </c>
      <c r="E3128" s="1">
        <v>20319</v>
      </c>
      <c r="F3128" s="1">
        <v>45297</v>
      </c>
      <c r="G3128" t="s">
        <v>965</v>
      </c>
      <c r="H3128" s="2">
        <v>228420.19</v>
      </c>
      <c r="I3128">
        <v>0</v>
      </c>
      <c r="J3128">
        <v>0.5</v>
      </c>
      <c r="R3128">
        <f t="shared" ca="1" si="157"/>
        <v>69</v>
      </c>
    </row>
    <row r="3129" spans="1:18">
      <c r="A3129">
        <v>4128</v>
      </c>
      <c r="B3129" t="s">
        <v>113</v>
      </c>
      <c r="C3129" t="s">
        <v>417</v>
      </c>
      <c r="D3129" t="s">
        <v>980</v>
      </c>
      <c r="E3129" s="1">
        <v>26714</v>
      </c>
      <c r="F3129" s="1">
        <v>44612</v>
      </c>
      <c r="G3129" t="s">
        <v>968</v>
      </c>
      <c r="H3129" s="2">
        <v>286958.07</v>
      </c>
      <c r="I3129">
        <v>0</v>
      </c>
      <c r="J3129">
        <v>35</v>
      </c>
      <c r="R3129">
        <f t="shared" ca="1" si="157"/>
        <v>52</v>
      </c>
    </row>
    <row r="3130" spans="1:18">
      <c r="A3130">
        <v>4129</v>
      </c>
      <c r="B3130" t="s">
        <v>44</v>
      </c>
      <c r="C3130" t="s">
        <v>354</v>
      </c>
      <c r="D3130" t="s">
        <v>979</v>
      </c>
      <c r="E3130" s="1">
        <v>22903</v>
      </c>
      <c r="F3130" s="1">
        <v>44650</v>
      </c>
      <c r="G3130" t="s">
        <v>968</v>
      </c>
      <c r="H3130" s="2">
        <v>486797.56</v>
      </c>
      <c r="I3130">
        <v>0</v>
      </c>
      <c r="J3130">
        <v>35</v>
      </c>
      <c r="R3130">
        <f t="shared" ca="1" si="157"/>
        <v>62</v>
      </c>
    </row>
    <row r="3131" spans="1:18">
      <c r="A3131">
        <v>4130</v>
      </c>
      <c r="B3131" t="s">
        <v>311</v>
      </c>
      <c r="C3131" t="s">
        <v>628</v>
      </c>
      <c r="D3131" t="s">
        <v>980</v>
      </c>
      <c r="E3131" s="1">
        <v>37705</v>
      </c>
      <c r="F3131" s="1">
        <v>44447</v>
      </c>
      <c r="G3131" t="s">
        <v>968</v>
      </c>
      <c r="H3131" s="2">
        <v>337624.75</v>
      </c>
      <c r="I3131">
        <v>0</v>
      </c>
      <c r="J3131">
        <v>35</v>
      </c>
      <c r="R3131">
        <f t="shared" ca="1" si="157"/>
        <v>22</v>
      </c>
    </row>
    <row r="3132" spans="1:18">
      <c r="A3132">
        <v>4131</v>
      </c>
      <c r="B3132" t="s">
        <v>234</v>
      </c>
      <c r="C3132" t="s">
        <v>794</v>
      </c>
      <c r="D3132" t="s">
        <v>979</v>
      </c>
      <c r="E3132" s="1">
        <v>20933</v>
      </c>
      <c r="F3132" s="1">
        <v>44351</v>
      </c>
      <c r="G3132" t="s">
        <v>966</v>
      </c>
      <c r="H3132" s="2">
        <v>326900.65999999997</v>
      </c>
      <c r="I3132">
        <v>0</v>
      </c>
      <c r="J3132">
        <v>2.1</v>
      </c>
      <c r="R3132">
        <f t="shared" ca="1" si="157"/>
        <v>68</v>
      </c>
    </row>
    <row r="3133" spans="1:18">
      <c r="A3133">
        <v>4132</v>
      </c>
      <c r="B3133" t="s">
        <v>216</v>
      </c>
      <c r="C3133" t="s">
        <v>756</v>
      </c>
      <c r="D3133" t="s">
        <v>980</v>
      </c>
      <c r="E3133" s="1">
        <v>29146</v>
      </c>
      <c r="F3133" s="1">
        <v>44112</v>
      </c>
      <c r="G3133" t="s">
        <v>968</v>
      </c>
      <c r="H3133" s="2">
        <v>167653.9</v>
      </c>
      <c r="I3133">
        <v>0</v>
      </c>
      <c r="J3133">
        <v>35</v>
      </c>
      <c r="R3133">
        <f t="shared" ca="1" si="157"/>
        <v>45</v>
      </c>
    </row>
    <row r="3134" spans="1:18">
      <c r="A3134">
        <v>4133</v>
      </c>
      <c r="B3134" t="s">
        <v>98</v>
      </c>
      <c r="C3134" t="s">
        <v>824</v>
      </c>
      <c r="D3134" t="s">
        <v>979</v>
      </c>
      <c r="E3134" s="1">
        <v>31739</v>
      </c>
      <c r="F3134" s="1">
        <v>44175</v>
      </c>
      <c r="G3134" t="s">
        <v>966</v>
      </c>
      <c r="H3134" s="2">
        <v>385698.87</v>
      </c>
      <c r="I3134">
        <v>0</v>
      </c>
      <c r="J3134">
        <v>2.1</v>
      </c>
      <c r="R3134">
        <f t="shared" ca="1" si="157"/>
        <v>38</v>
      </c>
    </row>
    <row r="3135" spans="1:18">
      <c r="A3135">
        <v>4134</v>
      </c>
      <c r="B3135" t="s">
        <v>228</v>
      </c>
      <c r="C3135" t="s">
        <v>370</v>
      </c>
      <c r="D3135" t="s">
        <v>979</v>
      </c>
      <c r="E3135" s="1">
        <v>32873</v>
      </c>
      <c r="F3135" s="1">
        <v>44399</v>
      </c>
      <c r="G3135" t="s">
        <v>965</v>
      </c>
      <c r="H3135" s="2">
        <v>371706.83</v>
      </c>
      <c r="I3135">
        <v>0</v>
      </c>
      <c r="J3135">
        <v>0.5</v>
      </c>
      <c r="R3135">
        <f t="shared" ca="1" si="157"/>
        <v>35</v>
      </c>
    </row>
    <row r="3136" spans="1:18">
      <c r="A3136">
        <v>4135</v>
      </c>
      <c r="B3136" t="s">
        <v>311</v>
      </c>
      <c r="C3136" t="s">
        <v>576</v>
      </c>
      <c r="D3136" t="s">
        <v>980</v>
      </c>
      <c r="E3136" s="1">
        <v>31265</v>
      </c>
      <c r="F3136" s="1">
        <v>44490</v>
      </c>
      <c r="G3136" t="s">
        <v>968</v>
      </c>
      <c r="H3136" s="2">
        <v>293990.92</v>
      </c>
      <c r="I3136">
        <v>0</v>
      </c>
      <c r="J3136">
        <v>35</v>
      </c>
      <c r="R3136">
        <f t="shared" ca="1" si="157"/>
        <v>39</v>
      </c>
    </row>
    <row r="3137" spans="1:18">
      <c r="A3137">
        <v>4136</v>
      </c>
      <c r="B3137" t="s">
        <v>236</v>
      </c>
      <c r="C3137" t="s">
        <v>881</v>
      </c>
      <c r="D3137" t="s">
        <v>980</v>
      </c>
      <c r="E3137" s="1">
        <v>34526</v>
      </c>
      <c r="F3137" s="1">
        <v>44519</v>
      </c>
      <c r="G3137" t="s">
        <v>965</v>
      </c>
      <c r="H3137" s="2">
        <v>135858.85</v>
      </c>
      <c r="I3137">
        <v>0</v>
      </c>
      <c r="J3137">
        <v>0.5</v>
      </c>
      <c r="R3137">
        <f t="shared" ca="1" si="157"/>
        <v>30</v>
      </c>
    </row>
    <row r="3138" spans="1:18">
      <c r="A3138">
        <v>4137</v>
      </c>
      <c r="B3138" t="s">
        <v>58</v>
      </c>
      <c r="C3138" t="s">
        <v>877</v>
      </c>
      <c r="D3138" t="s">
        <v>980</v>
      </c>
      <c r="E3138" s="1">
        <v>36649</v>
      </c>
      <c r="F3138" s="1">
        <v>45386</v>
      </c>
      <c r="G3138" t="s">
        <v>965</v>
      </c>
      <c r="H3138" s="2">
        <v>360192.03</v>
      </c>
      <c r="I3138">
        <v>0</v>
      </c>
      <c r="J3138">
        <v>0.5</v>
      </c>
      <c r="R3138">
        <f t="shared" ca="1" si="157"/>
        <v>25</v>
      </c>
    </row>
    <row r="3139" spans="1:18">
      <c r="A3139">
        <v>4138</v>
      </c>
      <c r="B3139" t="s">
        <v>340</v>
      </c>
      <c r="C3139" t="s">
        <v>475</v>
      </c>
      <c r="D3139" t="s">
        <v>979</v>
      </c>
      <c r="E3139" s="1">
        <v>22950</v>
      </c>
      <c r="F3139" s="1">
        <v>45249</v>
      </c>
      <c r="G3139" t="s">
        <v>966</v>
      </c>
      <c r="H3139" s="2">
        <v>18698.79</v>
      </c>
      <c r="I3139">
        <v>0</v>
      </c>
      <c r="J3139">
        <v>2.1</v>
      </c>
      <c r="R3139">
        <f t="shared" ca="1" si="157"/>
        <v>62</v>
      </c>
    </row>
    <row r="3140" spans="1:18">
      <c r="A3140">
        <v>4139</v>
      </c>
      <c r="B3140" t="s">
        <v>192</v>
      </c>
      <c r="C3140" t="s">
        <v>906</v>
      </c>
      <c r="D3140" t="s">
        <v>980</v>
      </c>
      <c r="E3140" s="1">
        <v>23335</v>
      </c>
      <c r="F3140" s="1">
        <v>44785</v>
      </c>
      <c r="G3140" t="s">
        <v>965</v>
      </c>
      <c r="H3140" s="2">
        <v>65257.760000000002</v>
      </c>
      <c r="I3140">
        <v>0</v>
      </c>
      <c r="J3140">
        <v>0.5</v>
      </c>
      <c r="R3140">
        <f t="shared" ca="1" si="157"/>
        <v>61</v>
      </c>
    </row>
    <row r="3141" spans="1:18">
      <c r="A3141">
        <v>4140</v>
      </c>
      <c r="B3141" t="s">
        <v>24</v>
      </c>
      <c r="C3141" t="s">
        <v>360</v>
      </c>
      <c r="D3141" t="s">
        <v>980</v>
      </c>
      <c r="E3141" s="1">
        <v>26405</v>
      </c>
      <c r="F3141" s="1">
        <v>44966</v>
      </c>
      <c r="G3141" t="s">
        <v>968</v>
      </c>
      <c r="H3141" s="2">
        <v>317557.42</v>
      </c>
      <c r="I3141">
        <v>0</v>
      </c>
      <c r="J3141">
        <v>35</v>
      </c>
      <c r="R3141">
        <f t="shared" ca="1" si="157"/>
        <v>53</v>
      </c>
    </row>
    <row r="3142" spans="1:18">
      <c r="A3142">
        <v>4141</v>
      </c>
      <c r="B3142" t="s">
        <v>189</v>
      </c>
      <c r="C3142" t="s">
        <v>841</v>
      </c>
      <c r="D3142" t="s">
        <v>979</v>
      </c>
      <c r="E3142" s="1">
        <v>20295</v>
      </c>
      <c r="F3142" s="1">
        <v>44584</v>
      </c>
      <c r="G3142" t="s">
        <v>969</v>
      </c>
      <c r="H3142" s="2">
        <v>18951.03</v>
      </c>
      <c r="I3142">
        <v>36</v>
      </c>
      <c r="J3142">
        <v>8</v>
      </c>
      <c r="R3142">
        <f t="shared" ca="1" si="157"/>
        <v>69</v>
      </c>
    </row>
    <row r="3143" spans="1:18">
      <c r="A3143">
        <v>4142</v>
      </c>
      <c r="B3143" t="s">
        <v>70</v>
      </c>
      <c r="C3143" t="s">
        <v>743</v>
      </c>
      <c r="D3143" t="s">
        <v>979</v>
      </c>
      <c r="E3143" s="1">
        <v>35182</v>
      </c>
      <c r="F3143" s="1">
        <v>45650</v>
      </c>
      <c r="G3143" t="s">
        <v>968</v>
      </c>
      <c r="H3143" s="2">
        <v>310228.73</v>
      </c>
      <c r="I3143">
        <v>0</v>
      </c>
      <c r="J3143">
        <v>35</v>
      </c>
      <c r="R3143">
        <f t="shared" ca="1" si="157"/>
        <v>29</v>
      </c>
    </row>
    <row r="3144" spans="1:18">
      <c r="A3144">
        <v>4143</v>
      </c>
      <c r="B3144" t="s">
        <v>227</v>
      </c>
      <c r="C3144" t="s">
        <v>410</v>
      </c>
      <c r="D3144" t="s">
        <v>980</v>
      </c>
      <c r="E3144" s="1">
        <v>20853</v>
      </c>
      <c r="F3144" s="1">
        <v>45520</v>
      </c>
      <c r="G3144" t="s">
        <v>967</v>
      </c>
      <c r="H3144" s="2">
        <v>228876.36</v>
      </c>
      <c r="I3144">
        <v>36</v>
      </c>
      <c r="J3144">
        <v>5.5</v>
      </c>
      <c r="R3144">
        <f t="shared" ca="1" si="157"/>
        <v>68</v>
      </c>
    </row>
    <row r="3145" spans="1:18">
      <c r="A3145">
        <v>4144</v>
      </c>
      <c r="B3145" t="s">
        <v>82</v>
      </c>
      <c r="C3145" t="s">
        <v>565</v>
      </c>
      <c r="D3145" t="s">
        <v>980</v>
      </c>
      <c r="E3145" s="1">
        <v>35207</v>
      </c>
      <c r="F3145" s="1">
        <v>45271</v>
      </c>
      <c r="G3145" t="s">
        <v>969</v>
      </c>
      <c r="H3145" s="2">
        <v>377665.49</v>
      </c>
      <c r="I3145">
        <v>36</v>
      </c>
      <c r="J3145">
        <v>8</v>
      </c>
      <c r="R3145">
        <f t="shared" ca="1" si="157"/>
        <v>29</v>
      </c>
    </row>
    <row r="3146" spans="1:18">
      <c r="A3146">
        <v>4145</v>
      </c>
      <c r="B3146" t="s">
        <v>118</v>
      </c>
      <c r="C3146" t="s">
        <v>525</v>
      </c>
      <c r="D3146" t="s">
        <v>979</v>
      </c>
      <c r="E3146" s="1">
        <v>20764</v>
      </c>
      <c r="F3146" s="1">
        <v>44577</v>
      </c>
      <c r="G3146" t="s">
        <v>965</v>
      </c>
      <c r="H3146" s="2">
        <v>42973.86</v>
      </c>
      <c r="I3146">
        <v>0</v>
      </c>
      <c r="J3146">
        <v>0.5</v>
      </c>
      <c r="R3146">
        <f t="shared" ca="1" si="157"/>
        <v>68</v>
      </c>
    </row>
    <row r="3147" spans="1:18">
      <c r="A3147">
        <v>4146</v>
      </c>
      <c r="B3147" t="s">
        <v>157</v>
      </c>
      <c r="C3147" t="s">
        <v>524</v>
      </c>
      <c r="D3147" t="s">
        <v>980</v>
      </c>
      <c r="E3147" s="1">
        <v>30903</v>
      </c>
      <c r="F3147" s="1">
        <v>44996</v>
      </c>
      <c r="G3147" t="s">
        <v>966</v>
      </c>
      <c r="H3147" s="2">
        <v>126007.06</v>
      </c>
      <c r="I3147">
        <v>0</v>
      </c>
      <c r="J3147">
        <v>2.1</v>
      </c>
      <c r="R3147">
        <f t="shared" ca="1" si="157"/>
        <v>40</v>
      </c>
    </row>
    <row r="3148" spans="1:18">
      <c r="A3148">
        <v>4147</v>
      </c>
      <c r="B3148" t="s">
        <v>147</v>
      </c>
      <c r="C3148" t="s">
        <v>385</v>
      </c>
      <c r="D3148" t="s">
        <v>979</v>
      </c>
      <c r="E3148" s="1">
        <v>30182</v>
      </c>
      <c r="F3148" s="1">
        <v>45664</v>
      </c>
      <c r="G3148" t="s">
        <v>969</v>
      </c>
      <c r="H3148" s="2">
        <v>178859.02</v>
      </c>
      <c r="I3148">
        <v>6</v>
      </c>
      <c r="J3148">
        <v>8</v>
      </c>
      <c r="R3148">
        <f t="shared" ca="1" si="157"/>
        <v>42</v>
      </c>
    </row>
    <row r="3149" spans="1:18">
      <c r="A3149">
        <v>4148</v>
      </c>
      <c r="B3149" t="s">
        <v>99</v>
      </c>
      <c r="C3149" t="s">
        <v>927</v>
      </c>
      <c r="D3149" t="s">
        <v>979</v>
      </c>
      <c r="E3149" s="1">
        <v>37586</v>
      </c>
      <c r="F3149" s="1">
        <v>45339</v>
      </c>
      <c r="G3149" t="s">
        <v>966</v>
      </c>
      <c r="H3149" s="2">
        <v>238314.47</v>
      </c>
      <c r="I3149">
        <v>0</v>
      </c>
      <c r="J3149">
        <v>2.1</v>
      </c>
      <c r="R3149">
        <f t="shared" ref="R3149:R3212" ca="1" si="158">INT((TODAY()-E3149)/365.25)</f>
        <v>22</v>
      </c>
    </row>
    <row r="3150" spans="1:18">
      <c r="A3150">
        <v>4149</v>
      </c>
      <c r="B3150" t="s">
        <v>65</v>
      </c>
      <c r="C3150" t="s">
        <v>884</v>
      </c>
      <c r="D3150" t="s">
        <v>979</v>
      </c>
      <c r="E3150" s="1">
        <v>32048</v>
      </c>
      <c r="F3150" s="1">
        <v>45686</v>
      </c>
      <c r="G3150" t="s">
        <v>967</v>
      </c>
      <c r="H3150" s="2">
        <v>304081.15999999997</v>
      </c>
      <c r="I3150">
        <v>18</v>
      </c>
      <c r="J3150">
        <v>5.5</v>
      </c>
      <c r="R3150">
        <f t="shared" ca="1" si="158"/>
        <v>37</v>
      </c>
    </row>
    <row r="3151" spans="1:18">
      <c r="A3151">
        <v>4150</v>
      </c>
      <c r="B3151" t="s">
        <v>98</v>
      </c>
      <c r="C3151" t="s">
        <v>733</v>
      </c>
      <c r="D3151" t="s">
        <v>979</v>
      </c>
      <c r="E3151" s="1">
        <v>29513</v>
      </c>
      <c r="F3151" s="1">
        <v>44033</v>
      </c>
      <c r="G3151" t="s">
        <v>968</v>
      </c>
      <c r="H3151" s="2">
        <v>302819.83</v>
      </c>
      <c r="I3151">
        <v>0</v>
      </c>
      <c r="J3151">
        <v>35</v>
      </c>
      <c r="R3151">
        <f t="shared" ca="1" si="158"/>
        <v>44</v>
      </c>
    </row>
    <row r="3152" spans="1:18">
      <c r="A3152">
        <v>4151</v>
      </c>
      <c r="B3152" t="s">
        <v>72</v>
      </c>
      <c r="C3152" t="s">
        <v>455</v>
      </c>
      <c r="D3152" t="s">
        <v>979</v>
      </c>
      <c r="E3152" s="1">
        <v>19893</v>
      </c>
      <c r="F3152" s="1">
        <v>45117</v>
      </c>
      <c r="G3152" t="s">
        <v>967</v>
      </c>
      <c r="H3152" s="2">
        <v>235743.27</v>
      </c>
      <c r="I3152">
        <v>36</v>
      </c>
      <c r="J3152">
        <v>5.5</v>
      </c>
      <c r="R3152">
        <f t="shared" ca="1" si="158"/>
        <v>70</v>
      </c>
    </row>
    <row r="3153" spans="1:18">
      <c r="A3153">
        <v>4152</v>
      </c>
      <c r="B3153" t="s">
        <v>163</v>
      </c>
      <c r="C3153" t="s">
        <v>357</v>
      </c>
      <c r="D3153" t="s">
        <v>979</v>
      </c>
      <c r="E3153" s="1">
        <v>38383</v>
      </c>
      <c r="F3153" s="1">
        <v>44824</v>
      </c>
      <c r="G3153" t="s">
        <v>969</v>
      </c>
      <c r="H3153" s="2">
        <v>460952.36</v>
      </c>
      <c r="I3153">
        <v>36</v>
      </c>
      <c r="J3153">
        <v>8</v>
      </c>
      <c r="R3153">
        <f t="shared" ca="1" si="158"/>
        <v>20</v>
      </c>
    </row>
    <row r="3154" spans="1:18">
      <c r="A3154">
        <v>4153</v>
      </c>
      <c r="B3154" t="s">
        <v>64</v>
      </c>
      <c r="C3154" t="s">
        <v>675</v>
      </c>
      <c r="D3154" t="s">
        <v>980</v>
      </c>
      <c r="E3154" s="1">
        <v>25324</v>
      </c>
      <c r="F3154" s="1">
        <v>44834</v>
      </c>
      <c r="G3154" t="s">
        <v>967</v>
      </c>
      <c r="H3154" s="2">
        <v>74388.83</v>
      </c>
      <c r="I3154">
        <v>0</v>
      </c>
      <c r="J3154">
        <v>5.5</v>
      </c>
      <c r="R3154">
        <f t="shared" ca="1" si="158"/>
        <v>56</v>
      </c>
    </row>
    <row r="3155" spans="1:18">
      <c r="A3155">
        <v>4154</v>
      </c>
      <c r="B3155" t="s">
        <v>299</v>
      </c>
      <c r="C3155" t="s">
        <v>573</v>
      </c>
      <c r="D3155" t="s">
        <v>980</v>
      </c>
      <c r="E3155" s="1">
        <v>21019</v>
      </c>
      <c r="F3155" s="1">
        <v>45734</v>
      </c>
      <c r="G3155" t="s">
        <v>969</v>
      </c>
      <c r="H3155" s="2">
        <v>127865.74</v>
      </c>
      <c r="I3155">
        <v>12</v>
      </c>
      <c r="J3155">
        <v>8</v>
      </c>
      <c r="R3155">
        <f t="shared" ca="1" si="158"/>
        <v>67</v>
      </c>
    </row>
    <row r="3156" spans="1:18">
      <c r="A3156">
        <v>4155</v>
      </c>
      <c r="B3156" t="s">
        <v>214</v>
      </c>
      <c r="C3156" t="s">
        <v>454</v>
      </c>
      <c r="D3156" t="s">
        <v>980</v>
      </c>
      <c r="E3156" s="1">
        <v>25826</v>
      </c>
      <c r="F3156" s="1">
        <v>44730</v>
      </c>
      <c r="G3156" t="s">
        <v>969</v>
      </c>
      <c r="H3156" s="2">
        <v>85312.54</v>
      </c>
      <c r="I3156">
        <v>36</v>
      </c>
      <c r="J3156">
        <v>8</v>
      </c>
      <c r="R3156">
        <f t="shared" ca="1" si="158"/>
        <v>54</v>
      </c>
    </row>
    <row r="3157" spans="1:18">
      <c r="A3157">
        <v>4156</v>
      </c>
      <c r="B3157" t="s">
        <v>274</v>
      </c>
      <c r="C3157" t="s">
        <v>680</v>
      </c>
      <c r="D3157" t="s">
        <v>980</v>
      </c>
      <c r="E3157" s="1">
        <v>24330</v>
      </c>
      <c r="F3157" s="1">
        <v>44092</v>
      </c>
      <c r="G3157" t="s">
        <v>965</v>
      </c>
      <c r="H3157" s="2">
        <v>497333.71</v>
      </c>
      <c r="I3157">
        <v>0</v>
      </c>
      <c r="J3157">
        <v>0.5</v>
      </c>
      <c r="R3157">
        <f t="shared" ca="1" si="158"/>
        <v>58</v>
      </c>
    </row>
    <row r="3158" spans="1:18">
      <c r="A3158">
        <v>4157</v>
      </c>
      <c r="B3158" t="s">
        <v>212</v>
      </c>
      <c r="C3158" t="s">
        <v>377</v>
      </c>
      <c r="D3158" t="s">
        <v>980</v>
      </c>
      <c r="E3158" s="1">
        <v>25959</v>
      </c>
      <c r="F3158" s="1">
        <v>44040</v>
      </c>
      <c r="G3158" t="s">
        <v>965</v>
      </c>
      <c r="H3158" s="2">
        <v>323484.94</v>
      </c>
      <c r="I3158">
        <v>0</v>
      </c>
      <c r="J3158">
        <v>0.5</v>
      </c>
      <c r="R3158">
        <f t="shared" ca="1" si="158"/>
        <v>54</v>
      </c>
    </row>
    <row r="3159" spans="1:18">
      <c r="A3159">
        <v>4158</v>
      </c>
      <c r="B3159" t="s">
        <v>324</v>
      </c>
      <c r="C3159" t="s">
        <v>364</v>
      </c>
      <c r="D3159" t="s">
        <v>980</v>
      </c>
      <c r="E3159" s="1">
        <v>27312</v>
      </c>
      <c r="F3159" s="1">
        <v>44836</v>
      </c>
      <c r="G3159" t="s">
        <v>965</v>
      </c>
      <c r="H3159" s="2">
        <v>460219.57</v>
      </c>
      <c r="I3159">
        <v>0</v>
      </c>
      <c r="J3159">
        <v>0.5</v>
      </c>
      <c r="R3159">
        <f t="shared" ca="1" si="158"/>
        <v>50</v>
      </c>
    </row>
    <row r="3160" spans="1:18">
      <c r="A3160">
        <v>4159</v>
      </c>
      <c r="B3160" t="s">
        <v>175</v>
      </c>
      <c r="C3160" t="s">
        <v>923</v>
      </c>
      <c r="D3160" t="s">
        <v>980</v>
      </c>
      <c r="E3160" s="1">
        <v>32652</v>
      </c>
      <c r="F3160" s="1">
        <v>45630</v>
      </c>
      <c r="G3160" t="s">
        <v>966</v>
      </c>
      <c r="H3160" s="2">
        <v>485577.42</v>
      </c>
      <c r="I3160">
        <v>0</v>
      </c>
      <c r="J3160">
        <v>2.1</v>
      </c>
      <c r="R3160">
        <f t="shared" ca="1" si="158"/>
        <v>36</v>
      </c>
    </row>
    <row r="3161" spans="1:18">
      <c r="A3161">
        <v>4160</v>
      </c>
      <c r="B3161" t="s">
        <v>151</v>
      </c>
      <c r="C3161" t="s">
        <v>564</v>
      </c>
      <c r="D3161" t="s">
        <v>979</v>
      </c>
      <c r="E3161" s="1">
        <v>24366</v>
      </c>
      <c r="F3161" s="1">
        <v>45507</v>
      </c>
      <c r="G3161" t="s">
        <v>966</v>
      </c>
      <c r="H3161" s="2">
        <v>133550.21</v>
      </c>
      <c r="I3161">
        <v>0</v>
      </c>
      <c r="J3161">
        <v>2.1</v>
      </c>
      <c r="R3161">
        <f t="shared" ca="1" si="158"/>
        <v>58</v>
      </c>
    </row>
    <row r="3162" spans="1:18">
      <c r="A3162">
        <v>4161</v>
      </c>
      <c r="B3162" t="s">
        <v>137</v>
      </c>
      <c r="C3162" t="s">
        <v>577</v>
      </c>
      <c r="D3162" t="s">
        <v>979</v>
      </c>
      <c r="E3162" s="1">
        <v>27251</v>
      </c>
      <c r="F3162" s="1">
        <v>44715</v>
      </c>
      <c r="G3162" t="s">
        <v>966</v>
      </c>
      <c r="H3162" s="2">
        <v>176167.62</v>
      </c>
      <c r="I3162">
        <v>0</v>
      </c>
      <c r="J3162">
        <v>2.1</v>
      </c>
      <c r="R3162">
        <f t="shared" ca="1" si="158"/>
        <v>50</v>
      </c>
    </row>
    <row r="3163" spans="1:18">
      <c r="A3163">
        <v>4162</v>
      </c>
      <c r="B3163" t="s">
        <v>118</v>
      </c>
      <c r="C3163" t="s">
        <v>835</v>
      </c>
      <c r="D3163" t="s">
        <v>979</v>
      </c>
      <c r="E3163" s="1">
        <v>31838</v>
      </c>
      <c r="F3163" s="1">
        <v>44996</v>
      </c>
      <c r="G3163" t="s">
        <v>966</v>
      </c>
      <c r="H3163" s="2">
        <v>446169.54</v>
      </c>
      <c r="I3163">
        <v>0</v>
      </c>
      <c r="J3163">
        <v>2.1</v>
      </c>
      <c r="R3163">
        <f t="shared" ca="1" si="158"/>
        <v>38</v>
      </c>
    </row>
    <row r="3164" spans="1:18">
      <c r="A3164">
        <v>4163</v>
      </c>
      <c r="B3164" t="s">
        <v>164</v>
      </c>
      <c r="C3164" t="s">
        <v>608</v>
      </c>
      <c r="D3164" t="s">
        <v>980</v>
      </c>
      <c r="E3164" s="1">
        <v>26614</v>
      </c>
      <c r="F3164" s="1">
        <v>45669</v>
      </c>
      <c r="G3164" t="s">
        <v>967</v>
      </c>
      <c r="H3164" s="2">
        <v>262223.34999999998</v>
      </c>
      <c r="I3164">
        <v>0</v>
      </c>
      <c r="J3164">
        <v>5.5</v>
      </c>
      <c r="R3164">
        <f t="shared" ca="1" si="158"/>
        <v>52</v>
      </c>
    </row>
    <row r="3165" spans="1:18">
      <c r="A3165">
        <v>4164</v>
      </c>
      <c r="B3165" t="s">
        <v>20</v>
      </c>
      <c r="C3165" t="s">
        <v>451</v>
      </c>
      <c r="D3165" t="s">
        <v>980</v>
      </c>
      <c r="E3165" s="1">
        <v>22048</v>
      </c>
      <c r="F3165" s="1">
        <v>44452</v>
      </c>
      <c r="G3165" t="s">
        <v>967</v>
      </c>
      <c r="H3165" s="2">
        <v>98019.62</v>
      </c>
      <c r="I3165">
        <v>6</v>
      </c>
      <c r="J3165">
        <v>5.5</v>
      </c>
      <c r="R3165">
        <f t="shared" ca="1" si="158"/>
        <v>65</v>
      </c>
    </row>
    <row r="3166" spans="1:18">
      <c r="A3166">
        <v>4165</v>
      </c>
      <c r="B3166" t="s">
        <v>44</v>
      </c>
      <c r="C3166" t="s">
        <v>752</v>
      </c>
      <c r="D3166" t="s">
        <v>979</v>
      </c>
      <c r="E3166" s="1">
        <v>35142</v>
      </c>
      <c r="F3166" s="1">
        <v>44900</v>
      </c>
      <c r="G3166" t="s">
        <v>967</v>
      </c>
      <c r="H3166" s="2">
        <v>273537.71999999997</v>
      </c>
      <c r="I3166">
        <v>24</v>
      </c>
      <c r="J3166">
        <v>5.5</v>
      </c>
      <c r="R3166">
        <f t="shared" ca="1" si="158"/>
        <v>29</v>
      </c>
    </row>
    <row r="3167" spans="1:18">
      <c r="A3167">
        <v>4166</v>
      </c>
      <c r="B3167" t="s">
        <v>42</v>
      </c>
      <c r="C3167" t="s">
        <v>806</v>
      </c>
      <c r="D3167" t="s">
        <v>980</v>
      </c>
      <c r="E3167" s="1">
        <v>31167</v>
      </c>
      <c r="F3167" s="1">
        <v>44466</v>
      </c>
      <c r="G3167" t="s">
        <v>967</v>
      </c>
      <c r="H3167" s="2">
        <v>343675.5</v>
      </c>
      <c r="I3167">
        <v>18</v>
      </c>
      <c r="J3167">
        <v>5.5</v>
      </c>
      <c r="R3167">
        <f t="shared" ca="1" si="158"/>
        <v>40</v>
      </c>
    </row>
    <row r="3168" spans="1:18">
      <c r="A3168">
        <v>4167</v>
      </c>
      <c r="B3168" t="s">
        <v>271</v>
      </c>
      <c r="C3168" t="s">
        <v>534</v>
      </c>
      <c r="D3168" t="s">
        <v>980</v>
      </c>
      <c r="E3168" s="1">
        <v>34629</v>
      </c>
      <c r="F3168" s="1">
        <v>44098</v>
      </c>
      <c r="G3168" t="s">
        <v>968</v>
      </c>
      <c r="H3168" s="2">
        <v>56480.26</v>
      </c>
      <c r="I3168">
        <v>0</v>
      </c>
      <c r="J3168">
        <v>35</v>
      </c>
      <c r="R3168">
        <f t="shared" ca="1" si="158"/>
        <v>30</v>
      </c>
    </row>
    <row r="3169" spans="1:18">
      <c r="A3169">
        <v>4168</v>
      </c>
      <c r="B3169" t="s">
        <v>164</v>
      </c>
      <c r="C3169" t="s">
        <v>462</v>
      </c>
      <c r="D3169" t="s">
        <v>979</v>
      </c>
      <c r="E3169" s="1">
        <v>20835</v>
      </c>
      <c r="F3169" s="1">
        <v>44445</v>
      </c>
      <c r="G3169" t="s">
        <v>965</v>
      </c>
      <c r="H3169" s="2">
        <v>305258.37</v>
      </c>
      <c r="I3169">
        <v>0</v>
      </c>
      <c r="J3169">
        <v>0.5</v>
      </c>
      <c r="R3169">
        <f t="shared" ca="1" si="158"/>
        <v>68</v>
      </c>
    </row>
    <row r="3170" spans="1:18">
      <c r="A3170">
        <v>4169</v>
      </c>
      <c r="B3170" t="s">
        <v>263</v>
      </c>
      <c r="C3170" t="s">
        <v>895</v>
      </c>
      <c r="D3170" t="s">
        <v>979</v>
      </c>
      <c r="E3170" s="1">
        <v>25730</v>
      </c>
      <c r="F3170" s="1">
        <v>44597</v>
      </c>
      <c r="G3170" t="s">
        <v>967</v>
      </c>
      <c r="H3170" s="2">
        <v>205827.91</v>
      </c>
      <c r="I3170">
        <v>36</v>
      </c>
      <c r="J3170">
        <v>5.5</v>
      </c>
      <c r="R3170">
        <f t="shared" ca="1" si="158"/>
        <v>54</v>
      </c>
    </row>
    <row r="3171" spans="1:18">
      <c r="A3171">
        <v>4170</v>
      </c>
      <c r="B3171" t="s">
        <v>122</v>
      </c>
      <c r="C3171" t="s">
        <v>697</v>
      </c>
      <c r="D3171" t="s">
        <v>979</v>
      </c>
      <c r="E3171" s="1">
        <v>22952</v>
      </c>
      <c r="F3171" s="1">
        <v>44847</v>
      </c>
      <c r="G3171" t="s">
        <v>967</v>
      </c>
      <c r="H3171" s="2">
        <v>127217.18</v>
      </c>
      <c r="I3171">
        <v>36</v>
      </c>
      <c r="J3171">
        <v>5.5</v>
      </c>
      <c r="R3171">
        <f t="shared" ca="1" si="158"/>
        <v>62</v>
      </c>
    </row>
    <row r="3172" spans="1:18">
      <c r="A3172">
        <v>4171</v>
      </c>
      <c r="B3172" t="s">
        <v>43</v>
      </c>
      <c r="C3172" t="s">
        <v>581</v>
      </c>
      <c r="D3172" t="s">
        <v>980</v>
      </c>
      <c r="E3172" s="1">
        <v>21938</v>
      </c>
      <c r="F3172" s="1">
        <v>45346</v>
      </c>
      <c r="G3172" t="s">
        <v>968</v>
      </c>
      <c r="H3172" s="2">
        <v>239254.79</v>
      </c>
      <c r="I3172">
        <v>0</v>
      </c>
      <c r="J3172">
        <v>35</v>
      </c>
      <c r="R3172">
        <f t="shared" ca="1" si="158"/>
        <v>65</v>
      </c>
    </row>
    <row r="3173" spans="1:18">
      <c r="A3173">
        <v>4172</v>
      </c>
      <c r="B3173" t="s">
        <v>238</v>
      </c>
      <c r="C3173" t="s">
        <v>455</v>
      </c>
      <c r="D3173" t="s">
        <v>979</v>
      </c>
      <c r="E3173" s="1">
        <v>26172</v>
      </c>
      <c r="F3173" s="1">
        <v>44722</v>
      </c>
      <c r="G3173" t="s">
        <v>968</v>
      </c>
      <c r="H3173" s="2">
        <v>132587.32</v>
      </c>
      <c r="I3173">
        <v>0</v>
      </c>
      <c r="J3173">
        <v>35</v>
      </c>
      <c r="R3173">
        <f t="shared" ca="1" si="158"/>
        <v>53</v>
      </c>
    </row>
    <row r="3174" spans="1:18">
      <c r="A3174">
        <v>4173</v>
      </c>
      <c r="B3174" t="s">
        <v>140</v>
      </c>
      <c r="C3174" t="s">
        <v>957</v>
      </c>
      <c r="D3174" t="s">
        <v>980</v>
      </c>
      <c r="E3174" s="1">
        <v>32529</v>
      </c>
      <c r="F3174" s="1">
        <v>44610</v>
      </c>
      <c r="G3174" t="s">
        <v>965</v>
      </c>
      <c r="H3174" s="2">
        <v>163158.1</v>
      </c>
      <c r="I3174">
        <v>0</v>
      </c>
      <c r="J3174">
        <v>0.5</v>
      </c>
      <c r="R3174">
        <f t="shared" ca="1" si="158"/>
        <v>36</v>
      </c>
    </row>
    <row r="3175" spans="1:18">
      <c r="A3175">
        <v>4174</v>
      </c>
      <c r="B3175" t="s">
        <v>70</v>
      </c>
      <c r="C3175" t="s">
        <v>750</v>
      </c>
      <c r="D3175" t="s">
        <v>980</v>
      </c>
      <c r="E3175" s="1">
        <v>36263</v>
      </c>
      <c r="F3175" s="1">
        <v>44246</v>
      </c>
      <c r="G3175" t="s">
        <v>965</v>
      </c>
      <c r="H3175" s="2">
        <v>64600.31</v>
      </c>
      <c r="I3175">
        <v>0</v>
      </c>
      <c r="J3175">
        <v>0.5</v>
      </c>
      <c r="R3175">
        <f t="shared" ca="1" si="158"/>
        <v>26</v>
      </c>
    </row>
    <row r="3176" spans="1:18">
      <c r="A3176">
        <v>4175</v>
      </c>
      <c r="B3176" t="s">
        <v>22</v>
      </c>
      <c r="C3176" t="s">
        <v>840</v>
      </c>
      <c r="D3176" t="s">
        <v>979</v>
      </c>
      <c r="E3176" s="1">
        <v>30543</v>
      </c>
      <c r="F3176" s="1">
        <v>45558</v>
      </c>
      <c r="G3176" t="s">
        <v>968</v>
      </c>
      <c r="H3176" s="2">
        <v>402358.76</v>
      </c>
      <c r="I3176">
        <v>0</v>
      </c>
      <c r="J3176">
        <v>35</v>
      </c>
      <c r="R3176">
        <f t="shared" ca="1" si="158"/>
        <v>41</v>
      </c>
    </row>
    <row r="3177" spans="1:18">
      <c r="A3177">
        <v>4176</v>
      </c>
      <c r="B3177" t="s">
        <v>150</v>
      </c>
      <c r="C3177" t="s">
        <v>457</v>
      </c>
      <c r="D3177" t="s">
        <v>980</v>
      </c>
      <c r="E3177" s="1">
        <v>35598</v>
      </c>
      <c r="F3177" s="1">
        <v>44915</v>
      </c>
      <c r="G3177" t="s">
        <v>966</v>
      </c>
      <c r="H3177" s="2">
        <v>345188.22</v>
      </c>
      <c r="I3177">
        <v>0</v>
      </c>
      <c r="J3177">
        <v>2.1</v>
      </c>
      <c r="R3177">
        <f t="shared" ca="1" si="158"/>
        <v>27</v>
      </c>
    </row>
    <row r="3178" spans="1:18">
      <c r="A3178">
        <v>4177</v>
      </c>
      <c r="B3178" t="s">
        <v>75</v>
      </c>
      <c r="C3178" t="s">
        <v>892</v>
      </c>
      <c r="D3178" t="s">
        <v>979</v>
      </c>
      <c r="E3178" s="1">
        <v>24369</v>
      </c>
      <c r="F3178" s="1">
        <v>45092</v>
      </c>
      <c r="G3178" t="s">
        <v>968</v>
      </c>
      <c r="H3178" s="2">
        <v>339989.08</v>
      </c>
      <c r="I3178">
        <v>0</v>
      </c>
      <c r="J3178">
        <v>35</v>
      </c>
      <c r="R3178">
        <f t="shared" ca="1" si="158"/>
        <v>58</v>
      </c>
    </row>
    <row r="3179" spans="1:18">
      <c r="A3179">
        <v>4178</v>
      </c>
      <c r="B3179" t="s">
        <v>109</v>
      </c>
      <c r="C3179" t="s">
        <v>962</v>
      </c>
      <c r="D3179" t="s">
        <v>980</v>
      </c>
      <c r="E3179" s="1">
        <v>36429</v>
      </c>
      <c r="F3179" s="1">
        <v>45608</v>
      </c>
      <c r="G3179" t="s">
        <v>968</v>
      </c>
      <c r="H3179" s="2">
        <v>458357.81</v>
      </c>
      <c r="I3179">
        <v>0</v>
      </c>
      <c r="J3179">
        <v>35</v>
      </c>
      <c r="R3179">
        <f t="shared" ca="1" si="158"/>
        <v>25</v>
      </c>
    </row>
    <row r="3180" spans="1:18">
      <c r="A3180">
        <v>4179</v>
      </c>
      <c r="B3180" t="s">
        <v>10</v>
      </c>
      <c r="C3180" t="s">
        <v>904</v>
      </c>
      <c r="D3180" t="s">
        <v>979</v>
      </c>
      <c r="E3180" s="1">
        <v>23689</v>
      </c>
      <c r="F3180" s="1">
        <v>44132</v>
      </c>
      <c r="G3180" t="s">
        <v>969</v>
      </c>
      <c r="H3180" s="2">
        <v>201350.93</v>
      </c>
      <c r="I3180">
        <v>36</v>
      </c>
      <c r="J3180">
        <v>8</v>
      </c>
      <c r="R3180">
        <f t="shared" ca="1" si="158"/>
        <v>60</v>
      </c>
    </row>
    <row r="3181" spans="1:18">
      <c r="A3181">
        <v>4180</v>
      </c>
      <c r="B3181" t="s">
        <v>272</v>
      </c>
      <c r="C3181" t="s">
        <v>652</v>
      </c>
      <c r="D3181" t="s">
        <v>980</v>
      </c>
      <c r="E3181" s="1">
        <v>20204</v>
      </c>
      <c r="F3181" s="1">
        <v>44626</v>
      </c>
      <c r="G3181" t="s">
        <v>966</v>
      </c>
      <c r="H3181" s="2">
        <v>441385.37</v>
      </c>
      <c r="I3181">
        <v>0</v>
      </c>
      <c r="J3181">
        <v>2.1</v>
      </c>
      <c r="R3181">
        <f t="shared" ca="1" si="158"/>
        <v>70</v>
      </c>
    </row>
    <row r="3182" spans="1:18">
      <c r="A3182">
        <v>4181</v>
      </c>
      <c r="B3182" t="s">
        <v>137</v>
      </c>
      <c r="C3182" t="s">
        <v>410</v>
      </c>
      <c r="D3182" t="s">
        <v>980</v>
      </c>
      <c r="E3182" s="1">
        <v>36528</v>
      </c>
      <c r="F3182" s="1">
        <v>44174</v>
      </c>
      <c r="G3182" t="s">
        <v>968</v>
      </c>
      <c r="H3182" s="2">
        <v>354907.23</v>
      </c>
      <c r="I3182">
        <v>0</v>
      </c>
      <c r="J3182">
        <v>35</v>
      </c>
      <c r="R3182">
        <f t="shared" ca="1" si="158"/>
        <v>25</v>
      </c>
    </row>
    <row r="3183" spans="1:18">
      <c r="A3183">
        <v>4182</v>
      </c>
      <c r="B3183" t="s">
        <v>14</v>
      </c>
      <c r="C3183" t="s">
        <v>660</v>
      </c>
      <c r="D3183" t="s">
        <v>979</v>
      </c>
      <c r="E3183" s="1">
        <v>29357</v>
      </c>
      <c r="F3183" s="1">
        <v>44238</v>
      </c>
      <c r="G3183" t="s">
        <v>968</v>
      </c>
      <c r="H3183" s="2">
        <v>446046.12</v>
      </c>
      <c r="I3183">
        <v>0</v>
      </c>
      <c r="J3183">
        <v>35</v>
      </c>
      <c r="R3183">
        <f t="shared" ca="1" si="158"/>
        <v>45</v>
      </c>
    </row>
    <row r="3184" spans="1:18">
      <c r="A3184">
        <v>4183</v>
      </c>
      <c r="B3184" t="s">
        <v>16</v>
      </c>
      <c r="C3184" t="s">
        <v>370</v>
      </c>
      <c r="D3184" t="s">
        <v>979</v>
      </c>
      <c r="E3184" s="1">
        <v>23264</v>
      </c>
      <c r="F3184" s="1">
        <v>44129</v>
      </c>
      <c r="G3184" t="s">
        <v>968</v>
      </c>
      <c r="H3184" s="2">
        <v>371401.75</v>
      </c>
      <c r="I3184">
        <v>0</v>
      </c>
      <c r="J3184">
        <v>35</v>
      </c>
      <c r="R3184">
        <f t="shared" ca="1" si="158"/>
        <v>61</v>
      </c>
    </row>
    <row r="3185" spans="1:18">
      <c r="A3185">
        <v>4184</v>
      </c>
      <c r="B3185" t="s">
        <v>165</v>
      </c>
      <c r="C3185" t="s">
        <v>416</v>
      </c>
      <c r="D3185" t="s">
        <v>979</v>
      </c>
      <c r="E3185" s="1">
        <v>20148</v>
      </c>
      <c r="F3185" s="1">
        <v>45665</v>
      </c>
      <c r="G3185" t="s">
        <v>968</v>
      </c>
      <c r="H3185" s="2">
        <v>50322.35</v>
      </c>
      <c r="I3185">
        <v>0</v>
      </c>
      <c r="J3185">
        <v>35</v>
      </c>
      <c r="R3185">
        <f t="shared" ca="1" si="158"/>
        <v>70</v>
      </c>
    </row>
    <row r="3186" spans="1:18">
      <c r="A3186">
        <v>4185</v>
      </c>
      <c r="B3186" t="s">
        <v>274</v>
      </c>
      <c r="C3186" t="s">
        <v>714</v>
      </c>
      <c r="D3186" t="s">
        <v>979</v>
      </c>
      <c r="E3186" s="1">
        <v>39189</v>
      </c>
      <c r="F3186" s="1">
        <v>44354</v>
      </c>
      <c r="G3186" t="s">
        <v>968</v>
      </c>
      <c r="H3186" s="2">
        <v>399717.52</v>
      </c>
      <c r="I3186">
        <v>0</v>
      </c>
      <c r="J3186">
        <v>35</v>
      </c>
      <c r="R3186">
        <f t="shared" ca="1" si="158"/>
        <v>18</v>
      </c>
    </row>
    <row r="3187" spans="1:18">
      <c r="A3187">
        <v>4186</v>
      </c>
      <c r="B3187" t="s">
        <v>157</v>
      </c>
      <c r="C3187" t="s">
        <v>369</v>
      </c>
      <c r="D3187" t="s">
        <v>979</v>
      </c>
      <c r="E3187" s="1">
        <v>27396</v>
      </c>
      <c r="F3187" s="1">
        <v>45059</v>
      </c>
      <c r="G3187" t="s">
        <v>967</v>
      </c>
      <c r="H3187" s="2">
        <v>380282.57</v>
      </c>
      <c r="I3187">
        <v>18</v>
      </c>
      <c r="J3187">
        <v>5.5</v>
      </c>
      <c r="R3187">
        <f t="shared" ca="1" si="158"/>
        <v>50</v>
      </c>
    </row>
    <row r="3188" spans="1:18">
      <c r="A3188">
        <v>4187</v>
      </c>
      <c r="B3188" t="s">
        <v>328</v>
      </c>
      <c r="C3188" t="s">
        <v>910</v>
      </c>
      <c r="D3188" t="s">
        <v>979</v>
      </c>
      <c r="E3188" s="1">
        <v>25816</v>
      </c>
      <c r="F3188" s="1">
        <v>43978</v>
      </c>
      <c r="G3188" t="s">
        <v>965</v>
      </c>
      <c r="H3188" s="2">
        <v>104634.16</v>
      </c>
      <c r="I3188">
        <v>0</v>
      </c>
      <c r="J3188">
        <v>0.5</v>
      </c>
      <c r="R3188">
        <f t="shared" ca="1" si="158"/>
        <v>54</v>
      </c>
    </row>
    <row r="3189" spans="1:18">
      <c r="A3189">
        <v>4188</v>
      </c>
      <c r="B3189" t="s">
        <v>241</v>
      </c>
      <c r="C3189" t="s">
        <v>629</v>
      </c>
      <c r="D3189" t="s">
        <v>980</v>
      </c>
      <c r="E3189" s="1">
        <v>22118</v>
      </c>
      <c r="F3189" s="1">
        <v>44076</v>
      </c>
      <c r="G3189" t="s">
        <v>965</v>
      </c>
      <c r="H3189" s="2">
        <v>166687.85999999999</v>
      </c>
      <c r="I3189">
        <v>0</v>
      </c>
      <c r="J3189">
        <v>0.5</v>
      </c>
      <c r="R3189">
        <f t="shared" ca="1" si="158"/>
        <v>64</v>
      </c>
    </row>
    <row r="3190" spans="1:18">
      <c r="A3190">
        <v>4189</v>
      </c>
      <c r="B3190" t="s">
        <v>103</v>
      </c>
      <c r="C3190" t="s">
        <v>843</v>
      </c>
      <c r="D3190" t="s">
        <v>980</v>
      </c>
      <c r="E3190" s="1">
        <v>34647</v>
      </c>
      <c r="F3190" s="1">
        <v>45126</v>
      </c>
      <c r="G3190" t="s">
        <v>965</v>
      </c>
      <c r="H3190" s="2">
        <v>162994.32999999999</v>
      </c>
      <c r="I3190">
        <v>0</v>
      </c>
      <c r="J3190">
        <v>0.5</v>
      </c>
      <c r="R3190">
        <f t="shared" ca="1" si="158"/>
        <v>30</v>
      </c>
    </row>
    <row r="3191" spans="1:18">
      <c r="A3191">
        <v>4190</v>
      </c>
      <c r="B3191" t="s">
        <v>62</v>
      </c>
      <c r="C3191" t="s">
        <v>493</v>
      </c>
      <c r="D3191" t="s">
        <v>980</v>
      </c>
      <c r="E3191" s="1">
        <v>29578</v>
      </c>
      <c r="F3191" s="1">
        <v>45553</v>
      </c>
      <c r="G3191" t="s">
        <v>965</v>
      </c>
      <c r="H3191" s="2">
        <v>495659.54</v>
      </c>
      <c r="I3191">
        <v>0</v>
      </c>
      <c r="J3191">
        <v>0.5</v>
      </c>
      <c r="R3191">
        <f t="shared" ca="1" si="158"/>
        <v>44</v>
      </c>
    </row>
    <row r="3192" spans="1:18">
      <c r="A3192">
        <v>4191</v>
      </c>
      <c r="B3192" t="s">
        <v>307</v>
      </c>
      <c r="C3192" t="s">
        <v>562</v>
      </c>
      <c r="D3192" t="s">
        <v>979</v>
      </c>
      <c r="E3192" s="1">
        <v>37028</v>
      </c>
      <c r="F3192" s="1">
        <v>44736</v>
      </c>
      <c r="G3192" t="s">
        <v>969</v>
      </c>
      <c r="H3192" s="2">
        <v>65211.56</v>
      </c>
      <c r="I3192">
        <v>18</v>
      </c>
      <c r="J3192">
        <v>8</v>
      </c>
      <c r="R3192">
        <f t="shared" ca="1" si="158"/>
        <v>24</v>
      </c>
    </row>
    <row r="3193" spans="1:18">
      <c r="A3193">
        <v>4192</v>
      </c>
      <c r="B3193" t="s">
        <v>241</v>
      </c>
      <c r="C3193" t="s">
        <v>759</v>
      </c>
      <c r="D3193" t="s">
        <v>980</v>
      </c>
      <c r="E3193" s="1">
        <v>32693</v>
      </c>
      <c r="F3193" s="1">
        <v>44528</v>
      </c>
      <c r="G3193" t="s">
        <v>969</v>
      </c>
      <c r="H3193" s="2">
        <v>468274.69</v>
      </c>
      <c r="I3193">
        <v>6</v>
      </c>
      <c r="J3193">
        <v>8</v>
      </c>
      <c r="R3193">
        <f t="shared" ca="1" si="158"/>
        <v>35</v>
      </c>
    </row>
    <row r="3194" spans="1:18">
      <c r="A3194">
        <v>4193</v>
      </c>
      <c r="B3194" t="s">
        <v>330</v>
      </c>
      <c r="C3194" t="s">
        <v>926</v>
      </c>
      <c r="D3194" t="s">
        <v>980</v>
      </c>
      <c r="E3194" s="1">
        <v>34960</v>
      </c>
      <c r="F3194" s="1">
        <v>45616</v>
      </c>
      <c r="G3194" t="s">
        <v>969</v>
      </c>
      <c r="H3194" s="2">
        <v>181367.81</v>
      </c>
      <c r="I3194">
        <v>6</v>
      </c>
      <c r="J3194">
        <v>8</v>
      </c>
      <c r="R3194">
        <f t="shared" ca="1" si="158"/>
        <v>29</v>
      </c>
    </row>
    <row r="3195" spans="1:18">
      <c r="A3195">
        <v>4194</v>
      </c>
      <c r="B3195" t="s">
        <v>238</v>
      </c>
      <c r="C3195" t="s">
        <v>955</v>
      </c>
      <c r="D3195" t="s">
        <v>980</v>
      </c>
      <c r="E3195" s="1">
        <v>19891</v>
      </c>
      <c r="F3195" s="1">
        <v>45706</v>
      </c>
      <c r="G3195" t="s">
        <v>968</v>
      </c>
      <c r="H3195" s="2">
        <v>463804.4</v>
      </c>
      <c r="I3195">
        <v>0</v>
      </c>
      <c r="J3195">
        <v>35</v>
      </c>
      <c r="R3195">
        <f t="shared" ca="1" si="158"/>
        <v>70</v>
      </c>
    </row>
    <row r="3196" spans="1:18">
      <c r="A3196">
        <v>4195</v>
      </c>
      <c r="B3196" t="s">
        <v>180</v>
      </c>
      <c r="C3196" t="s">
        <v>734</v>
      </c>
      <c r="D3196" t="s">
        <v>980</v>
      </c>
      <c r="E3196" s="1">
        <v>28242</v>
      </c>
      <c r="F3196" s="1">
        <v>44763</v>
      </c>
      <c r="G3196" t="s">
        <v>967</v>
      </c>
      <c r="H3196" s="2">
        <v>55832</v>
      </c>
      <c r="I3196">
        <v>36</v>
      </c>
      <c r="J3196">
        <v>5.5</v>
      </c>
      <c r="R3196">
        <f t="shared" ca="1" si="158"/>
        <v>48</v>
      </c>
    </row>
    <row r="3197" spans="1:18">
      <c r="A3197">
        <v>4196</v>
      </c>
      <c r="B3197" t="s">
        <v>228</v>
      </c>
      <c r="C3197" t="s">
        <v>577</v>
      </c>
      <c r="D3197" t="s">
        <v>979</v>
      </c>
      <c r="E3197" s="1">
        <v>32286</v>
      </c>
      <c r="F3197" s="1">
        <v>44454</v>
      </c>
      <c r="G3197" t="s">
        <v>965</v>
      </c>
      <c r="H3197" s="2">
        <v>52320.75</v>
      </c>
      <c r="I3197">
        <v>0</v>
      </c>
      <c r="J3197">
        <v>0.5</v>
      </c>
      <c r="R3197">
        <f t="shared" ca="1" si="158"/>
        <v>37</v>
      </c>
    </row>
    <row r="3198" spans="1:18">
      <c r="A3198">
        <v>4197</v>
      </c>
      <c r="B3198" t="s">
        <v>279</v>
      </c>
      <c r="C3198" t="s">
        <v>705</v>
      </c>
      <c r="D3198" t="s">
        <v>980</v>
      </c>
      <c r="E3198" s="1">
        <v>20519</v>
      </c>
      <c r="F3198" s="1">
        <v>44979</v>
      </c>
      <c r="G3198" t="s">
        <v>969</v>
      </c>
      <c r="H3198" s="2">
        <v>363869.11</v>
      </c>
      <c r="I3198">
        <v>18</v>
      </c>
      <c r="J3198">
        <v>8</v>
      </c>
      <c r="R3198">
        <f t="shared" ca="1" si="158"/>
        <v>69</v>
      </c>
    </row>
    <row r="3199" spans="1:18">
      <c r="A3199">
        <v>4198</v>
      </c>
      <c r="B3199" t="s">
        <v>277</v>
      </c>
      <c r="C3199" t="s">
        <v>676</v>
      </c>
      <c r="D3199" t="s">
        <v>979</v>
      </c>
      <c r="E3199" s="1">
        <v>27853</v>
      </c>
      <c r="F3199" s="1">
        <v>45422</v>
      </c>
      <c r="G3199" t="s">
        <v>967</v>
      </c>
      <c r="H3199" s="2">
        <v>344594.86</v>
      </c>
      <c r="I3199">
        <v>12</v>
      </c>
      <c r="J3199">
        <v>5.5</v>
      </c>
      <c r="R3199">
        <f t="shared" ca="1" si="158"/>
        <v>49</v>
      </c>
    </row>
    <row r="3200" spans="1:18">
      <c r="A3200">
        <v>4199</v>
      </c>
      <c r="B3200" t="s">
        <v>130</v>
      </c>
      <c r="C3200" t="s">
        <v>688</v>
      </c>
      <c r="D3200" t="s">
        <v>979</v>
      </c>
      <c r="E3200" s="1">
        <v>27922</v>
      </c>
      <c r="F3200" s="1">
        <v>44473</v>
      </c>
      <c r="G3200" t="s">
        <v>969</v>
      </c>
      <c r="H3200" s="2">
        <v>480673.43</v>
      </c>
      <c r="I3200">
        <v>18</v>
      </c>
      <c r="J3200">
        <v>8</v>
      </c>
      <c r="R3200">
        <f t="shared" ca="1" si="158"/>
        <v>48</v>
      </c>
    </row>
    <row r="3201" spans="1:18">
      <c r="A3201">
        <v>4200</v>
      </c>
      <c r="B3201" t="s">
        <v>137</v>
      </c>
      <c r="C3201" t="s">
        <v>777</v>
      </c>
      <c r="D3201" t="s">
        <v>980</v>
      </c>
      <c r="E3201" s="1">
        <v>37695</v>
      </c>
      <c r="F3201" s="1">
        <v>44827</v>
      </c>
      <c r="G3201" t="s">
        <v>967</v>
      </c>
      <c r="H3201" s="2">
        <v>454057.5</v>
      </c>
      <c r="I3201">
        <v>12</v>
      </c>
      <c r="J3201">
        <v>5.5</v>
      </c>
      <c r="R3201">
        <f t="shared" ca="1" si="158"/>
        <v>22</v>
      </c>
    </row>
    <row r="3202" spans="1:18">
      <c r="A3202">
        <v>4201</v>
      </c>
      <c r="B3202" t="s">
        <v>59</v>
      </c>
      <c r="C3202" t="s">
        <v>826</v>
      </c>
      <c r="D3202" t="s">
        <v>979</v>
      </c>
      <c r="E3202" s="1">
        <v>30013</v>
      </c>
      <c r="F3202" s="1">
        <v>44344</v>
      </c>
      <c r="G3202" t="s">
        <v>965</v>
      </c>
      <c r="H3202" s="2">
        <v>243425.06</v>
      </c>
      <c r="I3202">
        <v>0</v>
      </c>
      <c r="J3202">
        <v>0.5</v>
      </c>
      <c r="R3202">
        <f t="shared" ca="1" si="158"/>
        <v>43</v>
      </c>
    </row>
    <row r="3203" spans="1:18">
      <c r="A3203">
        <v>4202</v>
      </c>
      <c r="B3203" t="s">
        <v>90</v>
      </c>
      <c r="C3203" t="s">
        <v>877</v>
      </c>
      <c r="D3203" t="s">
        <v>979</v>
      </c>
      <c r="E3203" s="1">
        <v>33005</v>
      </c>
      <c r="F3203" s="1">
        <v>45789</v>
      </c>
      <c r="G3203" t="s">
        <v>968</v>
      </c>
      <c r="H3203" s="2">
        <v>314983.08</v>
      </c>
      <c r="I3203">
        <v>0</v>
      </c>
      <c r="J3203">
        <v>35</v>
      </c>
      <c r="R3203">
        <f t="shared" ca="1" si="158"/>
        <v>35</v>
      </c>
    </row>
    <row r="3204" spans="1:18">
      <c r="A3204">
        <v>4203</v>
      </c>
      <c r="B3204" t="s">
        <v>60</v>
      </c>
      <c r="C3204" t="s">
        <v>406</v>
      </c>
      <c r="D3204" t="s">
        <v>979</v>
      </c>
      <c r="E3204" s="1">
        <v>36995</v>
      </c>
      <c r="F3204" s="1">
        <v>45204</v>
      </c>
      <c r="G3204" t="s">
        <v>966</v>
      </c>
      <c r="H3204" s="2">
        <v>46081.07</v>
      </c>
      <c r="I3204">
        <v>0</v>
      </c>
      <c r="J3204">
        <v>2.1</v>
      </c>
      <c r="R3204">
        <f t="shared" ca="1" si="158"/>
        <v>24</v>
      </c>
    </row>
    <row r="3205" spans="1:18">
      <c r="A3205">
        <v>4204</v>
      </c>
      <c r="B3205" t="s">
        <v>344</v>
      </c>
      <c r="C3205" t="s">
        <v>796</v>
      </c>
      <c r="D3205" t="s">
        <v>980</v>
      </c>
      <c r="E3205" s="1">
        <v>36516</v>
      </c>
      <c r="F3205" s="1">
        <v>44916</v>
      </c>
      <c r="G3205" t="s">
        <v>965</v>
      </c>
      <c r="H3205" s="2">
        <v>18148.63</v>
      </c>
      <c r="I3205">
        <v>0</v>
      </c>
      <c r="J3205">
        <v>0.5</v>
      </c>
      <c r="R3205">
        <f t="shared" ca="1" si="158"/>
        <v>25</v>
      </c>
    </row>
    <row r="3206" spans="1:18">
      <c r="A3206">
        <v>4205</v>
      </c>
      <c r="B3206" t="s">
        <v>223</v>
      </c>
      <c r="C3206" t="s">
        <v>787</v>
      </c>
      <c r="D3206" t="s">
        <v>980</v>
      </c>
      <c r="E3206" s="1">
        <v>30689</v>
      </c>
      <c r="F3206" s="1">
        <v>45378</v>
      </c>
      <c r="G3206" t="s">
        <v>966</v>
      </c>
      <c r="H3206" s="2">
        <v>415460.34</v>
      </c>
      <c r="I3206">
        <v>0</v>
      </c>
      <c r="J3206">
        <v>2.1</v>
      </c>
      <c r="R3206">
        <f t="shared" ca="1" si="158"/>
        <v>41</v>
      </c>
    </row>
    <row r="3207" spans="1:18">
      <c r="A3207">
        <v>4206</v>
      </c>
      <c r="B3207" t="s">
        <v>331</v>
      </c>
      <c r="C3207" t="s">
        <v>959</v>
      </c>
      <c r="D3207" t="s">
        <v>980</v>
      </c>
      <c r="E3207" s="1">
        <v>32461</v>
      </c>
      <c r="F3207" s="1">
        <v>44312</v>
      </c>
      <c r="G3207" t="s">
        <v>965</v>
      </c>
      <c r="H3207" s="2">
        <v>284551.74</v>
      </c>
      <c r="I3207">
        <v>0</v>
      </c>
      <c r="J3207">
        <v>0.5</v>
      </c>
      <c r="R3207">
        <f t="shared" ca="1" si="158"/>
        <v>36</v>
      </c>
    </row>
    <row r="3208" spans="1:18">
      <c r="A3208">
        <v>4207</v>
      </c>
      <c r="B3208" t="s">
        <v>281</v>
      </c>
      <c r="C3208" t="s">
        <v>476</v>
      </c>
      <c r="D3208" t="s">
        <v>979</v>
      </c>
      <c r="E3208" s="1">
        <v>27506</v>
      </c>
      <c r="F3208" s="1">
        <v>45366</v>
      </c>
      <c r="G3208" t="s">
        <v>969</v>
      </c>
      <c r="H3208" s="2">
        <v>357744.62</v>
      </c>
      <c r="I3208">
        <v>12</v>
      </c>
      <c r="J3208">
        <v>8</v>
      </c>
      <c r="R3208">
        <f t="shared" ca="1" si="158"/>
        <v>50</v>
      </c>
    </row>
    <row r="3209" spans="1:18">
      <c r="A3209">
        <v>4208</v>
      </c>
      <c r="B3209" t="s">
        <v>233</v>
      </c>
      <c r="C3209" t="s">
        <v>378</v>
      </c>
      <c r="D3209" t="s">
        <v>979</v>
      </c>
      <c r="E3209" s="1">
        <v>21942</v>
      </c>
      <c r="F3209" s="1">
        <v>44188</v>
      </c>
      <c r="G3209" t="s">
        <v>967</v>
      </c>
      <c r="H3209" s="2">
        <v>221679.35</v>
      </c>
      <c r="I3209">
        <v>36</v>
      </c>
      <c r="J3209">
        <v>5.5</v>
      </c>
      <c r="R3209">
        <f t="shared" ca="1" si="158"/>
        <v>65</v>
      </c>
    </row>
    <row r="3210" spans="1:18">
      <c r="A3210">
        <v>4209</v>
      </c>
      <c r="B3210" t="s">
        <v>75</v>
      </c>
      <c r="C3210" t="s">
        <v>650</v>
      </c>
      <c r="D3210" t="s">
        <v>980</v>
      </c>
      <c r="E3210" s="1">
        <v>29867</v>
      </c>
      <c r="F3210" s="1">
        <v>45145</v>
      </c>
      <c r="G3210" t="s">
        <v>967</v>
      </c>
      <c r="H3210" s="2">
        <v>330735.61</v>
      </c>
      <c r="I3210">
        <v>0</v>
      </c>
      <c r="J3210">
        <v>5.5</v>
      </c>
      <c r="R3210">
        <f t="shared" ca="1" si="158"/>
        <v>43</v>
      </c>
    </row>
    <row r="3211" spans="1:18">
      <c r="A3211">
        <v>4210</v>
      </c>
      <c r="B3211" t="s">
        <v>77</v>
      </c>
      <c r="C3211" t="s">
        <v>932</v>
      </c>
      <c r="D3211" t="s">
        <v>980</v>
      </c>
      <c r="E3211" s="1">
        <v>38779</v>
      </c>
      <c r="F3211" s="1">
        <v>45384</v>
      </c>
      <c r="G3211" t="s">
        <v>965</v>
      </c>
      <c r="H3211" s="2">
        <v>158520.62</v>
      </c>
      <c r="I3211">
        <v>0</v>
      </c>
      <c r="J3211">
        <v>0.5</v>
      </c>
      <c r="R3211">
        <f t="shared" ca="1" si="158"/>
        <v>19</v>
      </c>
    </row>
    <row r="3212" spans="1:18">
      <c r="A3212">
        <v>4211</v>
      </c>
      <c r="B3212" t="s">
        <v>27</v>
      </c>
      <c r="C3212" t="s">
        <v>560</v>
      </c>
      <c r="D3212" t="s">
        <v>980</v>
      </c>
      <c r="E3212" s="1">
        <v>37227</v>
      </c>
      <c r="F3212" s="1">
        <v>45456</v>
      </c>
      <c r="G3212" t="s">
        <v>969</v>
      </c>
      <c r="H3212" s="2">
        <v>470525.55</v>
      </c>
      <c r="I3212">
        <v>0</v>
      </c>
      <c r="J3212">
        <v>8</v>
      </c>
      <c r="R3212">
        <f t="shared" ca="1" si="158"/>
        <v>23</v>
      </c>
    </row>
    <row r="3213" spans="1:18">
      <c r="A3213">
        <v>4212</v>
      </c>
      <c r="B3213" t="s">
        <v>287</v>
      </c>
      <c r="C3213" t="s">
        <v>651</v>
      </c>
      <c r="D3213" t="s">
        <v>979</v>
      </c>
      <c r="E3213" s="1">
        <v>31780</v>
      </c>
      <c r="F3213" s="1">
        <v>44928</v>
      </c>
      <c r="G3213" t="s">
        <v>965</v>
      </c>
      <c r="H3213" s="2">
        <v>279423.34000000003</v>
      </c>
      <c r="I3213">
        <v>0</v>
      </c>
      <c r="J3213">
        <v>0.5</v>
      </c>
      <c r="R3213">
        <f t="shared" ref="R3213:R3276" ca="1" si="159">INT((TODAY()-E3213)/365.25)</f>
        <v>38</v>
      </c>
    </row>
    <row r="3214" spans="1:18">
      <c r="A3214">
        <v>4213</v>
      </c>
      <c r="B3214" t="s">
        <v>72</v>
      </c>
      <c r="C3214" t="s">
        <v>937</v>
      </c>
      <c r="D3214" t="s">
        <v>980</v>
      </c>
      <c r="E3214" s="1">
        <v>31457</v>
      </c>
      <c r="F3214" s="1">
        <v>45318</v>
      </c>
      <c r="G3214" t="s">
        <v>967</v>
      </c>
      <c r="H3214" s="2">
        <v>475857.9</v>
      </c>
      <c r="I3214">
        <v>12</v>
      </c>
      <c r="J3214">
        <v>5.5</v>
      </c>
      <c r="R3214">
        <f t="shared" ca="1" si="159"/>
        <v>39</v>
      </c>
    </row>
    <row r="3215" spans="1:18">
      <c r="A3215">
        <v>4214</v>
      </c>
      <c r="B3215" t="s">
        <v>29</v>
      </c>
      <c r="C3215" t="s">
        <v>147</v>
      </c>
      <c r="D3215" t="s">
        <v>980</v>
      </c>
      <c r="E3215" s="1">
        <v>34835</v>
      </c>
      <c r="F3215" s="1">
        <v>45493</v>
      </c>
      <c r="G3215" t="s">
        <v>966</v>
      </c>
      <c r="H3215" s="2">
        <v>472893.94</v>
      </c>
      <c r="I3215">
        <v>0</v>
      </c>
      <c r="J3215">
        <v>2.1</v>
      </c>
      <c r="R3215">
        <f t="shared" ca="1" si="159"/>
        <v>30</v>
      </c>
    </row>
    <row r="3216" spans="1:18">
      <c r="A3216">
        <v>4215</v>
      </c>
      <c r="B3216" t="s">
        <v>270</v>
      </c>
      <c r="C3216" t="s">
        <v>507</v>
      </c>
      <c r="D3216" t="s">
        <v>980</v>
      </c>
      <c r="E3216" s="1">
        <v>23272</v>
      </c>
      <c r="F3216" s="1">
        <v>45787</v>
      </c>
      <c r="G3216" t="s">
        <v>967</v>
      </c>
      <c r="H3216" s="2">
        <v>183627.11</v>
      </c>
      <c r="I3216">
        <v>0</v>
      </c>
      <c r="J3216">
        <v>5.5</v>
      </c>
      <c r="R3216">
        <f t="shared" ca="1" si="159"/>
        <v>61</v>
      </c>
    </row>
    <row r="3217" spans="1:18">
      <c r="A3217">
        <v>4216</v>
      </c>
      <c r="B3217" t="s">
        <v>221</v>
      </c>
      <c r="C3217" t="s">
        <v>431</v>
      </c>
      <c r="D3217" t="s">
        <v>979</v>
      </c>
      <c r="E3217" s="1">
        <v>24081</v>
      </c>
      <c r="F3217" s="1">
        <v>44617</v>
      </c>
      <c r="G3217" t="s">
        <v>967</v>
      </c>
      <c r="H3217" s="2">
        <v>384926.18</v>
      </c>
      <c r="I3217">
        <v>0</v>
      </c>
      <c r="J3217">
        <v>5.5</v>
      </c>
      <c r="R3217">
        <f t="shared" ca="1" si="159"/>
        <v>59</v>
      </c>
    </row>
    <row r="3218" spans="1:18">
      <c r="A3218">
        <v>4217</v>
      </c>
      <c r="B3218" t="s">
        <v>40</v>
      </c>
      <c r="C3218" t="s">
        <v>889</v>
      </c>
      <c r="D3218" t="s">
        <v>980</v>
      </c>
      <c r="E3218" s="1">
        <v>27533</v>
      </c>
      <c r="F3218" s="1">
        <v>45230</v>
      </c>
      <c r="G3218" t="s">
        <v>967</v>
      </c>
      <c r="H3218" s="2">
        <v>390561.07</v>
      </c>
      <c r="I3218">
        <v>0</v>
      </c>
      <c r="J3218">
        <v>5.5</v>
      </c>
      <c r="R3218">
        <f t="shared" ca="1" si="159"/>
        <v>50</v>
      </c>
    </row>
    <row r="3219" spans="1:18">
      <c r="A3219">
        <v>4218</v>
      </c>
      <c r="B3219" t="s">
        <v>168</v>
      </c>
      <c r="C3219" t="s">
        <v>558</v>
      </c>
      <c r="D3219" t="s">
        <v>980</v>
      </c>
      <c r="E3219" s="1">
        <v>38907</v>
      </c>
      <c r="F3219" s="1">
        <v>44212</v>
      </c>
      <c r="G3219" t="s">
        <v>968</v>
      </c>
      <c r="H3219" s="2">
        <v>271453.90000000002</v>
      </c>
      <c r="I3219">
        <v>0</v>
      </c>
      <c r="J3219">
        <v>35</v>
      </c>
      <c r="R3219">
        <f t="shared" ca="1" si="159"/>
        <v>18</v>
      </c>
    </row>
    <row r="3220" spans="1:18">
      <c r="A3220">
        <v>4219</v>
      </c>
      <c r="B3220" t="s">
        <v>210</v>
      </c>
      <c r="C3220" t="s">
        <v>697</v>
      </c>
      <c r="D3220" t="s">
        <v>979</v>
      </c>
      <c r="E3220" s="1">
        <v>30812</v>
      </c>
      <c r="F3220" s="1">
        <v>44452</v>
      </c>
      <c r="G3220" t="s">
        <v>966</v>
      </c>
      <c r="H3220" s="2">
        <v>456939.89</v>
      </c>
      <c r="I3220">
        <v>0</v>
      </c>
      <c r="J3220">
        <v>2.1</v>
      </c>
      <c r="R3220">
        <f t="shared" ca="1" si="159"/>
        <v>41</v>
      </c>
    </row>
    <row r="3221" spans="1:18">
      <c r="A3221">
        <v>4220</v>
      </c>
      <c r="B3221" t="s">
        <v>11</v>
      </c>
      <c r="C3221" t="s">
        <v>888</v>
      </c>
      <c r="D3221" t="s">
        <v>979</v>
      </c>
      <c r="E3221" s="1">
        <v>30125</v>
      </c>
      <c r="F3221" s="1">
        <v>44022</v>
      </c>
      <c r="G3221" t="s">
        <v>969</v>
      </c>
      <c r="H3221" s="2">
        <v>220896.69</v>
      </c>
      <c r="I3221">
        <v>36</v>
      </c>
      <c r="J3221">
        <v>8</v>
      </c>
      <c r="R3221">
        <f t="shared" ca="1" si="159"/>
        <v>42</v>
      </c>
    </row>
    <row r="3222" spans="1:18">
      <c r="A3222">
        <v>4221</v>
      </c>
      <c r="B3222" t="s">
        <v>124</v>
      </c>
      <c r="C3222" t="s">
        <v>664</v>
      </c>
      <c r="D3222" t="s">
        <v>979</v>
      </c>
      <c r="E3222" s="1">
        <v>20388</v>
      </c>
      <c r="F3222" s="1">
        <v>44868</v>
      </c>
      <c r="G3222" t="s">
        <v>965</v>
      </c>
      <c r="H3222" s="2">
        <v>267120.48</v>
      </c>
      <c r="I3222">
        <v>0</v>
      </c>
      <c r="J3222">
        <v>0.5</v>
      </c>
      <c r="R3222">
        <f t="shared" ca="1" si="159"/>
        <v>69</v>
      </c>
    </row>
    <row r="3223" spans="1:18">
      <c r="A3223">
        <v>4222</v>
      </c>
      <c r="B3223" t="s">
        <v>221</v>
      </c>
      <c r="C3223" t="s">
        <v>830</v>
      </c>
      <c r="D3223" t="s">
        <v>979</v>
      </c>
      <c r="E3223" s="1">
        <v>31705</v>
      </c>
      <c r="F3223" s="1">
        <v>45477</v>
      </c>
      <c r="G3223" t="s">
        <v>967</v>
      </c>
      <c r="H3223" s="2">
        <v>498014</v>
      </c>
      <c r="I3223">
        <v>36</v>
      </c>
      <c r="J3223">
        <v>5.5</v>
      </c>
      <c r="R3223">
        <f t="shared" ca="1" si="159"/>
        <v>38</v>
      </c>
    </row>
    <row r="3224" spans="1:18">
      <c r="A3224">
        <v>4223</v>
      </c>
      <c r="B3224" t="s">
        <v>323</v>
      </c>
      <c r="C3224" t="s">
        <v>722</v>
      </c>
      <c r="D3224" t="s">
        <v>979</v>
      </c>
      <c r="E3224" s="1">
        <v>21144</v>
      </c>
      <c r="F3224" s="1">
        <v>44587</v>
      </c>
      <c r="G3224" t="s">
        <v>969</v>
      </c>
      <c r="H3224" s="2">
        <v>79524.759999999995</v>
      </c>
      <c r="I3224">
        <v>0</v>
      </c>
      <c r="J3224">
        <v>8</v>
      </c>
      <c r="R3224">
        <f t="shared" ca="1" si="159"/>
        <v>67</v>
      </c>
    </row>
    <row r="3225" spans="1:18">
      <c r="A3225">
        <v>4224</v>
      </c>
      <c r="B3225" t="s">
        <v>260</v>
      </c>
      <c r="C3225" t="s">
        <v>405</v>
      </c>
      <c r="D3225" t="s">
        <v>980</v>
      </c>
      <c r="E3225" s="1">
        <v>24544</v>
      </c>
      <c r="F3225" s="1">
        <v>45441</v>
      </c>
      <c r="G3225" t="s">
        <v>967</v>
      </c>
      <c r="H3225" s="2">
        <v>72692.83</v>
      </c>
      <c r="I3225">
        <v>24</v>
      </c>
      <c r="J3225">
        <v>5.5</v>
      </c>
      <c r="R3225">
        <f t="shared" ca="1" si="159"/>
        <v>58</v>
      </c>
    </row>
    <row r="3226" spans="1:18">
      <c r="A3226">
        <v>4225</v>
      </c>
      <c r="B3226" t="s">
        <v>209</v>
      </c>
      <c r="C3226" t="s">
        <v>549</v>
      </c>
      <c r="D3226" t="s">
        <v>980</v>
      </c>
      <c r="E3226" s="1">
        <v>28666</v>
      </c>
      <c r="F3226" s="1">
        <v>45793</v>
      </c>
      <c r="G3226" t="s">
        <v>965</v>
      </c>
      <c r="H3226" s="2">
        <v>24576.44</v>
      </c>
      <c r="I3226">
        <v>0</v>
      </c>
      <c r="J3226">
        <v>0.5</v>
      </c>
      <c r="R3226">
        <f t="shared" ca="1" si="159"/>
        <v>46</v>
      </c>
    </row>
    <row r="3227" spans="1:18">
      <c r="A3227">
        <v>4226</v>
      </c>
      <c r="B3227" t="s">
        <v>85</v>
      </c>
      <c r="C3227" t="s">
        <v>853</v>
      </c>
      <c r="D3227" t="s">
        <v>980</v>
      </c>
      <c r="E3227" s="1">
        <v>21275</v>
      </c>
      <c r="F3227" s="1">
        <v>44552</v>
      </c>
      <c r="G3227" t="s">
        <v>967</v>
      </c>
      <c r="H3227" s="2">
        <v>351151.34</v>
      </c>
      <c r="I3227">
        <v>18</v>
      </c>
      <c r="J3227">
        <v>5.5</v>
      </c>
      <c r="R3227">
        <f t="shared" ca="1" si="159"/>
        <v>67</v>
      </c>
    </row>
    <row r="3228" spans="1:18">
      <c r="A3228">
        <v>4227</v>
      </c>
      <c r="B3228" t="s">
        <v>72</v>
      </c>
      <c r="C3228" t="s">
        <v>428</v>
      </c>
      <c r="D3228" t="s">
        <v>980</v>
      </c>
      <c r="E3228" s="1">
        <v>21059</v>
      </c>
      <c r="F3228" s="1">
        <v>44246</v>
      </c>
      <c r="G3228" t="s">
        <v>965</v>
      </c>
      <c r="H3228" s="2">
        <v>192728.73</v>
      </c>
      <c r="I3228">
        <v>0</v>
      </c>
      <c r="J3228">
        <v>0.5</v>
      </c>
      <c r="R3228">
        <f t="shared" ca="1" si="159"/>
        <v>67</v>
      </c>
    </row>
    <row r="3229" spans="1:18">
      <c r="A3229">
        <v>4228</v>
      </c>
      <c r="B3229" t="s">
        <v>221</v>
      </c>
      <c r="C3229" t="s">
        <v>914</v>
      </c>
      <c r="D3229" t="s">
        <v>980</v>
      </c>
      <c r="E3229" s="1">
        <v>29601</v>
      </c>
      <c r="F3229" s="1">
        <v>45132</v>
      </c>
      <c r="G3229" t="s">
        <v>966</v>
      </c>
      <c r="H3229" s="2">
        <v>259264.14</v>
      </c>
      <c r="I3229">
        <v>0</v>
      </c>
      <c r="J3229">
        <v>2.1</v>
      </c>
      <c r="R3229">
        <f t="shared" ca="1" si="159"/>
        <v>44</v>
      </c>
    </row>
    <row r="3230" spans="1:18">
      <c r="A3230">
        <v>4229</v>
      </c>
      <c r="B3230" t="s">
        <v>64</v>
      </c>
      <c r="C3230" t="s">
        <v>661</v>
      </c>
      <c r="D3230" t="s">
        <v>979</v>
      </c>
      <c r="E3230" s="1">
        <v>34361</v>
      </c>
      <c r="F3230" s="1">
        <v>44637</v>
      </c>
      <c r="G3230" t="s">
        <v>969</v>
      </c>
      <c r="H3230" s="2">
        <v>494650.05</v>
      </c>
      <c r="I3230">
        <v>18</v>
      </c>
      <c r="J3230">
        <v>8</v>
      </c>
      <c r="R3230">
        <f t="shared" ca="1" si="159"/>
        <v>31</v>
      </c>
    </row>
    <row r="3231" spans="1:18">
      <c r="A3231">
        <v>4230</v>
      </c>
      <c r="B3231" t="s">
        <v>349</v>
      </c>
      <c r="C3231" t="s">
        <v>76</v>
      </c>
      <c r="D3231" t="s">
        <v>979</v>
      </c>
      <c r="E3231" s="1">
        <v>33039</v>
      </c>
      <c r="F3231" s="1">
        <v>45635</v>
      </c>
      <c r="G3231" t="s">
        <v>968</v>
      </c>
      <c r="H3231" s="2">
        <v>420582.78</v>
      </c>
      <c r="I3231">
        <v>0</v>
      </c>
      <c r="J3231">
        <v>35</v>
      </c>
      <c r="R3231">
        <f t="shared" ca="1" si="159"/>
        <v>34</v>
      </c>
    </row>
    <row r="3232" spans="1:18">
      <c r="A3232">
        <v>4231</v>
      </c>
      <c r="B3232" t="s">
        <v>112</v>
      </c>
      <c r="C3232" t="s">
        <v>856</v>
      </c>
      <c r="D3232" t="s">
        <v>979</v>
      </c>
      <c r="E3232" s="1">
        <v>32867</v>
      </c>
      <c r="F3232" s="1">
        <v>44991</v>
      </c>
      <c r="G3232" t="s">
        <v>968</v>
      </c>
      <c r="H3232" s="2">
        <v>314000.65000000002</v>
      </c>
      <c r="I3232">
        <v>0</v>
      </c>
      <c r="J3232">
        <v>35</v>
      </c>
      <c r="R3232">
        <f t="shared" ca="1" si="159"/>
        <v>35</v>
      </c>
    </row>
    <row r="3233" spans="1:18">
      <c r="A3233">
        <v>4232</v>
      </c>
      <c r="B3233" t="s">
        <v>88</v>
      </c>
      <c r="C3233" t="s">
        <v>923</v>
      </c>
      <c r="D3233" t="s">
        <v>979</v>
      </c>
      <c r="E3233" s="1">
        <v>24894</v>
      </c>
      <c r="F3233" s="1">
        <v>45607</v>
      </c>
      <c r="G3233" t="s">
        <v>966</v>
      </c>
      <c r="H3233" s="2">
        <v>150326.85</v>
      </c>
      <c r="I3233">
        <v>0</v>
      </c>
      <c r="J3233">
        <v>2.1</v>
      </c>
      <c r="R3233">
        <f t="shared" ca="1" si="159"/>
        <v>57</v>
      </c>
    </row>
    <row r="3234" spans="1:18">
      <c r="A3234">
        <v>4233</v>
      </c>
      <c r="B3234" t="s">
        <v>276</v>
      </c>
      <c r="C3234" t="s">
        <v>469</v>
      </c>
      <c r="D3234" t="s">
        <v>980</v>
      </c>
      <c r="E3234" s="1">
        <v>21348</v>
      </c>
      <c r="F3234" s="1">
        <v>44422</v>
      </c>
      <c r="G3234" t="s">
        <v>969</v>
      </c>
      <c r="H3234" s="2">
        <v>34491.4</v>
      </c>
      <c r="I3234">
        <v>12</v>
      </c>
      <c r="J3234">
        <v>8</v>
      </c>
      <c r="R3234">
        <f t="shared" ca="1" si="159"/>
        <v>66</v>
      </c>
    </row>
    <row r="3235" spans="1:18">
      <c r="A3235">
        <v>4234</v>
      </c>
      <c r="B3235" t="s">
        <v>86</v>
      </c>
      <c r="C3235" t="s">
        <v>464</v>
      </c>
      <c r="D3235" t="s">
        <v>980</v>
      </c>
      <c r="E3235" s="1">
        <v>27031</v>
      </c>
      <c r="F3235" s="1">
        <v>45283</v>
      </c>
      <c r="G3235" t="s">
        <v>969</v>
      </c>
      <c r="H3235" s="2">
        <v>493015.94</v>
      </c>
      <c r="I3235">
        <v>24</v>
      </c>
      <c r="J3235">
        <v>8</v>
      </c>
      <c r="R3235">
        <f t="shared" ca="1" si="159"/>
        <v>51</v>
      </c>
    </row>
    <row r="3236" spans="1:18">
      <c r="A3236">
        <v>4235</v>
      </c>
      <c r="B3236" t="s">
        <v>270</v>
      </c>
      <c r="C3236" t="s">
        <v>555</v>
      </c>
      <c r="D3236" t="s">
        <v>979</v>
      </c>
      <c r="E3236" s="1">
        <v>27513</v>
      </c>
      <c r="F3236" s="1">
        <v>45230</v>
      </c>
      <c r="G3236" t="s">
        <v>969</v>
      </c>
      <c r="H3236" s="2">
        <v>265053.43</v>
      </c>
      <c r="I3236">
        <v>18</v>
      </c>
      <c r="J3236">
        <v>8</v>
      </c>
      <c r="R3236">
        <f t="shared" ca="1" si="159"/>
        <v>50</v>
      </c>
    </row>
    <row r="3237" spans="1:18">
      <c r="A3237">
        <v>4236</v>
      </c>
      <c r="B3237" t="s">
        <v>301</v>
      </c>
      <c r="C3237" t="s">
        <v>843</v>
      </c>
      <c r="D3237" t="s">
        <v>979</v>
      </c>
      <c r="E3237" s="1">
        <v>36840</v>
      </c>
      <c r="F3237" s="1">
        <v>44126</v>
      </c>
      <c r="G3237" t="s">
        <v>968</v>
      </c>
      <c r="H3237" s="2">
        <v>184931.38</v>
      </c>
      <c r="I3237">
        <v>0</v>
      </c>
      <c r="J3237">
        <v>35</v>
      </c>
      <c r="R3237">
        <f t="shared" ca="1" si="159"/>
        <v>24</v>
      </c>
    </row>
    <row r="3238" spans="1:18">
      <c r="A3238">
        <v>4237</v>
      </c>
      <c r="B3238" t="s">
        <v>113</v>
      </c>
      <c r="C3238" t="s">
        <v>596</v>
      </c>
      <c r="D3238" t="s">
        <v>980</v>
      </c>
      <c r="E3238" s="1">
        <v>38196</v>
      </c>
      <c r="F3238" s="1">
        <v>44128</v>
      </c>
      <c r="G3238" t="s">
        <v>969</v>
      </c>
      <c r="H3238" s="2">
        <v>48623.33</v>
      </c>
      <c r="I3238">
        <v>18</v>
      </c>
      <c r="J3238">
        <v>8</v>
      </c>
      <c r="R3238">
        <f t="shared" ca="1" si="159"/>
        <v>20</v>
      </c>
    </row>
    <row r="3239" spans="1:18">
      <c r="A3239">
        <v>4238</v>
      </c>
      <c r="B3239" t="s">
        <v>138</v>
      </c>
      <c r="C3239" t="s">
        <v>374</v>
      </c>
      <c r="D3239" t="s">
        <v>980</v>
      </c>
      <c r="E3239" s="1">
        <v>32477</v>
      </c>
      <c r="F3239" s="1">
        <v>44997</v>
      </c>
      <c r="G3239" t="s">
        <v>969</v>
      </c>
      <c r="H3239" s="2">
        <v>373197.33</v>
      </c>
      <c r="I3239">
        <v>12</v>
      </c>
      <c r="J3239">
        <v>8</v>
      </c>
      <c r="R3239">
        <f t="shared" ca="1" si="159"/>
        <v>36</v>
      </c>
    </row>
    <row r="3240" spans="1:18">
      <c r="A3240">
        <v>4239</v>
      </c>
      <c r="B3240" t="s">
        <v>144</v>
      </c>
      <c r="C3240" t="s">
        <v>832</v>
      </c>
      <c r="D3240" t="s">
        <v>980</v>
      </c>
      <c r="E3240" s="1">
        <v>37022</v>
      </c>
      <c r="F3240" s="1">
        <v>44833</v>
      </c>
      <c r="G3240" t="s">
        <v>967</v>
      </c>
      <c r="H3240" s="2">
        <v>350408.78</v>
      </c>
      <c r="I3240">
        <v>18</v>
      </c>
      <c r="J3240">
        <v>5.5</v>
      </c>
      <c r="R3240">
        <f t="shared" ca="1" si="159"/>
        <v>24</v>
      </c>
    </row>
    <row r="3241" spans="1:18">
      <c r="A3241">
        <v>4240</v>
      </c>
      <c r="B3241" t="s">
        <v>250</v>
      </c>
      <c r="C3241" t="s">
        <v>463</v>
      </c>
      <c r="D3241" t="s">
        <v>980</v>
      </c>
      <c r="E3241" s="1">
        <v>24669</v>
      </c>
      <c r="F3241" s="1">
        <v>44367</v>
      </c>
      <c r="G3241" t="s">
        <v>966</v>
      </c>
      <c r="H3241" s="2">
        <v>335117.18</v>
      </c>
      <c r="I3241">
        <v>0</v>
      </c>
      <c r="J3241">
        <v>2.1</v>
      </c>
      <c r="R3241">
        <f t="shared" ca="1" si="159"/>
        <v>57</v>
      </c>
    </row>
    <row r="3242" spans="1:18">
      <c r="A3242">
        <v>4241</v>
      </c>
      <c r="B3242" t="s">
        <v>192</v>
      </c>
      <c r="C3242" t="s">
        <v>831</v>
      </c>
      <c r="D3242" t="s">
        <v>979</v>
      </c>
      <c r="E3242" s="1">
        <v>23685</v>
      </c>
      <c r="F3242" s="1">
        <v>45347</v>
      </c>
      <c r="G3242" t="s">
        <v>968</v>
      </c>
      <c r="H3242" s="2">
        <v>27617.02</v>
      </c>
      <c r="I3242">
        <v>0</v>
      </c>
      <c r="J3242">
        <v>35</v>
      </c>
      <c r="R3242">
        <f t="shared" ca="1" si="159"/>
        <v>60</v>
      </c>
    </row>
    <row r="3243" spans="1:18">
      <c r="A3243">
        <v>4242</v>
      </c>
      <c r="B3243" t="s">
        <v>15</v>
      </c>
      <c r="C3243" t="s">
        <v>439</v>
      </c>
      <c r="D3243" t="s">
        <v>979</v>
      </c>
      <c r="E3243" s="1">
        <v>37087</v>
      </c>
      <c r="F3243" s="1">
        <v>44845</v>
      </c>
      <c r="G3243" t="s">
        <v>969</v>
      </c>
      <c r="H3243" s="2">
        <v>190074.32</v>
      </c>
      <c r="I3243">
        <v>36</v>
      </c>
      <c r="J3243">
        <v>8</v>
      </c>
      <c r="R3243">
        <f t="shared" ca="1" si="159"/>
        <v>23</v>
      </c>
    </row>
    <row r="3244" spans="1:18">
      <c r="A3244">
        <v>4243</v>
      </c>
      <c r="B3244" t="s">
        <v>274</v>
      </c>
      <c r="C3244" t="s">
        <v>937</v>
      </c>
      <c r="D3244" t="s">
        <v>980</v>
      </c>
      <c r="E3244" s="1">
        <v>27297</v>
      </c>
      <c r="F3244" s="1">
        <v>44268</v>
      </c>
      <c r="G3244" t="s">
        <v>965</v>
      </c>
      <c r="H3244" s="2">
        <v>207741.95</v>
      </c>
      <c r="I3244">
        <v>0</v>
      </c>
      <c r="J3244">
        <v>0.5</v>
      </c>
      <c r="R3244">
        <f t="shared" ca="1" si="159"/>
        <v>50</v>
      </c>
    </row>
    <row r="3245" spans="1:18">
      <c r="A3245">
        <v>4244</v>
      </c>
      <c r="B3245" t="s">
        <v>147</v>
      </c>
      <c r="C3245" t="s">
        <v>856</v>
      </c>
      <c r="D3245" t="s">
        <v>979</v>
      </c>
      <c r="E3245" s="1">
        <v>19944</v>
      </c>
      <c r="F3245" s="1">
        <v>45201</v>
      </c>
      <c r="G3245" t="s">
        <v>967</v>
      </c>
      <c r="H3245" s="2">
        <v>146876.07</v>
      </c>
      <c r="I3245">
        <v>18</v>
      </c>
      <c r="J3245">
        <v>5.5</v>
      </c>
      <c r="R3245">
        <f t="shared" ca="1" si="159"/>
        <v>70</v>
      </c>
    </row>
    <row r="3246" spans="1:18">
      <c r="A3246">
        <v>4245</v>
      </c>
      <c r="B3246" t="s">
        <v>13</v>
      </c>
      <c r="C3246" t="s">
        <v>586</v>
      </c>
      <c r="D3246" t="s">
        <v>979</v>
      </c>
      <c r="E3246" s="1">
        <v>27755</v>
      </c>
      <c r="F3246" s="1">
        <v>45677</v>
      </c>
      <c r="G3246" t="s">
        <v>966</v>
      </c>
      <c r="H3246" s="2">
        <v>229016.94</v>
      </c>
      <c r="I3246">
        <v>0</v>
      </c>
      <c r="J3246">
        <v>2.1</v>
      </c>
      <c r="R3246">
        <f t="shared" ca="1" si="159"/>
        <v>49</v>
      </c>
    </row>
    <row r="3247" spans="1:18">
      <c r="A3247">
        <v>4246</v>
      </c>
      <c r="B3247" t="s">
        <v>318</v>
      </c>
      <c r="C3247" t="s">
        <v>726</v>
      </c>
      <c r="D3247" t="s">
        <v>980</v>
      </c>
      <c r="E3247" s="1">
        <v>33322</v>
      </c>
      <c r="F3247" s="1">
        <v>44732</v>
      </c>
      <c r="G3247" t="s">
        <v>965</v>
      </c>
      <c r="H3247" s="2">
        <v>273191.71000000002</v>
      </c>
      <c r="I3247">
        <v>0</v>
      </c>
      <c r="J3247">
        <v>0.5</v>
      </c>
      <c r="R3247">
        <f t="shared" ca="1" si="159"/>
        <v>34</v>
      </c>
    </row>
    <row r="3248" spans="1:18">
      <c r="A3248">
        <v>4247</v>
      </c>
      <c r="B3248" t="s">
        <v>27</v>
      </c>
      <c r="C3248" t="s">
        <v>526</v>
      </c>
      <c r="D3248" t="s">
        <v>979</v>
      </c>
      <c r="E3248" s="1">
        <v>22790</v>
      </c>
      <c r="F3248" s="1">
        <v>45746</v>
      </c>
      <c r="G3248" t="s">
        <v>968</v>
      </c>
      <c r="H3248" s="2">
        <v>164699.9</v>
      </c>
      <c r="I3248">
        <v>0</v>
      </c>
      <c r="J3248">
        <v>35</v>
      </c>
      <c r="R3248">
        <f t="shared" ca="1" si="159"/>
        <v>63</v>
      </c>
    </row>
    <row r="3249" spans="1:18">
      <c r="A3249">
        <v>4248</v>
      </c>
      <c r="B3249" t="s">
        <v>227</v>
      </c>
      <c r="C3249" t="s">
        <v>629</v>
      </c>
      <c r="D3249" t="s">
        <v>979</v>
      </c>
      <c r="E3249" s="1">
        <v>33178</v>
      </c>
      <c r="F3249" s="1">
        <v>45591</v>
      </c>
      <c r="G3249" t="s">
        <v>969</v>
      </c>
      <c r="H3249" s="2">
        <v>235725.35</v>
      </c>
      <c r="I3249">
        <v>0</v>
      </c>
      <c r="J3249">
        <v>8</v>
      </c>
      <c r="R3249">
        <f t="shared" ca="1" si="159"/>
        <v>34</v>
      </c>
    </row>
    <row r="3250" spans="1:18">
      <c r="A3250">
        <v>4249</v>
      </c>
      <c r="B3250" t="s">
        <v>110</v>
      </c>
      <c r="C3250" t="s">
        <v>568</v>
      </c>
      <c r="D3250" t="s">
        <v>980</v>
      </c>
      <c r="E3250" s="1">
        <v>21151</v>
      </c>
      <c r="F3250" s="1">
        <v>44380</v>
      </c>
      <c r="G3250" t="s">
        <v>967</v>
      </c>
      <c r="H3250" s="2">
        <v>13075.25</v>
      </c>
      <c r="I3250">
        <v>0</v>
      </c>
      <c r="J3250">
        <v>5.5</v>
      </c>
      <c r="R3250">
        <f t="shared" ca="1" si="159"/>
        <v>67</v>
      </c>
    </row>
    <row r="3251" spans="1:18">
      <c r="A3251">
        <v>4250</v>
      </c>
      <c r="B3251" t="s">
        <v>60</v>
      </c>
      <c r="C3251" t="s">
        <v>578</v>
      </c>
      <c r="D3251" t="s">
        <v>979</v>
      </c>
      <c r="E3251" s="1">
        <v>27870</v>
      </c>
      <c r="F3251" s="1">
        <v>45548</v>
      </c>
      <c r="G3251" t="s">
        <v>967</v>
      </c>
      <c r="H3251" s="2">
        <v>286637.01</v>
      </c>
      <c r="I3251">
        <v>12</v>
      </c>
      <c r="J3251">
        <v>5.5</v>
      </c>
      <c r="R3251">
        <f t="shared" ca="1" si="159"/>
        <v>49</v>
      </c>
    </row>
    <row r="3252" spans="1:18">
      <c r="A3252">
        <v>4251</v>
      </c>
      <c r="B3252" t="s">
        <v>58</v>
      </c>
      <c r="C3252" t="s">
        <v>541</v>
      </c>
      <c r="D3252" t="s">
        <v>980</v>
      </c>
      <c r="E3252" s="1">
        <v>23337</v>
      </c>
      <c r="F3252" s="1">
        <v>44960</v>
      </c>
      <c r="G3252" t="s">
        <v>967</v>
      </c>
      <c r="H3252" s="2">
        <v>12633.92</v>
      </c>
      <c r="I3252">
        <v>0</v>
      </c>
      <c r="J3252">
        <v>5.5</v>
      </c>
      <c r="R3252">
        <f t="shared" ca="1" si="159"/>
        <v>61</v>
      </c>
    </row>
    <row r="3253" spans="1:18">
      <c r="A3253">
        <v>4252</v>
      </c>
      <c r="B3253" t="s">
        <v>310</v>
      </c>
      <c r="C3253" t="s">
        <v>961</v>
      </c>
      <c r="D3253" t="s">
        <v>979</v>
      </c>
      <c r="E3253" s="1">
        <v>33415</v>
      </c>
      <c r="F3253" s="1">
        <v>45058</v>
      </c>
      <c r="G3253" t="s">
        <v>969</v>
      </c>
      <c r="H3253" s="2">
        <v>204005.2</v>
      </c>
      <c r="I3253">
        <v>36</v>
      </c>
      <c r="J3253">
        <v>8</v>
      </c>
      <c r="R3253">
        <f t="shared" ca="1" si="159"/>
        <v>33</v>
      </c>
    </row>
    <row r="3254" spans="1:18">
      <c r="A3254">
        <v>4253</v>
      </c>
      <c r="B3254" t="s">
        <v>26</v>
      </c>
      <c r="C3254" t="s">
        <v>471</v>
      </c>
      <c r="D3254" t="s">
        <v>979</v>
      </c>
      <c r="E3254" s="1">
        <v>25154</v>
      </c>
      <c r="F3254" s="1">
        <v>45597</v>
      </c>
      <c r="G3254" t="s">
        <v>968</v>
      </c>
      <c r="H3254" s="2">
        <v>423426.47</v>
      </c>
      <c r="I3254">
        <v>0</v>
      </c>
      <c r="J3254">
        <v>35</v>
      </c>
      <c r="R3254">
        <f t="shared" ca="1" si="159"/>
        <v>56</v>
      </c>
    </row>
    <row r="3255" spans="1:18">
      <c r="A3255">
        <v>4254</v>
      </c>
      <c r="B3255" t="s">
        <v>38</v>
      </c>
      <c r="C3255" t="s">
        <v>571</v>
      </c>
      <c r="D3255" t="s">
        <v>979</v>
      </c>
      <c r="E3255" s="1">
        <v>27426</v>
      </c>
      <c r="F3255" s="1">
        <v>44305</v>
      </c>
      <c r="G3255" t="s">
        <v>966</v>
      </c>
      <c r="H3255" s="2">
        <v>409021.35</v>
      </c>
      <c r="I3255">
        <v>0</v>
      </c>
      <c r="J3255">
        <v>2.1</v>
      </c>
      <c r="R3255">
        <f t="shared" ca="1" si="159"/>
        <v>50</v>
      </c>
    </row>
    <row r="3256" spans="1:18">
      <c r="A3256">
        <v>4255</v>
      </c>
      <c r="B3256" t="s">
        <v>241</v>
      </c>
      <c r="C3256" t="s">
        <v>680</v>
      </c>
      <c r="D3256" t="s">
        <v>979</v>
      </c>
      <c r="E3256" s="1">
        <v>34038</v>
      </c>
      <c r="F3256" s="1">
        <v>44667</v>
      </c>
      <c r="G3256" t="s">
        <v>968</v>
      </c>
      <c r="H3256" s="2">
        <v>410274.5</v>
      </c>
      <c r="I3256">
        <v>0</v>
      </c>
      <c r="J3256">
        <v>35</v>
      </c>
      <c r="R3256">
        <f t="shared" ca="1" si="159"/>
        <v>32</v>
      </c>
    </row>
    <row r="3257" spans="1:18">
      <c r="A3257">
        <v>4256</v>
      </c>
      <c r="B3257" t="s">
        <v>67</v>
      </c>
      <c r="C3257" t="s">
        <v>608</v>
      </c>
      <c r="D3257" t="s">
        <v>979</v>
      </c>
      <c r="E3257" s="1">
        <v>36351</v>
      </c>
      <c r="F3257" s="1">
        <v>44839</v>
      </c>
      <c r="G3257" t="s">
        <v>967</v>
      </c>
      <c r="H3257" s="2">
        <v>227661.9</v>
      </c>
      <c r="I3257">
        <v>18</v>
      </c>
      <c r="J3257">
        <v>5.5</v>
      </c>
      <c r="R3257">
        <f t="shared" ca="1" si="159"/>
        <v>25</v>
      </c>
    </row>
    <row r="3258" spans="1:18">
      <c r="A3258">
        <v>4257</v>
      </c>
      <c r="B3258" t="s">
        <v>271</v>
      </c>
      <c r="C3258" t="s">
        <v>938</v>
      </c>
      <c r="D3258" t="s">
        <v>979</v>
      </c>
      <c r="E3258" s="1">
        <v>22130</v>
      </c>
      <c r="F3258" s="1">
        <v>44239</v>
      </c>
      <c r="G3258" t="s">
        <v>965</v>
      </c>
      <c r="H3258" s="2">
        <v>59410.19</v>
      </c>
      <c r="I3258">
        <v>0</v>
      </c>
      <c r="J3258">
        <v>0.5</v>
      </c>
      <c r="R3258">
        <f t="shared" ca="1" si="159"/>
        <v>64</v>
      </c>
    </row>
    <row r="3259" spans="1:18">
      <c r="A3259">
        <v>4258</v>
      </c>
      <c r="B3259" t="s">
        <v>312</v>
      </c>
      <c r="C3259" t="s">
        <v>872</v>
      </c>
      <c r="D3259" t="s">
        <v>979</v>
      </c>
      <c r="E3259" s="1">
        <v>35606</v>
      </c>
      <c r="F3259" s="1">
        <v>44027</v>
      </c>
      <c r="G3259" t="s">
        <v>965</v>
      </c>
      <c r="H3259" s="2">
        <v>44468.14</v>
      </c>
      <c r="I3259">
        <v>0</v>
      </c>
      <c r="J3259">
        <v>0.5</v>
      </c>
      <c r="R3259">
        <f t="shared" ca="1" si="159"/>
        <v>27</v>
      </c>
    </row>
    <row r="3260" spans="1:18">
      <c r="A3260">
        <v>4259</v>
      </c>
      <c r="B3260" t="s">
        <v>243</v>
      </c>
      <c r="C3260" t="s">
        <v>861</v>
      </c>
      <c r="D3260" t="s">
        <v>980</v>
      </c>
      <c r="E3260" s="1">
        <v>33335</v>
      </c>
      <c r="F3260" s="1">
        <v>45334</v>
      </c>
      <c r="G3260" t="s">
        <v>967</v>
      </c>
      <c r="H3260" s="2">
        <v>28916.080000000002</v>
      </c>
      <c r="I3260">
        <v>24</v>
      </c>
      <c r="J3260">
        <v>5.5</v>
      </c>
      <c r="R3260">
        <f t="shared" ca="1" si="159"/>
        <v>34</v>
      </c>
    </row>
    <row r="3261" spans="1:18">
      <c r="A3261">
        <v>4260</v>
      </c>
      <c r="B3261" t="s">
        <v>263</v>
      </c>
      <c r="C3261" t="s">
        <v>856</v>
      </c>
      <c r="D3261" t="s">
        <v>979</v>
      </c>
      <c r="E3261" s="1">
        <v>35008</v>
      </c>
      <c r="F3261" s="1">
        <v>45503</v>
      </c>
      <c r="G3261" t="s">
        <v>967</v>
      </c>
      <c r="H3261" s="2">
        <v>331075.21000000002</v>
      </c>
      <c r="I3261">
        <v>36</v>
      </c>
      <c r="J3261">
        <v>5.5</v>
      </c>
      <c r="R3261">
        <f t="shared" ca="1" si="159"/>
        <v>29</v>
      </c>
    </row>
    <row r="3262" spans="1:18">
      <c r="A3262">
        <v>4261</v>
      </c>
      <c r="B3262" t="s">
        <v>94</v>
      </c>
      <c r="C3262" t="s">
        <v>668</v>
      </c>
      <c r="D3262" t="s">
        <v>979</v>
      </c>
      <c r="E3262" s="1">
        <v>39120</v>
      </c>
      <c r="F3262" s="1">
        <v>44849</v>
      </c>
      <c r="G3262" t="s">
        <v>967</v>
      </c>
      <c r="H3262" s="2">
        <v>305125.31</v>
      </c>
      <c r="I3262">
        <v>24</v>
      </c>
      <c r="J3262">
        <v>5.5</v>
      </c>
      <c r="R3262">
        <f t="shared" ca="1" si="159"/>
        <v>18</v>
      </c>
    </row>
    <row r="3263" spans="1:18">
      <c r="A3263">
        <v>4262</v>
      </c>
      <c r="B3263" t="s">
        <v>179</v>
      </c>
      <c r="C3263" t="s">
        <v>666</v>
      </c>
      <c r="D3263" t="s">
        <v>979</v>
      </c>
      <c r="E3263" s="1">
        <v>22564</v>
      </c>
      <c r="F3263" s="1">
        <v>44530</v>
      </c>
      <c r="G3263" t="s">
        <v>965</v>
      </c>
      <c r="H3263" s="2">
        <v>107823.45</v>
      </c>
      <c r="I3263">
        <v>0</v>
      </c>
      <c r="J3263">
        <v>0.5</v>
      </c>
      <c r="R3263">
        <f t="shared" ca="1" si="159"/>
        <v>63</v>
      </c>
    </row>
    <row r="3264" spans="1:18">
      <c r="A3264">
        <v>4263</v>
      </c>
      <c r="B3264" t="s">
        <v>48</v>
      </c>
      <c r="C3264" t="s">
        <v>831</v>
      </c>
      <c r="D3264" t="s">
        <v>980</v>
      </c>
      <c r="E3264" s="1">
        <v>35487</v>
      </c>
      <c r="F3264" s="1">
        <v>45038</v>
      </c>
      <c r="G3264" t="s">
        <v>969</v>
      </c>
      <c r="H3264" s="2">
        <v>439236.01</v>
      </c>
      <c r="I3264">
        <v>6</v>
      </c>
      <c r="J3264">
        <v>8</v>
      </c>
      <c r="R3264">
        <f t="shared" ca="1" si="159"/>
        <v>28</v>
      </c>
    </row>
    <row r="3265" spans="1:18">
      <c r="A3265">
        <v>4264</v>
      </c>
      <c r="B3265" t="s">
        <v>145</v>
      </c>
      <c r="C3265" t="s">
        <v>591</v>
      </c>
      <c r="D3265" t="s">
        <v>980</v>
      </c>
      <c r="E3265" s="1">
        <v>22511</v>
      </c>
      <c r="F3265" s="1">
        <v>44303</v>
      </c>
      <c r="G3265" t="s">
        <v>967</v>
      </c>
      <c r="H3265" s="2">
        <v>240342.43</v>
      </c>
      <c r="I3265">
        <v>24</v>
      </c>
      <c r="J3265">
        <v>5.5</v>
      </c>
      <c r="R3265">
        <f t="shared" ca="1" si="159"/>
        <v>63</v>
      </c>
    </row>
    <row r="3266" spans="1:18">
      <c r="A3266">
        <v>4265</v>
      </c>
      <c r="B3266" t="s">
        <v>109</v>
      </c>
      <c r="C3266" t="s">
        <v>371</v>
      </c>
      <c r="D3266" t="s">
        <v>980</v>
      </c>
      <c r="E3266" s="1">
        <v>36396</v>
      </c>
      <c r="F3266" s="1">
        <v>45553</v>
      </c>
      <c r="G3266" t="s">
        <v>967</v>
      </c>
      <c r="H3266" s="2">
        <v>159588.23000000001</v>
      </c>
      <c r="I3266">
        <v>18</v>
      </c>
      <c r="J3266">
        <v>5.5</v>
      </c>
      <c r="R3266">
        <f t="shared" ca="1" si="159"/>
        <v>25</v>
      </c>
    </row>
    <row r="3267" spans="1:18">
      <c r="A3267">
        <v>4266</v>
      </c>
      <c r="B3267" t="s">
        <v>79</v>
      </c>
      <c r="C3267" t="s">
        <v>692</v>
      </c>
      <c r="D3267" t="s">
        <v>979</v>
      </c>
      <c r="E3267" s="1">
        <v>30871</v>
      </c>
      <c r="F3267" s="1">
        <v>44651</v>
      </c>
      <c r="G3267" t="s">
        <v>969</v>
      </c>
      <c r="H3267" s="2">
        <v>428473.03</v>
      </c>
      <c r="I3267">
        <v>6</v>
      </c>
      <c r="J3267">
        <v>8</v>
      </c>
      <c r="R3267">
        <f t="shared" ca="1" si="159"/>
        <v>40</v>
      </c>
    </row>
    <row r="3268" spans="1:18">
      <c r="A3268">
        <v>4267</v>
      </c>
      <c r="B3268" t="s">
        <v>90</v>
      </c>
      <c r="C3268" t="s">
        <v>538</v>
      </c>
      <c r="D3268" t="s">
        <v>980</v>
      </c>
      <c r="E3268" s="1">
        <v>36996</v>
      </c>
      <c r="F3268" s="1">
        <v>45741</v>
      </c>
      <c r="G3268" t="s">
        <v>966</v>
      </c>
      <c r="H3268" s="2">
        <v>218400.14</v>
      </c>
      <c r="I3268">
        <v>0</v>
      </c>
      <c r="J3268">
        <v>2.1</v>
      </c>
      <c r="R3268">
        <f t="shared" ca="1" si="159"/>
        <v>24</v>
      </c>
    </row>
    <row r="3269" spans="1:18">
      <c r="A3269">
        <v>4268</v>
      </c>
      <c r="B3269" t="s">
        <v>138</v>
      </c>
      <c r="C3269" t="s">
        <v>401</v>
      </c>
      <c r="D3269" t="s">
        <v>980</v>
      </c>
      <c r="E3269" s="1">
        <v>33249</v>
      </c>
      <c r="F3269" s="1">
        <v>44555</v>
      </c>
      <c r="G3269" t="s">
        <v>965</v>
      </c>
      <c r="H3269" s="2">
        <v>87462.17</v>
      </c>
      <c r="I3269">
        <v>0</v>
      </c>
      <c r="J3269">
        <v>0.5</v>
      </c>
      <c r="R3269">
        <f t="shared" ca="1" si="159"/>
        <v>34</v>
      </c>
    </row>
    <row r="3270" spans="1:18">
      <c r="A3270">
        <v>4269</v>
      </c>
      <c r="B3270" t="s">
        <v>130</v>
      </c>
      <c r="C3270" t="s">
        <v>785</v>
      </c>
      <c r="D3270" t="s">
        <v>980</v>
      </c>
      <c r="E3270" s="1">
        <v>34462</v>
      </c>
      <c r="F3270" s="1">
        <v>44090</v>
      </c>
      <c r="G3270" t="s">
        <v>968</v>
      </c>
      <c r="H3270" s="2">
        <v>245765.24</v>
      </c>
      <c r="I3270">
        <v>0</v>
      </c>
      <c r="J3270">
        <v>35</v>
      </c>
      <c r="R3270">
        <f t="shared" ca="1" si="159"/>
        <v>31</v>
      </c>
    </row>
    <row r="3271" spans="1:18">
      <c r="A3271">
        <v>4270</v>
      </c>
      <c r="B3271" t="s">
        <v>47</v>
      </c>
      <c r="C3271" t="s">
        <v>745</v>
      </c>
      <c r="D3271" t="s">
        <v>979</v>
      </c>
      <c r="E3271" s="1">
        <v>37699</v>
      </c>
      <c r="F3271" s="1">
        <v>44225</v>
      </c>
      <c r="G3271" t="s">
        <v>965</v>
      </c>
      <c r="H3271" s="2">
        <v>253975.33</v>
      </c>
      <c r="I3271">
        <v>0</v>
      </c>
      <c r="J3271">
        <v>0.5</v>
      </c>
      <c r="R3271">
        <f t="shared" ca="1" si="159"/>
        <v>22</v>
      </c>
    </row>
    <row r="3272" spans="1:18">
      <c r="A3272">
        <v>4271</v>
      </c>
      <c r="B3272" t="s">
        <v>305</v>
      </c>
      <c r="C3272" t="s">
        <v>147</v>
      </c>
      <c r="D3272" t="s">
        <v>980</v>
      </c>
      <c r="E3272" s="1">
        <v>33750</v>
      </c>
      <c r="F3272" s="1">
        <v>45103</v>
      </c>
      <c r="G3272" t="s">
        <v>965</v>
      </c>
      <c r="H3272" s="2">
        <v>138148.29</v>
      </c>
      <c r="I3272">
        <v>0</v>
      </c>
      <c r="J3272">
        <v>0.5</v>
      </c>
      <c r="R3272">
        <f t="shared" ca="1" si="159"/>
        <v>33</v>
      </c>
    </row>
    <row r="3273" spans="1:18">
      <c r="A3273">
        <v>4272</v>
      </c>
      <c r="B3273" t="s">
        <v>37</v>
      </c>
      <c r="C3273" t="s">
        <v>712</v>
      </c>
      <c r="D3273" t="s">
        <v>980</v>
      </c>
      <c r="E3273" s="1">
        <v>19972</v>
      </c>
      <c r="F3273" s="1">
        <v>44996</v>
      </c>
      <c r="G3273" t="s">
        <v>966</v>
      </c>
      <c r="H3273" s="2">
        <v>104704.1</v>
      </c>
      <c r="I3273">
        <v>0</v>
      </c>
      <c r="J3273">
        <v>2.1</v>
      </c>
      <c r="R3273">
        <f t="shared" ca="1" si="159"/>
        <v>70</v>
      </c>
    </row>
    <row r="3274" spans="1:18">
      <c r="A3274">
        <v>4273</v>
      </c>
      <c r="B3274" t="s">
        <v>159</v>
      </c>
      <c r="C3274" t="s">
        <v>424</v>
      </c>
      <c r="D3274" t="s">
        <v>980</v>
      </c>
      <c r="E3274" s="1">
        <v>25747</v>
      </c>
      <c r="F3274" s="1">
        <v>45631</v>
      </c>
      <c r="G3274" t="s">
        <v>966</v>
      </c>
      <c r="H3274" s="2">
        <v>334668.2</v>
      </c>
      <c r="I3274">
        <v>0</v>
      </c>
      <c r="J3274">
        <v>2.1</v>
      </c>
      <c r="R3274">
        <f t="shared" ca="1" si="159"/>
        <v>54</v>
      </c>
    </row>
    <row r="3275" spans="1:18">
      <c r="A3275">
        <v>4274</v>
      </c>
      <c r="B3275" t="s">
        <v>95</v>
      </c>
      <c r="C3275" t="s">
        <v>520</v>
      </c>
      <c r="D3275" t="s">
        <v>979</v>
      </c>
      <c r="E3275" s="1">
        <v>25920</v>
      </c>
      <c r="F3275" s="1">
        <v>44919</v>
      </c>
      <c r="G3275" t="s">
        <v>967</v>
      </c>
      <c r="H3275" s="2">
        <v>375136.39</v>
      </c>
      <c r="I3275">
        <v>36</v>
      </c>
      <c r="J3275">
        <v>5.5</v>
      </c>
      <c r="R3275">
        <f t="shared" ca="1" si="159"/>
        <v>54</v>
      </c>
    </row>
    <row r="3276" spans="1:18">
      <c r="A3276">
        <v>4275</v>
      </c>
      <c r="B3276" t="s">
        <v>106</v>
      </c>
      <c r="C3276" t="s">
        <v>694</v>
      </c>
      <c r="D3276" t="s">
        <v>980</v>
      </c>
      <c r="E3276" s="1">
        <v>31135</v>
      </c>
      <c r="F3276" s="1">
        <v>44726</v>
      </c>
      <c r="G3276" t="s">
        <v>967</v>
      </c>
      <c r="H3276" s="2">
        <v>144542.24</v>
      </c>
      <c r="I3276">
        <v>18</v>
      </c>
      <c r="J3276">
        <v>5.5</v>
      </c>
      <c r="R3276">
        <f t="shared" ca="1" si="159"/>
        <v>40</v>
      </c>
    </row>
    <row r="3277" spans="1:18">
      <c r="A3277">
        <v>4276</v>
      </c>
      <c r="B3277" t="s">
        <v>153</v>
      </c>
      <c r="C3277" t="s">
        <v>803</v>
      </c>
      <c r="D3277" t="s">
        <v>980</v>
      </c>
      <c r="E3277" s="1">
        <v>28567</v>
      </c>
      <c r="F3277" s="1">
        <v>45346</v>
      </c>
      <c r="G3277" t="s">
        <v>969</v>
      </c>
      <c r="H3277" s="2">
        <v>42813.32</v>
      </c>
      <c r="I3277">
        <v>12</v>
      </c>
      <c r="J3277">
        <v>8</v>
      </c>
      <c r="R3277">
        <f t="shared" ref="R3277:R3340" ca="1" si="160">INT((TODAY()-E3277)/365.25)</f>
        <v>47</v>
      </c>
    </row>
    <row r="3278" spans="1:18">
      <c r="A3278">
        <v>4277</v>
      </c>
      <c r="B3278" t="s">
        <v>183</v>
      </c>
      <c r="C3278" t="s">
        <v>489</v>
      </c>
      <c r="D3278" t="s">
        <v>980</v>
      </c>
      <c r="E3278" s="1">
        <v>30249</v>
      </c>
      <c r="F3278" s="1">
        <v>44064</v>
      </c>
      <c r="G3278" t="s">
        <v>967</v>
      </c>
      <c r="H3278" s="2">
        <v>178700.52</v>
      </c>
      <c r="I3278">
        <v>36</v>
      </c>
      <c r="J3278">
        <v>5.5</v>
      </c>
      <c r="R3278">
        <f t="shared" ca="1" si="160"/>
        <v>42</v>
      </c>
    </row>
    <row r="3279" spans="1:18">
      <c r="A3279">
        <v>4278</v>
      </c>
      <c r="B3279" t="s">
        <v>161</v>
      </c>
      <c r="C3279" t="s">
        <v>637</v>
      </c>
      <c r="D3279" t="s">
        <v>979</v>
      </c>
      <c r="E3279" s="1">
        <v>38301</v>
      </c>
      <c r="F3279" s="1">
        <v>44267</v>
      </c>
      <c r="G3279" t="s">
        <v>965</v>
      </c>
      <c r="H3279" s="2">
        <v>290894.27</v>
      </c>
      <c r="I3279">
        <v>0</v>
      </c>
      <c r="J3279">
        <v>0.5</v>
      </c>
      <c r="R3279">
        <f t="shared" ca="1" si="160"/>
        <v>20</v>
      </c>
    </row>
    <row r="3280" spans="1:18">
      <c r="A3280">
        <v>4279</v>
      </c>
      <c r="B3280" t="s">
        <v>74</v>
      </c>
      <c r="C3280" t="s">
        <v>487</v>
      </c>
      <c r="D3280" t="s">
        <v>980</v>
      </c>
      <c r="E3280" s="1">
        <v>37792</v>
      </c>
      <c r="F3280" s="1">
        <v>45564</v>
      </c>
      <c r="G3280" t="s">
        <v>968</v>
      </c>
      <c r="H3280" s="2">
        <v>392536.35</v>
      </c>
      <c r="I3280">
        <v>0</v>
      </c>
      <c r="J3280">
        <v>35</v>
      </c>
      <c r="R3280">
        <f t="shared" ca="1" si="160"/>
        <v>21</v>
      </c>
    </row>
    <row r="3281" spans="1:18">
      <c r="A3281">
        <v>4280</v>
      </c>
      <c r="B3281" t="s">
        <v>101</v>
      </c>
      <c r="C3281" t="s">
        <v>778</v>
      </c>
      <c r="D3281" t="s">
        <v>979</v>
      </c>
      <c r="E3281" s="1">
        <v>37928</v>
      </c>
      <c r="F3281" s="1">
        <v>44433</v>
      </c>
      <c r="G3281" t="s">
        <v>968</v>
      </c>
      <c r="H3281" s="2">
        <v>411796.77</v>
      </c>
      <c r="I3281">
        <v>0</v>
      </c>
      <c r="J3281">
        <v>35</v>
      </c>
      <c r="R3281">
        <f t="shared" ca="1" si="160"/>
        <v>21</v>
      </c>
    </row>
    <row r="3282" spans="1:18">
      <c r="A3282">
        <v>4281</v>
      </c>
      <c r="B3282" t="s">
        <v>229</v>
      </c>
      <c r="C3282" t="s">
        <v>453</v>
      </c>
      <c r="D3282" t="s">
        <v>979</v>
      </c>
      <c r="E3282" s="1">
        <v>35876</v>
      </c>
      <c r="F3282" s="1">
        <v>44174</v>
      </c>
      <c r="G3282" t="s">
        <v>969</v>
      </c>
      <c r="H3282" s="2">
        <v>393284.17</v>
      </c>
      <c r="I3282">
        <v>18</v>
      </c>
      <c r="J3282">
        <v>8</v>
      </c>
      <c r="R3282">
        <f t="shared" ca="1" si="160"/>
        <v>27</v>
      </c>
    </row>
    <row r="3283" spans="1:18">
      <c r="A3283">
        <v>4282</v>
      </c>
      <c r="B3283" t="s">
        <v>64</v>
      </c>
      <c r="C3283" t="s">
        <v>458</v>
      </c>
      <c r="D3283" t="s">
        <v>979</v>
      </c>
      <c r="E3283" s="1">
        <v>24169</v>
      </c>
      <c r="F3283" s="1">
        <v>44655</v>
      </c>
      <c r="G3283" t="s">
        <v>965</v>
      </c>
      <c r="H3283" s="2">
        <v>214798.46</v>
      </c>
      <c r="I3283">
        <v>0</v>
      </c>
      <c r="J3283">
        <v>0.5</v>
      </c>
      <c r="R3283">
        <f t="shared" ca="1" si="160"/>
        <v>59</v>
      </c>
    </row>
    <row r="3284" spans="1:18">
      <c r="A3284">
        <v>4283</v>
      </c>
      <c r="B3284" t="s">
        <v>69</v>
      </c>
      <c r="C3284" t="s">
        <v>686</v>
      </c>
      <c r="D3284" t="s">
        <v>979</v>
      </c>
      <c r="E3284" s="1">
        <v>23253</v>
      </c>
      <c r="F3284" s="1">
        <v>44603</v>
      </c>
      <c r="G3284" t="s">
        <v>968</v>
      </c>
      <c r="H3284" s="2">
        <v>448262.58</v>
      </c>
      <c r="I3284">
        <v>0</v>
      </c>
      <c r="J3284">
        <v>35</v>
      </c>
      <c r="R3284">
        <f t="shared" ca="1" si="160"/>
        <v>61</v>
      </c>
    </row>
    <row r="3285" spans="1:18">
      <c r="A3285">
        <v>4284</v>
      </c>
      <c r="B3285" t="s">
        <v>295</v>
      </c>
      <c r="C3285" t="s">
        <v>696</v>
      </c>
      <c r="D3285" t="s">
        <v>979</v>
      </c>
      <c r="E3285" s="1">
        <v>37966</v>
      </c>
      <c r="F3285" s="1">
        <v>45594</v>
      </c>
      <c r="G3285" t="s">
        <v>967</v>
      </c>
      <c r="H3285" s="2">
        <v>167210.1</v>
      </c>
      <c r="I3285">
        <v>36</v>
      </c>
      <c r="J3285">
        <v>5.5</v>
      </c>
      <c r="R3285">
        <f t="shared" ca="1" si="160"/>
        <v>21</v>
      </c>
    </row>
    <row r="3286" spans="1:18">
      <c r="A3286">
        <v>4285</v>
      </c>
      <c r="B3286" t="s">
        <v>210</v>
      </c>
      <c r="C3286" t="s">
        <v>604</v>
      </c>
      <c r="D3286" t="s">
        <v>980</v>
      </c>
      <c r="E3286" s="1">
        <v>23590</v>
      </c>
      <c r="F3286" s="1">
        <v>44088</v>
      </c>
      <c r="G3286" t="s">
        <v>966</v>
      </c>
      <c r="H3286" s="2">
        <v>330538.08</v>
      </c>
      <c r="I3286">
        <v>0</v>
      </c>
      <c r="J3286">
        <v>2.1</v>
      </c>
      <c r="R3286">
        <f t="shared" ca="1" si="160"/>
        <v>60</v>
      </c>
    </row>
    <row r="3287" spans="1:18">
      <c r="A3287">
        <v>4286</v>
      </c>
      <c r="B3287" t="s">
        <v>256</v>
      </c>
      <c r="C3287" t="s">
        <v>399</v>
      </c>
      <c r="D3287" t="s">
        <v>980</v>
      </c>
      <c r="E3287" s="1">
        <v>33827</v>
      </c>
      <c r="F3287" s="1">
        <v>44956</v>
      </c>
      <c r="G3287" t="s">
        <v>968</v>
      </c>
      <c r="H3287" s="2">
        <v>12244.99</v>
      </c>
      <c r="I3287">
        <v>0</v>
      </c>
      <c r="J3287">
        <v>35</v>
      </c>
      <c r="R3287">
        <f t="shared" ca="1" si="160"/>
        <v>32</v>
      </c>
    </row>
    <row r="3288" spans="1:18">
      <c r="A3288">
        <v>4287</v>
      </c>
      <c r="B3288" t="s">
        <v>45</v>
      </c>
      <c r="C3288" t="s">
        <v>465</v>
      </c>
      <c r="D3288" t="s">
        <v>979</v>
      </c>
      <c r="E3288" s="1">
        <v>24046</v>
      </c>
      <c r="F3288" s="1">
        <v>45216</v>
      </c>
      <c r="G3288" t="s">
        <v>965</v>
      </c>
      <c r="H3288" s="2">
        <v>219288.28</v>
      </c>
      <c r="I3288">
        <v>0</v>
      </c>
      <c r="J3288">
        <v>0.5</v>
      </c>
      <c r="R3288">
        <f t="shared" ca="1" si="160"/>
        <v>59</v>
      </c>
    </row>
    <row r="3289" spans="1:18">
      <c r="A3289">
        <v>4288</v>
      </c>
      <c r="B3289" t="s">
        <v>87</v>
      </c>
      <c r="C3289" t="s">
        <v>587</v>
      </c>
      <c r="D3289" t="s">
        <v>979</v>
      </c>
      <c r="E3289" s="1">
        <v>27846</v>
      </c>
      <c r="F3289" s="1">
        <v>45747</v>
      </c>
      <c r="G3289" t="s">
        <v>965</v>
      </c>
      <c r="H3289" s="2">
        <v>103234.91</v>
      </c>
      <c r="I3289">
        <v>0</v>
      </c>
      <c r="J3289">
        <v>0.5</v>
      </c>
      <c r="R3289">
        <f t="shared" ca="1" si="160"/>
        <v>49</v>
      </c>
    </row>
    <row r="3290" spans="1:18">
      <c r="A3290">
        <v>4289</v>
      </c>
      <c r="B3290" t="s">
        <v>59</v>
      </c>
      <c r="C3290" t="s">
        <v>954</v>
      </c>
      <c r="D3290" t="s">
        <v>979</v>
      </c>
      <c r="E3290" s="1">
        <v>27156</v>
      </c>
      <c r="F3290" s="1">
        <v>44853</v>
      </c>
      <c r="G3290" t="s">
        <v>967</v>
      </c>
      <c r="H3290" s="2">
        <v>74676.98</v>
      </c>
      <c r="I3290">
        <v>24</v>
      </c>
      <c r="J3290">
        <v>5.5</v>
      </c>
      <c r="R3290">
        <f t="shared" ca="1" si="160"/>
        <v>51</v>
      </c>
    </row>
    <row r="3291" spans="1:18">
      <c r="A3291">
        <v>4290</v>
      </c>
      <c r="B3291" t="s">
        <v>42</v>
      </c>
      <c r="C3291" t="s">
        <v>363</v>
      </c>
      <c r="D3291" t="s">
        <v>980</v>
      </c>
      <c r="E3291" s="1">
        <v>38132</v>
      </c>
      <c r="F3291" s="1">
        <v>44581</v>
      </c>
      <c r="G3291" t="s">
        <v>966</v>
      </c>
      <c r="H3291" s="2">
        <v>61155.35</v>
      </c>
      <c r="I3291">
        <v>0</v>
      </c>
      <c r="J3291">
        <v>2.1</v>
      </c>
      <c r="R3291">
        <f t="shared" ca="1" si="160"/>
        <v>21</v>
      </c>
    </row>
    <row r="3292" spans="1:18">
      <c r="A3292">
        <v>4291</v>
      </c>
      <c r="B3292" t="s">
        <v>171</v>
      </c>
      <c r="C3292" t="s">
        <v>567</v>
      </c>
      <c r="D3292" t="s">
        <v>980</v>
      </c>
      <c r="E3292" s="1">
        <v>20114</v>
      </c>
      <c r="F3292" s="1">
        <v>45245</v>
      </c>
      <c r="G3292" t="s">
        <v>968</v>
      </c>
      <c r="H3292" s="2">
        <v>102257.62</v>
      </c>
      <c r="I3292">
        <v>0</v>
      </c>
      <c r="J3292">
        <v>35</v>
      </c>
      <c r="R3292">
        <f t="shared" ca="1" si="160"/>
        <v>70</v>
      </c>
    </row>
    <row r="3293" spans="1:18">
      <c r="A3293">
        <v>4292</v>
      </c>
      <c r="B3293" t="s">
        <v>183</v>
      </c>
      <c r="C3293" t="s">
        <v>483</v>
      </c>
      <c r="D3293" t="s">
        <v>979</v>
      </c>
      <c r="E3293" s="1">
        <v>34654</v>
      </c>
      <c r="F3293" s="1">
        <v>45615</v>
      </c>
      <c r="G3293" t="s">
        <v>967</v>
      </c>
      <c r="H3293" s="2">
        <v>279490.58</v>
      </c>
      <c r="I3293">
        <v>24</v>
      </c>
      <c r="J3293">
        <v>5.5</v>
      </c>
      <c r="R3293">
        <f t="shared" ca="1" si="160"/>
        <v>30</v>
      </c>
    </row>
    <row r="3294" spans="1:18">
      <c r="A3294">
        <v>4293</v>
      </c>
      <c r="B3294" t="s">
        <v>53</v>
      </c>
      <c r="C3294" t="s">
        <v>362</v>
      </c>
      <c r="D3294" t="s">
        <v>979</v>
      </c>
      <c r="E3294" s="1">
        <v>36355</v>
      </c>
      <c r="F3294" s="1">
        <v>45332</v>
      </c>
      <c r="G3294" t="s">
        <v>967</v>
      </c>
      <c r="H3294" s="2">
        <v>393495.5</v>
      </c>
      <c r="I3294">
        <v>24</v>
      </c>
      <c r="J3294">
        <v>5.5</v>
      </c>
      <c r="R3294">
        <f t="shared" ca="1" si="160"/>
        <v>25</v>
      </c>
    </row>
    <row r="3295" spans="1:18">
      <c r="A3295">
        <v>4294</v>
      </c>
      <c r="B3295" t="s">
        <v>235</v>
      </c>
      <c r="C3295" t="s">
        <v>724</v>
      </c>
      <c r="D3295" t="s">
        <v>979</v>
      </c>
      <c r="E3295" s="1">
        <v>27675</v>
      </c>
      <c r="F3295" s="1">
        <v>44279</v>
      </c>
      <c r="G3295" t="s">
        <v>969</v>
      </c>
      <c r="H3295" s="2">
        <v>289388.59000000003</v>
      </c>
      <c r="I3295">
        <v>36</v>
      </c>
      <c r="J3295">
        <v>8</v>
      </c>
      <c r="R3295">
        <f t="shared" ca="1" si="160"/>
        <v>49</v>
      </c>
    </row>
    <row r="3296" spans="1:18">
      <c r="A3296">
        <v>4295</v>
      </c>
      <c r="B3296" t="s">
        <v>350</v>
      </c>
      <c r="C3296" t="s">
        <v>700</v>
      </c>
      <c r="D3296" t="s">
        <v>980</v>
      </c>
      <c r="E3296" s="1">
        <v>21276</v>
      </c>
      <c r="F3296" s="1">
        <v>45365</v>
      </c>
      <c r="G3296" t="s">
        <v>965</v>
      </c>
      <c r="H3296" s="2">
        <v>5493.49</v>
      </c>
      <c r="I3296">
        <v>0</v>
      </c>
      <c r="J3296">
        <v>0.5</v>
      </c>
      <c r="R3296">
        <f t="shared" ca="1" si="160"/>
        <v>67</v>
      </c>
    </row>
    <row r="3297" spans="1:18">
      <c r="A3297">
        <v>4296</v>
      </c>
      <c r="B3297" t="s">
        <v>114</v>
      </c>
      <c r="C3297" t="s">
        <v>405</v>
      </c>
      <c r="D3297" t="s">
        <v>979</v>
      </c>
      <c r="E3297" s="1">
        <v>28522</v>
      </c>
      <c r="F3297" s="1">
        <v>45286</v>
      </c>
      <c r="G3297" t="s">
        <v>968</v>
      </c>
      <c r="H3297" s="2">
        <v>494042.49</v>
      </c>
      <c r="I3297">
        <v>0</v>
      </c>
      <c r="J3297">
        <v>35</v>
      </c>
      <c r="R3297">
        <f t="shared" ca="1" si="160"/>
        <v>47</v>
      </c>
    </row>
    <row r="3298" spans="1:18">
      <c r="A3298">
        <v>4297</v>
      </c>
      <c r="B3298" t="s">
        <v>241</v>
      </c>
      <c r="C3298" t="s">
        <v>678</v>
      </c>
      <c r="D3298" t="s">
        <v>979</v>
      </c>
      <c r="E3298" s="1">
        <v>36679</v>
      </c>
      <c r="F3298" s="1">
        <v>44656</v>
      </c>
      <c r="G3298" t="s">
        <v>967</v>
      </c>
      <c r="H3298" s="2">
        <v>44289.03</v>
      </c>
      <c r="I3298">
        <v>6</v>
      </c>
      <c r="J3298">
        <v>5.5</v>
      </c>
      <c r="R3298">
        <f t="shared" ca="1" si="160"/>
        <v>25</v>
      </c>
    </row>
    <row r="3299" spans="1:18">
      <c r="A3299">
        <v>4298</v>
      </c>
      <c r="B3299" t="s">
        <v>195</v>
      </c>
      <c r="C3299" t="s">
        <v>627</v>
      </c>
      <c r="D3299" t="s">
        <v>979</v>
      </c>
      <c r="E3299" s="1">
        <v>28696</v>
      </c>
      <c r="F3299" s="1">
        <v>44249</v>
      </c>
      <c r="G3299" t="s">
        <v>968</v>
      </c>
      <c r="H3299" s="2">
        <v>55045.51</v>
      </c>
      <c r="I3299">
        <v>0</v>
      </c>
      <c r="J3299">
        <v>35</v>
      </c>
      <c r="R3299">
        <f t="shared" ca="1" si="160"/>
        <v>46</v>
      </c>
    </row>
    <row r="3300" spans="1:18">
      <c r="A3300">
        <v>4299</v>
      </c>
      <c r="B3300" t="s">
        <v>233</v>
      </c>
      <c r="C3300" t="s">
        <v>778</v>
      </c>
      <c r="D3300" t="s">
        <v>980</v>
      </c>
      <c r="E3300" s="1">
        <v>21218</v>
      </c>
      <c r="F3300" s="1">
        <v>44667</v>
      </c>
      <c r="G3300" t="s">
        <v>966</v>
      </c>
      <c r="H3300" s="2">
        <v>452191.43</v>
      </c>
      <c r="I3300">
        <v>0</v>
      </c>
      <c r="J3300">
        <v>2.1</v>
      </c>
      <c r="R3300">
        <f t="shared" ca="1" si="160"/>
        <v>67</v>
      </c>
    </row>
    <row r="3301" spans="1:18">
      <c r="A3301">
        <v>4300</v>
      </c>
      <c r="B3301" t="s">
        <v>63</v>
      </c>
      <c r="C3301" t="s">
        <v>741</v>
      </c>
      <c r="D3301" t="s">
        <v>979</v>
      </c>
      <c r="E3301" s="1">
        <v>31369</v>
      </c>
      <c r="F3301" s="1">
        <v>45329</v>
      </c>
      <c r="G3301" t="s">
        <v>965</v>
      </c>
      <c r="H3301" s="2">
        <v>399078.27</v>
      </c>
      <c r="I3301">
        <v>0</v>
      </c>
      <c r="J3301">
        <v>0.5</v>
      </c>
      <c r="R3301">
        <f t="shared" ca="1" si="160"/>
        <v>39</v>
      </c>
    </row>
    <row r="3302" spans="1:18">
      <c r="A3302">
        <v>4301</v>
      </c>
      <c r="B3302" t="s">
        <v>198</v>
      </c>
      <c r="C3302" t="s">
        <v>538</v>
      </c>
      <c r="D3302" t="s">
        <v>979</v>
      </c>
      <c r="E3302" s="1">
        <v>33394</v>
      </c>
      <c r="F3302" s="1">
        <v>44844</v>
      </c>
      <c r="G3302" t="s">
        <v>966</v>
      </c>
      <c r="H3302" s="2">
        <v>418500.41</v>
      </c>
      <c r="I3302">
        <v>0</v>
      </c>
      <c r="J3302">
        <v>2.1</v>
      </c>
      <c r="R3302">
        <f t="shared" ca="1" si="160"/>
        <v>33</v>
      </c>
    </row>
    <row r="3303" spans="1:18">
      <c r="A3303">
        <v>4302</v>
      </c>
      <c r="B3303" t="s">
        <v>13</v>
      </c>
      <c r="C3303" t="s">
        <v>191</v>
      </c>
      <c r="D3303" t="s">
        <v>980</v>
      </c>
      <c r="E3303" s="1">
        <v>25831</v>
      </c>
      <c r="F3303" s="1">
        <v>45544</v>
      </c>
      <c r="G3303" t="s">
        <v>966</v>
      </c>
      <c r="H3303" s="2">
        <v>313990.51</v>
      </c>
      <c r="I3303">
        <v>0</v>
      </c>
      <c r="J3303">
        <v>2.1</v>
      </c>
      <c r="R3303">
        <f t="shared" ca="1" si="160"/>
        <v>54</v>
      </c>
    </row>
    <row r="3304" spans="1:18">
      <c r="A3304">
        <v>4303</v>
      </c>
      <c r="B3304" t="s">
        <v>24</v>
      </c>
      <c r="C3304" t="s">
        <v>747</v>
      </c>
      <c r="D3304" t="s">
        <v>980</v>
      </c>
      <c r="E3304" s="1">
        <v>24251</v>
      </c>
      <c r="F3304" s="1">
        <v>45551</v>
      </c>
      <c r="G3304" t="s">
        <v>968</v>
      </c>
      <c r="H3304" s="2">
        <v>316089.58</v>
      </c>
      <c r="I3304">
        <v>0</v>
      </c>
      <c r="J3304">
        <v>35</v>
      </c>
      <c r="R3304">
        <f t="shared" ca="1" si="160"/>
        <v>59</v>
      </c>
    </row>
    <row r="3305" spans="1:18">
      <c r="A3305">
        <v>4304</v>
      </c>
      <c r="B3305" t="s">
        <v>241</v>
      </c>
      <c r="C3305" t="s">
        <v>850</v>
      </c>
      <c r="D3305" t="s">
        <v>979</v>
      </c>
      <c r="E3305" s="1">
        <v>28054</v>
      </c>
      <c r="F3305" s="1">
        <v>45406</v>
      </c>
      <c r="G3305" t="s">
        <v>968</v>
      </c>
      <c r="H3305" s="2">
        <v>359335.28</v>
      </c>
      <c r="I3305">
        <v>0</v>
      </c>
      <c r="J3305">
        <v>35</v>
      </c>
      <c r="R3305">
        <f t="shared" ca="1" si="160"/>
        <v>48</v>
      </c>
    </row>
    <row r="3306" spans="1:18">
      <c r="A3306">
        <v>4305</v>
      </c>
      <c r="B3306" t="s">
        <v>83</v>
      </c>
      <c r="C3306" t="s">
        <v>476</v>
      </c>
      <c r="D3306" t="s">
        <v>979</v>
      </c>
      <c r="E3306" s="1">
        <v>32471</v>
      </c>
      <c r="F3306" s="1">
        <v>45402</v>
      </c>
      <c r="G3306" t="s">
        <v>968</v>
      </c>
      <c r="H3306" s="2">
        <v>202020.86</v>
      </c>
      <c r="I3306">
        <v>0</v>
      </c>
      <c r="J3306">
        <v>35</v>
      </c>
      <c r="R3306">
        <f t="shared" ca="1" si="160"/>
        <v>36</v>
      </c>
    </row>
    <row r="3307" spans="1:18">
      <c r="A3307">
        <v>4306</v>
      </c>
      <c r="B3307" t="s">
        <v>323</v>
      </c>
      <c r="C3307" t="s">
        <v>803</v>
      </c>
      <c r="D3307" t="s">
        <v>979</v>
      </c>
      <c r="E3307" s="1">
        <v>24418</v>
      </c>
      <c r="F3307" s="1">
        <v>44532</v>
      </c>
      <c r="G3307" t="s">
        <v>965</v>
      </c>
      <c r="H3307" s="2">
        <v>284880.45</v>
      </c>
      <c r="I3307">
        <v>0</v>
      </c>
      <c r="J3307">
        <v>0.5</v>
      </c>
      <c r="R3307">
        <f t="shared" ca="1" si="160"/>
        <v>58</v>
      </c>
    </row>
    <row r="3308" spans="1:18">
      <c r="A3308">
        <v>4307</v>
      </c>
      <c r="B3308" t="s">
        <v>353</v>
      </c>
      <c r="C3308" t="s">
        <v>523</v>
      </c>
      <c r="D3308" t="s">
        <v>980</v>
      </c>
      <c r="E3308" s="1">
        <v>38747</v>
      </c>
      <c r="F3308" s="1">
        <v>44762</v>
      </c>
      <c r="G3308" t="s">
        <v>966</v>
      </c>
      <c r="H3308" s="2">
        <v>374323.17</v>
      </c>
      <c r="I3308">
        <v>0</v>
      </c>
      <c r="J3308">
        <v>2.1</v>
      </c>
      <c r="R3308">
        <f t="shared" ca="1" si="160"/>
        <v>19</v>
      </c>
    </row>
    <row r="3309" spans="1:18">
      <c r="A3309">
        <v>4308</v>
      </c>
      <c r="B3309" t="s">
        <v>296</v>
      </c>
      <c r="C3309" t="s">
        <v>739</v>
      </c>
      <c r="D3309" t="s">
        <v>979</v>
      </c>
      <c r="E3309" s="1">
        <v>26996</v>
      </c>
      <c r="F3309" s="1">
        <v>44138</v>
      </c>
      <c r="G3309" t="s">
        <v>969</v>
      </c>
      <c r="H3309" s="2">
        <v>144052.29</v>
      </c>
      <c r="I3309">
        <v>24</v>
      </c>
      <c r="J3309">
        <v>8</v>
      </c>
      <c r="R3309">
        <f t="shared" ca="1" si="160"/>
        <v>51</v>
      </c>
    </row>
    <row r="3310" spans="1:18">
      <c r="A3310">
        <v>4309</v>
      </c>
      <c r="B3310" t="s">
        <v>9</v>
      </c>
      <c r="C3310" t="s">
        <v>483</v>
      </c>
      <c r="D3310" t="s">
        <v>979</v>
      </c>
      <c r="E3310" s="1">
        <v>31728</v>
      </c>
      <c r="F3310" s="1">
        <v>44586</v>
      </c>
      <c r="G3310" t="s">
        <v>965</v>
      </c>
      <c r="H3310" s="2">
        <v>136464.66</v>
      </c>
      <c r="I3310">
        <v>0</v>
      </c>
      <c r="J3310">
        <v>0.5</v>
      </c>
      <c r="R3310">
        <f t="shared" ca="1" si="160"/>
        <v>38</v>
      </c>
    </row>
    <row r="3311" spans="1:18">
      <c r="A3311">
        <v>4310</v>
      </c>
      <c r="B3311" t="s">
        <v>317</v>
      </c>
      <c r="C3311" t="s">
        <v>578</v>
      </c>
      <c r="D3311" t="s">
        <v>980</v>
      </c>
      <c r="E3311" s="1">
        <v>26560</v>
      </c>
      <c r="F3311" s="1">
        <v>45184</v>
      </c>
      <c r="G3311" t="s">
        <v>967</v>
      </c>
      <c r="H3311" s="2">
        <v>482536.11</v>
      </c>
      <c r="I3311">
        <v>36</v>
      </c>
      <c r="J3311">
        <v>5.5</v>
      </c>
      <c r="R3311">
        <f t="shared" ca="1" si="160"/>
        <v>52</v>
      </c>
    </row>
    <row r="3312" spans="1:18">
      <c r="A3312">
        <v>4311</v>
      </c>
      <c r="B3312" t="s">
        <v>328</v>
      </c>
      <c r="C3312" t="s">
        <v>367</v>
      </c>
      <c r="D3312" t="s">
        <v>979</v>
      </c>
      <c r="E3312" s="1">
        <v>24824</v>
      </c>
      <c r="F3312" s="1">
        <v>45459</v>
      </c>
      <c r="G3312" t="s">
        <v>967</v>
      </c>
      <c r="H3312" s="2">
        <v>407401.89</v>
      </c>
      <c r="I3312">
        <v>12</v>
      </c>
      <c r="J3312">
        <v>5.5</v>
      </c>
      <c r="R3312">
        <f t="shared" ca="1" si="160"/>
        <v>57</v>
      </c>
    </row>
    <row r="3313" spans="1:18">
      <c r="A3313">
        <v>4312</v>
      </c>
      <c r="B3313" t="s">
        <v>57</v>
      </c>
      <c r="C3313" t="s">
        <v>378</v>
      </c>
      <c r="D3313" t="s">
        <v>980</v>
      </c>
      <c r="E3313" s="1">
        <v>30209</v>
      </c>
      <c r="F3313" s="1">
        <v>44748</v>
      </c>
      <c r="G3313" t="s">
        <v>967</v>
      </c>
      <c r="H3313" s="2">
        <v>46899.69</v>
      </c>
      <c r="I3313">
        <v>6</v>
      </c>
      <c r="J3313">
        <v>5.5</v>
      </c>
      <c r="R3313">
        <f t="shared" ca="1" si="160"/>
        <v>42</v>
      </c>
    </row>
    <row r="3314" spans="1:18">
      <c r="A3314">
        <v>4313</v>
      </c>
      <c r="B3314" t="s">
        <v>11</v>
      </c>
      <c r="C3314" t="s">
        <v>875</v>
      </c>
      <c r="D3314" t="s">
        <v>979</v>
      </c>
      <c r="E3314" s="1">
        <v>23258</v>
      </c>
      <c r="F3314" s="1">
        <v>44932</v>
      </c>
      <c r="G3314" t="s">
        <v>968</v>
      </c>
      <c r="H3314" s="2">
        <v>394571.16</v>
      </c>
      <c r="I3314">
        <v>0</v>
      </c>
      <c r="J3314">
        <v>35</v>
      </c>
      <c r="R3314">
        <f t="shared" ca="1" si="160"/>
        <v>61</v>
      </c>
    </row>
    <row r="3315" spans="1:18">
      <c r="A3315">
        <v>4314</v>
      </c>
      <c r="B3315" t="s">
        <v>289</v>
      </c>
      <c r="C3315" t="s">
        <v>531</v>
      </c>
      <c r="D3315" t="s">
        <v>980</v>
      </c>
      <c r="E3315" s="1">
        <v>25311</v>
      </c>
      <c r="F3315" s="1">
        <v>44068</v>
      </c>
      <c r="G3315" t="s">
        <v>965</v>
      </c>
      <c r="H3315" s="2">
        <v>213161.72</v>
      </c>
      <c r="I3315">
        <v>0</v>
      </c>
      <c r="J3315">
        <v>0.5</v>
      </c>
      <c r="R3315">
        <f t="shared" ca="1" si="160"/>
        <v>56</v>
      </c>
    </row>
    <row r="3316" spans="1:18">
      <c r="A3316">
        <v>4315</v>
      </c>
      <c r="B3316" t="s">
        <v>52</v>
      </c>
      <c r="C3316" t="s">
        <v>547</v>
      </c>
      <c r="D3316" t="s">
        <v>980</v>
      </c>
      <c r="E3316" s="1">
        <v>27982</v>
      </c>
      <c r="F3316" s="1">
        <v>45587</v>
      </c>
      <c r="G3316" t="s">
        <v>968</v>
      </c>
      <c r="H3316" s="2">
        <v>233896.2</v>
      </c>
      <c r="I3316">
        <v>0</v>
      </c>
      <c r="J3316">
        <v>35</v>
      </c>
      <c r="R3316">
        <f t="shared" ca="1" si="160"/>
        <v>48</v>
      </c>
    </row>
    <row r="3317" spans="1:18">
      <c r="A3317">
        <v>4316</v>
      </c>
      <c r="B3317" t="s">
        <v>220</v>
      </c>
      <c r="C3317" t="s">
        <v>385</v>
      </c>
      <c r="D3317" t="s">
        <v>979</v>
      </c>
      <c r="E3317" s="1">
        <v>38650</v>
      </c>
      <c r="F3317" s="1">
        <v>44324</v>
      </c>
      <c r="G3317" t="s">
        <v>966</v>
      </c>
      <c r="H3317" s="2">
        <v>224664.23</v>
      </c>
      <c r="I3317">
        <v>0</v>
      </c>
      <c r="J3317">
        <v>2.1</v>
      </c>
      <c r="R3317">
        <f t="shared" ca="1" si="160"/>
        <v>19</v>
      </c>
    </row>
    <row r="3318" spans="1:18">
      <c r="A3318">
        <v>4317</v>
      </c>
      <c r="B3318" t="s">
        <v>177</v>
      </c>
      <c r="C3318" t="s">
        <v>811</v>
      </c>
      <c r="D3318" t="s">
        <v>979</v>
      </c>
      <c r="E3318" s="1">
        <v>28005</v>
      </c>
      <c r="F3318" s="1">
        <v>45231</v>
      </c>
      <c r="G3318" t="s">
        <v>965</v>
      </c>
      <c r="H3318" s="2">
        <v>311411.55</v>
      </c>
      <c r="I3318">
        <v>0</v>
      </c>
      <c r="J3318">
        <v>0.5</v>
      </c>
      <c r="R3318">
        <f t="shared" ca="1" si="160"/>
        <v>48</v>
      </c>
    </row>
    <row r="3319" spans="1:18">
      <c r="A3319">
        <v>4318</v>
      </c>
      <c r="B3319" t="s">
        <v>105</v>
      </c>
      <c r="C3319" t="s">
        <v>372</v>
      </c>
      <c r="D3319" t="s">
        <v>980</v>
      </c>
      <c r="E3319" s="1">
        <v>32892</v>
      </c>
      <c r="F3319" s="1">
        <v>45028</v>
      </c>
      <c r="G3319" t="s">
        <v>966</v>
      </c>
      <c r="H3319" s="2">
        <v>469103.91</v>
      </c>
      <c r="I3319">
        <v>0</v>
      </c>
      <c r="J3319">
        <v>2.1</v>
      </c>
      <c r="R3319">
        <f t="shared" ca="1" si="160"/>
        <v>35</v>
      </c>
    </row>
    <row r="3320" spans="1:18">
      <c r="A3320">
        <v>4319</v>
      </c>
      <c r="B3320" t="s">
        <v>305</v>
      </c>
      <c r="C3320" t="s">
        <v>846</v>
      </c>
      <c r="D3320" t="s">
        <v>980</v>
      </c>
      <c r="E3320" s="1">
        <v>26922</v>
      </c>
      <c r="F3320" s="1">
        <v>45627</v>
      </c>
      <c r="G3320" t="s">
        <v>968</v>
      </c>
      <c r="H3320" s="2">
        <v>145088.13</v>
      </c>
      <c r="I3320">
        <v>0</v>
      </c>
      <c r="J3320">
        <v>35</v>
      </c>
      <c r="R3320">
        <f t="shared" ca="1" si="160"/>
        <v>51</v>
      </c>
    </row>
    <row r="3321" spans="1:18">
      <c r="A3321">
        <v>4320</v>
      </c>
      <c r="B3321" t="s">
        <v>216</v>
      </c>
      <c r="C3321" t="s">
        <v>757</v>
      </c>
      <c r="D3321" t="s">
        <v>980</v>
      </c>
      <c r="E3321" s="1">
        <v>36700</v>
      </c>
      <c r="F3321" s="1">
        <v>45562</v>
      </c>
      <c r="G3321" t="s">
        <v>967</v>
      </c>
      <c r="H3321" s="2">
        <v>12676.73</v>
      </c>
      <c r="I3321">
        <v>0</v>
      </c>
      <c r="J3321">
        <v>5.5</v>
      </c>
      <c r="R3321">
        <f t="shared" ca="1" si="160"/>
        <v>24</v>
      </c>
    </row>
    <row r="3322" spans="1:18">
      <c r="A3322">
        <v>4321</v>
      </c>
      <c r="B3322" t="s">
        <v>231</v>
      </c>
      <c r="C3322" t="s">
        <v>656</v>
      </c>
      <c r="D3322" t="s">
        <v>980</v>
      </c>
      <c r="E3322" s="1">
        <v>39015</v>
      </c>
      <c r="F3322" s="1">
        <v>45182</v>
      </c>
      <c r="G3322" t="s">
        <v>966</v>
      </c>
      <c r="H3322" s="2">
        <v>427460.72</v>
      </c>
      <c r="I3322">
        <v>0</v>
      </c>
      <c r="J3322">
        <v>2.1</v>
      </c>
      <c r="R3322">
        <f t="shared" ca="1" si="160"/>
        <v>18</v>
      </c>
    </row>
    <row r="3323" spans="1:18">
      <c r="A3323">
        <v>4322</v>
      </c>
      <c r="B3323" t="s">
        <v>302</v>
      </c>
      <c r="C3323" t="s">
        <v>465</v>
      </c>
      <c r="D3323" t="s">
        <v>980</v>
      </c>
      <c r="E3323" s="1">
        <v>36568</v>
      </c>
      <c r="F3323" s="1">
        <v>45406</v>
      </c>
      <c r="G3323" t="s">
        <v>968</v>
      </c>
      <c r="H3323" s="2">
        <v>265678.62</v>
      </c>
      <c r="I3323">
        <v>0</v>
      </c>
      <c r="J3323">
        <v>35</v>
      </c>
      <c r="R3323">
        <f t="shared" ca="1" si="160"/>
        <v>25</v>
      </c>
    </row>
    <row r="3324" spans="1:18">
      <c r="A3324">
        <v>4323</v>
      </c>
      <c r="B3324" t="s">
        <v>232</v>
      </c>
      <c r="C3324" t="s">
        <v>561</v>
      </c>
      <c r="D3324" t="s">
        <v>979</v>
      </c>
      <c r="E3324" s="1">
        <v>31535</v>
      </c>
      <c r="F3324" s="1">
        <v>44366</v>
      </c>
      <c r="G3324" t="s">
        <v>965</v>
      </c>
      <c r="H3324" s="2">
        <v>15707.27</v>
      </c>
      <c r="I3324">
        <v>0</v>
      </c>
      <c r="J3324">
        <v>0.5</v>
      </c>
      <c r="R3324">
        <f t="shared" ca="1" si="160"/>
        <v>39</v>
      </c>
    </row>
    <row r="3325" spans="1:18">
      <c r="A3325">
        <v>4324</v>
      </c>
      <c r="B3325" t="s">
        <v>128</v>
      </c>
      <c r="C3325" t="s">
        <v>839</v>
      </c>
      <c r="D3325" t="s">
        <v>980</v>
      </c>
      <c r="E3325" s="1">
        <v>37342</v>
      </c>
      <c r="F3325" s="1">
        <v>45503</v>
      </c>
      <c r="G3325" t="s">
        <v>966</v>
      </c>
      <c r="H3325" s="2">
        <v>407820.42</v>
      </c>
      <c r="I3325">
        <v>0</v>
      </c>
      <c r="J3325">
        <v>2.1</v>
      </c>
      <c r="R3325">
        <f t="shared" ca="1" si="160"/>
        <v>23</v>
      </c>
    </row>
    <row r="3326" spans="1:18">
      <c r="A3326">
        <v>4325</v>
      </c>
      <c r="B3326" t="s">
        <v>241</v>
      </c>
      <c r="C3326" t="s">
        <v>378</v>
      </c>
      <c r="D3326" t="s">
        <v>980</v>
      </c>
      <c r="E3326" s="1">
        <v>32739</v>
      </c>
      <c r="F3326" s="1">
        <v>44865</v>
      </c>
      <c r="G3326" t="s">
        <v>965</v>
      </c>
      <c r="H3326" s="2">
        <v>123851.51</v>
      </c>
      <c r="I3326">
        <v>0</v>
      </c>
      <c r="J3326">
        <v>0.5</v>
      </c>
      <c r="R3326">
        <f t="shared" ca="1" si="160"/>
        <v>35</v>
      </c>
    </row>
    <row r="3327" spans="1:18">
      <c r="A3327">
        <v>4326</v>
      </c>
      <c r="B3327" t="s">
        <v>93</v>
      </c>
      <c r="C3327" t="s">
        <v>502</v>
      </c>
      <c r="D3327" t="s">
        <v>979</v>
      </c>
      <c r="E3327" s="1">
        <v>27847</v>
      </c>
      <c r="F3327" s="1">
        <v>45586</v>
      </c>
      <c r="G3327" t="s">
        <v>966</v>
      </c>
      <c r="H3327" s="2">
        <v>41362.17</v>
      </c>
      <c r="I3327">
        <v>0</v>
      </c>
      <c r="J3327">
        <v>2.1</v>
      </c>
      <c r="R3327">
        <f t="shared" ca="1" si="160"/>
        <v>49</v>
      </c>
    </row>
    <row r="3328" spans="1:18">
      <c r="A3328">
        <v>4327</v>
      </c>
      <c r="B3328" t="s">
        <v>353</v>
      </c>
      <c r="C3328" t="s">
        <v>772</v>
      </c>
      <c r="D3328" t="s">
        <v>980</v>
      </c>
      <c r="E3328" s="1">
        <v>22532</v>
      </c>
      <c r="F3328" s="1">
        <v>44649</v>
      </c>
      <c r="G3328" t="s">
        <v>969</v>
      </c>
      <c r="H3328" s="2">
        <v>486101.33</v>
      </c>
      <c r="I3328">
        <v>36</v>
      </c>
      <c r="J3328">
        <v>8</v>
      </c>
      <c r="R3328">
        <f t="shared" ca="1" si="160"/>
        <v>63</v>
      </c>
    </row>
    <row r="3329" spans="1:18">
      <c r="A3329">
        <v>4328</v>
      </c>
      <c r="B3329" t="s">
        <v>350</v>
      </c>
      <c r="C3329" t="s">
        <v>617</v>
      </c>
      <c r="D3329" t="s">
        <v>979</v>
      </c>
      <c r="E3329" s="1">
        <v>20056</v>
      </c>
      <c r="F3329" s="1">
        <v>44386</v>
      </c>
      <c r="G3329" t="s">
        <v>965</v>
      </c>
      <c r="H3329" s="2">
        <v>287009.38</v>
      </c>
      <c r="I3329">
        <v>0</v>
      </c>
      <c r="J3329">
        <v>0.5</v>
      </c>
      <c r="R3329">
        <f t="shared" ca="1" si="160"/>
        <v>70</v>
      </c>
    </row>
    <row r="3330" spans="1:18">
      <c r="A3330">
        <v>4329</v>
      </c>
      <c r="B3330" t="s">
        <v>152</v>
      </c>
      <c r="C3330" t="s">
        <v>582</v>
      </c>
      <c r="D3330" t="s">
        <v>980</v>
      </c>
      <c r="E3330" s="1">
        <v>34133</v>
      </c>
      <c r="F3330" s="1">
        <v>44438</v>
      </c>
      <c r="G3330" t="s">
        <v>968</v>
      </c>
      <c r="H3330" s="2">
        <v>320688.32</v>
      </c>
      <c r="I3330">
        <v>0</v>
      </c>
      <c r="J3330">
        <v>35</v>
      </c>
      <c r="R3330">
        <f t="shared" ca="1" si="160"/>
        <v>31</v>
      </c>
    </row>
    <row r="3331" spans="1:18">
      <c r="A3331">
        <v>4330</v>
      </c>
      <c r="B3331" t="s">
        <v>53</v>
      </c>
      <c r="C3331" t="s">
        <v>395</v>
      </c>
      <c r="D3331" t="s">
        <v>980</v>
      </c>
      <c r="E3331" s="1">
        <v>25826</v>
      </c>
      <c r="F3331" s="1">
        <v>45649</v>
      </c>
      <c r="G3331" t="s">
        <v>969</v>
      </c>
      <c r="H3331" s="2">
        <v>84763.96</v>
      </c>
      <c r="I3331">
        <v>0</v>
      </c>
      <c r="J3331">
        <v>8</v>
      </c>
      <c r="R3331">
        <f t="shared" ca="1" si="160"/>
        <v>54</v>
      </c>
    </row>
    <row r="3332" spans="1:18">
      <c r="A3332">
        <v>4331</v>
      </c>
      <c r="B3332" t="s">
        <v>86</v>
      </c>
      <c r="C3332" t="s">
        <v>654</v>
      </c>
      <c r="D3332" t="s">
        <v>980</v>
      </c>
      <c r="E3332" s="1">
        <v>31163</v>
      </c>
      <c r="F3332" s="1">
        <v>44461</v>
      </c>
      <c r="G3332" t="s">
        <v>967</v>
      </c>
      <c r="H3332" s="2">
        <v>288331.58</v>
      </c>
      <c r="I3332">
        <v>12</v>
      </c>
      <c r="J3332">
        <v>5.5</v>
      </c>
      <c r="R3332">
        <f t="shared" ca="1" si="160"/>
        <v>40</v>
      </c>
    </row>
    <row r="3333" spans="1:18">
      <c r="A3333">
        <v>4332</v>
      </c>
      <c r="B3333" t="s">
        <v>89</v>
      </c>
      <c r="C3333" t="s">
        <v>518</v>
      </c>
      <c r="D3333" t="s">
        <v>980</v>
      </c>
      <c r="E3333" s="1">
        <v>31675</v>
      </c>
      <c r="F3333" s="1">
        <v>44880</v>
      </c>
      <c r="G3333" t="s">
        <v>967</v>
      </c>
      <c r="H3333" s="2">
        <v>494335.64</v>
      </c>
      <c r="I3333">
        <v>12</v>
      </c>
      <c r="J3333">
        <v>5.5</v>
      </c>
      <c r="R3333">
        <f t="shared" ca="1" si="160"/>
        <v>38</v>
      </c>
    </row>
    <row r="3334" spans="1:18">
      <c r="A3334">
        <v>4333</v>
      </c>
      <c r="B3334" t="s">
        <v>56</v>
      </c>
      <c r="C3334" t="s">
        <v>947</v>
      </c>
      <c r="D3334" t="s">
        <v>979</v>
      </c>
      <c r="E3334" s="1">
        <v>34076</v>
      </c>
      <c r="F3334" s="1">
        <v>44363</v>
      </c>
      <c r="G3334" t="s">
        <v>968</v>
      </c>
      <c r="H3334" s="2">
        <v>472766.32</v>
      </c>
      <c r="I3334">
        <v>0</v>
      </c>
      <c r="J3334">
        <v>35</v>
      </c>
      <c r="R3334">
        <f t="shared" ca="1" si="160"/>
        <v>32</v>
      </c>
    </row>
    <row r="3335" spans="1:18">
      <c r="A3335">
        <v>4334</v>
      </c>
      <c r="B3335" t="s">
        <v>118</v>
      </c>
      <c r="C3335" t="s">
        <v>836</v>
      </c>
      <c r="D3335" t="s">
        <v>979</v>
      </c>
      <c r="E3335" s="1">
        <v>37536</v>
      </c>
      <c r="F3335" s="1">
        <v>44014</v>
      </c>
      <c r="G3335" t="s">
        <v>967</v>
      </c>
      <c r="H3335" s="2">
        <v>73667.7</v>
      </c>
      <c r="I3335">
        <v>24</v>
      </c>
      <c r="J3335">
        <v>5.5</v>
      </c>
      <c r="R3335">
        <f t="shared" ca="1" si="160"/>
        <v>22</v>
      </c>
    </row>
    <row r="3336" spans="1:18">
      <c r="A3336">
        <v>4335</v>
      </c>
      <c r="B3336" t="s">
        <v>275</v>
      </c>
      <c r="C3336" t="s">
        <v>494</v>
      </c>
      <c r="D3336" t="s">
        <v>979</v>
      </c>
      <c r="E3336" s="1">
        <v>20299</v>
      </c>
      <c r="F3336" s="1">
        <v>44068</v>
      </c>
      <c r="G3336" t="s">
        <v>967</v>
      </c>
      <c r="H3336" s="2">
        <v>265975.09000000003</v>
      </c>
      <c r="I3336">
        <v>6</v>
      </c>
      <c r="J3336">
        <v>5.5</v>
      </c>
      <c r="R3336">
        <f t="shared" ca="1" si="160"/>
        <v>69</v>
      </c>
    </row>
    <row r="3337" spans="1:18">
      <c r="A3337">
        <v>4336</v>
      </c>
      <c r="B3337" t="s">
        <v>211</v>
      </c>
      <c r="C3337" t="s">
        <v>955</v>
      </c>
      <c r="D3337" t="s">
        <v>979</v>
      </c>
      <c r="E3337" s="1">
        <v>26347</v>
      </c>
      <c r="F3337" s="1">
        <v>44149</v>
      </c>
      <c r="G3337" t="s">
        <v>965</v>
      </c>
      <c r="H3337" s="2">
        <v>323105.15999999997</v>
      </c>
      <c r="I3337">
        <v>0</v>
      </c>
      <c r="J3337">
        <v>0.5</v>
      </c>
      <c r="R3337">
        <f t="shared" ca="1" si="160"/>
        <v>53</v>
      </c>
    </row>
    <row r="3338" spans="1:18">
      <c r="A3338">
        <v>4337</v>
      </c>
      <c r="B3338" t="s">
        <v>352</v>
      </c>
      <c r="C3338" t="s">
        <v>453</v>
      </c>
      <c r="D3338" t="s">
        <v>979</v>
      </c>
      <c r="E3338" s="1">
        <v>31125</v>
      </c>
      <c r="F3338" s="1">
        <v>44239</v>
      </c>
      <c r="G3338" t="s">
        <v>965</v>
      </c>
      <c r="H3338" s="2">
        <v>30098.81</v>
      </c>
      <c r="I3338">
        <v>0</v>
      </c>
      <c r="J3338">
        <v>0.5</v>
      </c>
      <c r="R3338">
        <f t="shared" ca="1" si="160"/>
        <v>40</v>
      </c>
    </row>
    <row r="3339" spans="1:18">
      <c r="A3339">
        <v>4338</v>
      </c>
      <c r="B3339" t="s">
        <v>269</v>
      </c>
      <c r="C3339" t="s">
        <v>375</v>
      </c>
      <c r="D3339" t="s">
        <v>980</v>
      </c>
      <c r="E3339" s="1">
        <v>36516</v>
      </c>
      <c r="F3339" s="1">
        <v>44941</v>
      </c>
      <c r="G3339" t="s">
        <v>966</v>
      </c>
      <c r="H3339" s="2">
        <v>13548.35</v>
      </c>
      <c r="I3339">
        <v>0</v>
      </c>
      <c r="J3339">
        <v>2.1</v>
      </c>
      <c r="R3339">
        <f t="shared" ca="1" si="160"/>
        <v>25</v>
      </c>
    </row>
    <row r="3340" spans="1:18">
      <c r="A3340">
        <v>4339</v>
      </c>
      <c r="B3340" t="s">
        <v>247</v>
      </c>
      <c r="C3340" t="s">
        <v>503</v>
      </c>
      <c r="D3340" t="s">
        <v>979</v>
      </c>
      <c r="E3340" s="1">
        <v>28268</v>
      </c>
      <c r="F3340" s="1">
        <v>44817</v>
      </c>
      <c r="G3340" t="s">
        <v>968</v>
      </c>
      <c r="H3340" s="2">
        <v>290696.53000000003</v>
      </c>
      <c r="I3340">
        <v>0</v>
      </c>
      <c r="J3340">
        <v>35</v>
      </c>
      <c r="R3340">
        <f t="shared" ca="1" si="160"/>
        <v>48</v>
      </c>
    </row>
    <row r="3341" spans="1:18">
      <c r="A3341">
        <v>4340</v>
      </c>
      <c r="B3341" t="s">
        <v>191</v>
      </c>
      <c r="C3341" t="s">
        <v>489</v>
      </c>
      <c r="D3341" t="s">
        <v>979</v>
      </c>
      <c r="E3341" s="1">
        <v>38965</v>
      </c>
      <c r="F3341" s="1">
        <v>44648</v>
      </c>
      <c r="G3341" t="s">
        <v>968</v>
      </c>
      <c r="H3341" s="2">
        <v>460328.78</v>
      </c>
      <c r="I3341">
        <v>0</v>
      </c>
      <c r="J3341">
        <v>35</v>
      </c>
      <c r="R3341">
        <f t="shared" ref="R3341:R3404" ca="1" si="161">INT((TODAY()-E3341)/365.25)</f>
        <v>18</v>
      </c>
    </row>
    <row r="3342" spans="1:18">
      <c r="A3342">
        <v>4341</v>
      </c>
      <c r="B3342" t="s">
        <v>323</v>
      </c>
      <c r="C3342" t="s">
        <v>561</v>
      </c>
      <c r="D3342" t="s">
        <v>980</v>
      </c>
      <c r="E3342" s="1">
        <v>37672</v>
      </c>
      <c r="F3342" s="1">
        <v>45087</v>
      </c>
      <c r="G3342" t="s">
        <v>968</v>
      </c>
      <c r="H3342" s="2">
        <v>132030.95000000001</v>
      </c>
      <c r="I3342">
        <v>0</v>
      </c>
      <c r="J3342">
        <v>35</v>
      </c>
      <c r="R3342">
        <f t="shared" ca="1" si="161"/>
        <v>22</v>
      </c>
    </row>
    <row r="3343" spans="1:18">
      <c r="A3343">
        <v>4342</v>
      </c>
      <c r="B3343" t="s">
        <v>351</v>
      </c>
      <c r="C3343" t="s">
        <v>528</v>
      </c>
      <c r="D3343" t="s">
        <v>980</v>
      </c>
      <c r="E3343" s="1">
        <v>37259</v>
      </c>
      <c r="F3343" s="1">
        <v>45644</v>
      </c>
      <c r="G3343" t="s">
        <v>969</v>
      </c>
      <c r="H3343" s="2">
        <v>250558.99</v>
      </c>
      <c r="I3343">
        <v>12</v>
      </c>
      <c r="J3343">
        <v>8</v>
      </c>
      <c r="R3343">
        <f t="shared" ca="1" si="161"/>
        <v>23</v>
      </c>
    </row>
    <row r="3344" spans="1:18">
      <c r="A3344">
        <v>4343</v>
      </c>
      <c r="B3344" t="s">
        <v>97</v>
      </c>
      <c r="C3344" t="s">
        <v>708</v>
      </c>
      <c r="D3344" t="s">
        <v>980</v>
      </c>
      <c r="E3344" s="1">
        <v>30303</v>
      </c>
      <c r="F3344" s="1">
        <v>45189</v>
      </c>
      <c r="G3344" t="s">
        <v>967</v>
      </c>
      <c r="H3344" s="2">
        <v>299662.02</v>
      </c>
      <c r="I3344">
        <v>36</v>
      </c>
      <c r="J3344">
        <v>5.5</v>
      </c>
      <c r="R3344">
        <f t="shared" ca="1" si="161"/>
        <v>42</v>
      </c>
    </row>
    <row r="3345" spans="1:18">
      <c r="A3345">
        <v>4344</v>
      </c>
      <c r="B3345" t="s">
        <v>75</v>
      </c>
      <c r="C3345" t="s">
        <v>576</v>
      </c>
      <c r="D3345" t="s">
        <v>979</v>
      </c>
      <c r="E3345" s="1">
        <v>22974</v>
      </c>
      <c r="F3345" s="1">
        <v>45582</v>
      </c>
      <c r="G3345" t="s">
        <v>968</v>
      </c>
      <c r="H3345" s="2">
        <v>164959.07999999999</v>
      </c>
      <c r="I3345">
        <v>0</v>
      </c>
      <c r="J3345">
        <v>35</v>
      </c>
      <c r="R3345">
        <f t="shared" ca="1" si="161"/>
        <v>62</v>
      </c>
    </row>
    <row r="3346" spans="1:18">
      <c r="A3346">
        <v>4345</v>
      </c>
      <c r="B3346" t="s">
        <v>193</v>
      </c>
      <c r="C3346" t="s">
        <v>754</v>
      </c>
      <c r="D3346" t="s">
        <v>979</v>
      </c>
      <c r="E3346" s="1">
        <v>20390</v>
      </c>
      <c r="F3346" s="1">
        <v>45430</v>
      </c>
      <c r="G3346" t="s">
        <v>965</v>
      </c>
      <c r="H3346" s="2">
        <v>402844.45</v>
      </c>
      <c r="I3346">
        <v>0</v>
      </c>
      <c r="J3346">
        <v>0.5</v>
      </c>
      <c r="R3346">
        <f t="shared" ca="1" si="161"/>
        <v>69</v>
      </c>
    </row>
    <row r="3347" spans="1:18">
      <c r="A3347">
        <v>4346</v>
      </c>
      <c r="B3347" t="s">
        <v>183</v>
      </c>
      <c r="C3347" t="s">
        <v>665</v>
      </c>
      <c r="D3347" t="s">
        <v>980</v>
      </c>
      <c r="E3347" s="1">
        <v>35396</v>
      </c>
      <c r="F3347" s="1">
        <v>44123</v>
      </c>
      <c r="G3347" t="s">
        <v>967</v>
      </c>
      <c r="H3347" s="2">
        <v>39479.839999999997</v>
      </c>
      <c r="I3347">
        <v>0</v>
      </c>
      <c r="J3347">
        <v>5.5</v>
      </c>
      <c r="R3347">
        <f t="shared" ca="1" si="161"/>
        <v>28</v>
      </c>
    </row>
    <row r="3348" spans="1:18">
      <c r="A3348">
        <v>4347</v>
      </c>
      <c r="B3348" t="s">
        <v>104</v>
      </c>
      <c r="C3348" t="s">
        <v>847</v>
      </c>
      <c r="D3348" t="s">
        <v>980</v>
      </c>
      <c r="E3348" s="1">
        <v>36405</v>
      </c>
      <c r="F3348" s="1">
        <v>45688</v>
      </c>
      <c r="G3348" t="s">
        <v>966</v>
      </c>
      <c r="H3348" s="2">
        <v>496252</v>
      </c>
      <c r="I3348">
        <v>0</v>
      </c>
      <c r="J3348">
        <v>2.1</v>
      </c>
      <c r="R3348">
        <f t="shared" ca="1" si="161"/>
        <v>25</v>
      </c>
    </row>
    <row r="3349" spans="1:18">
      <c r="A3349">
        <v>4348</v>
      </c>
      <c r="B3349" t="s">
        <v>144</v>
      </c>
      <c r="C3349" t="s">
        <v>565</v>
      </c>
      <c r="D3349" t="s">
        <v>980</v>
      </c>
      <c r="E3349" s="1">
        <v>35827</v>
      </c>
      <c r="F3349" s="1">
        <v>45734</v>
      </c>
      <c r="G3349" t="s">
        <v>966</v>
      </c>
      <c r="H3349" s="2">
        <v>113284.7</v>
      </c>
      <c r="I3349">
        <v>0</v>
      </c>
      <c r="J3349">
        <v>2.1</v>
      </c>
      <c r="R3349">
        <f t="shared" ca="1" si="161"/>
        <v>27</v>
      </c>
    </row>
    <row r="3350" spans="1:18">
      <c r="A3350">
        <v>4349</v>
      </c>
      <c r="B3350" t="s">
        <v>187</v>
      </c>
      <c r="C3350" t="s">
        <v>843</v>
      </c>
      <c r="D3350" t="s">
        <v>979</v>
      </c>
      <c r="E3350" s="1">
        <v>31037</v>
      </c>
      <c r="F3350" s="1">
        <v>45802</v>
      </c>
      <c r="G3350" t="s">
        <v>968</v>
      </c>
      <c r="H3350" s="2">
        <v>21187.91</v>
      </c>
      <c r="I3350">
        <v>0</v>
      </c>
      <c r="J3350">
        <v>35</v>
      </c>
      <c r="R3350">
        <f t="shared" ca="1" si="161"/>
        <v>40</v>
      </c>
    </row>
    <row r="3351" spans="1:18">
      <c r="A3351">
        <v>4350</v>
      </c>
      <c r="B3351" t="s">
        <v>204</v>
      </c>
      <c r="C3351" t="s">
        <v>809</v>
      </c>
      <c r="D3351" t="s">
        <v>979</v>
      </c>
      <c r="E3351" s="1">
        <v>24033</v>
      </c>
      <c r="F3351" s="1">
        <v>45242</v>
      </c>
      <c r="G3351" t="s">
        <v>965</v>
      </c>
      <c r="H3351" s="2">
        <v>66001.83</v>
      </c>
      <c r="I3351">
        <v>0</v>
      </c>
      <c r="J3351">
        <v>0.5</v>
      </c>
      <c r="R3351">
        <f t="shared" ca="1" si="161"/>
        <v>59</v>
      </c>
    </row>
    <row r="3352" spans="1:18">
      <c r="A3352">
        <v>4351</v>
      </c>
      <c r="B3352" t="s">
        <v>126</v>
      </c>
      <c r="C3352" t="s">
        <v>390</v>
      </c>
      <c r="D3352" t="s">
        <v>979</v>
      </c>
      <c r="E3352" s="1">
        <v>28148</v>
      </c>
      <c r="F3352" s="1">
        <v>45567</v>
      </c>
      <c r="G3352" t="s">
        <v>966</v>
      </c>
      <c r="H3352" s="2">
        <v>33046.69</v>
      </c>
      <c r="I3352">
        <v>0</v>
      </c>
      <c r="J3352">
        <v>2.1</v>
      </c>
      <c r="R3352">
        <f t="shared" ca="1" si="161"/>
        <v>48</v>
      </c>
    </row>
    <row r="3353" spans="1:18">
      <c r="A3353">
        <v>4352</v>
      </c>
      <c r="B3353" t="s">
        <v>229</v>
      </c>
      <c r="C3353" t="s">
        <v>796</v>
      </c>
      <c r="D3353" t="s">
        <v>980</v>
      </c>
      <c r="E3353" s="1">
        <v>28804</v>
      </c>
      <c r="F3353" s="1">
        <v>45402</v>
      </c>
      <c r="G3353" t="s">
        <v>966</v>
      </c>
      <c r="H3353" s="2">
        <v>440325.35</v>
      </c>
      <c r="I3353">
        <v>0</v>
      </c>
      <c r="J3353">
        <v>2.1</v>
      </c>
      <c r="R3353">
        <f t="shared" ca="1" si="161"/>
        <v>46</v>
      </c>
    </row>
    <row r="3354" spans="1:18">
      <c r="A3354">
        <v>4353</v>
      </c>
      <c r="B3354" t="s">
        <v>332</v>
      </c>
      <c r="C3354" t="s">
        <v>541</v>
      </c>
      <c r="D3354" t="s">
        <v>980</v>
      </c>
      <c r="E3354" s="1">
        <v>20346</v>
      </c>
      <c r="F3354" s="1">
        <v>45448</v>
      </c>
      <c r="G3354" t="s">
        <v>969</v>
      </c>
      <c r="H3354" s="2">
        <v>414574.23</v>
      </c>
      <c r="I3354">
        <v>18</v>
      </c>
      <c r="J3354">
        <v>8</v>
      </c>
      <c r="R3354">
        <f t="shared" ca="1" si="161"/>
        <v>69</v>
      </c>
    </row>
    <row r="3355" spans="1:18">
      <c r="A3355">
        <v>4354</v>
      </c>
      <c r="B3355" t="s">
        <v>115</v>
      </c>
      <c r="C3355" t="s">
        <v>818</v>
      </c>
      <c r="D3355" t="s">
        <v>980</v>
      </c>
      <c r="E3355" s="1">
        <v>28004</v>
      </c>
      <c r="F3355" s="1">
        <v>44964</v>
      </c>
      <c r="G3355" t="s">
        <v>966</v>
      </c>
      <c r="H3355" s="2">
        <v>379520.05</v>
      </c>
      <c r="I3355">
        <v>0</v>
      </c>
      <c r="J3355">
        <v>2.1</v>
      </c>
      <c r="R3355">
        <f t="shared" ca="1" si="161"/>
        <v>48</v>
      </c>
    </row>
    <row r="3356" spans="1:18">
      <c r="A3356">
        <v>4355</v>
      </c>
      <c r="B3356" t="s">
        <v>225</v>
      </c>
      <c r="C3356" t="s">
        <v>595</v>
      </c>
      <c r="D3356" t="s">
        <v>980</v>
      </c>
      <c r="E3356" s="1">
        <v>25986</v>
      </c>
      <c r="F3356" s="1">
        <v>45538</v>
      </c>
      <c r="G3356" t="s">
        <v>969</v>
      </c>
      <c r="H3356" s="2">
        <v>162706.43</v>
      </c>
      <c r="I3356">
        <v>18</v>
      </c>
      <c r="J3356">
        <v>8</v>
      </c>
      <c r="R3356">
        <f t="shared" ca="1" si="161"/>
        <v>54</v>
      </c>
    </row>
    <row r="3357" spans="1:18">
      <c r="A3357">
        <v>4356</v>
      </c>
      <c r="B3357" t="s">
        <v>199</v>
      </c>
      <c r="C3357" t="s">
        <v>786</v>
      </c>
      <c r="D3357" t="s">
        <v>979</v>
      </c>
      <c r="E3357" s="1">
        <v>37382</v>
      </c>
      <c r="F3357" s="1">
        <v>45725</v>
      </c>
      <c r="G3357" t="s">
        <v>967</v>
      </c>
      <c r="H3357" s="2">
        <v>87896.89</v>
      </c>
      <c r="I3357">
        <v>24</v>
      </c>
      <c r="J3357">
        <v>5.5</v>
      </c>
      <c r="R3357">
        <f t="shared" ca="1" si="161"/>
        <v>23</v>
      </c>
    </row>
    <row r="3358" spans="1:18">
      <c r="A3358">
        <v>4357</v>
      </c>
      <c r="B3358" t="s">
        <v>243</v>
      </c>
      <c r="C3358" t="s">
        <v>806</v>
      </c>
      <c r="D3358" t="s">
        <v>980</v>
      </c>
      <c r="E3358" s="1">
        <v>26018</v>
      </c>
      <c r="F3358" s="1">
        <v>45135</v>
      </c>
      <c r="G3358" t="s">
        <v>967</v>
      </c>
      <c r="H3358" s="2">
        <v>155077.5</v>
      </c>
      <c r="I3358">
        <v>0</v>
      </c>
      <c r="J3358">
        <v>5.5</v>
      </c>
      <c r="R3358">
        <f t="shared" ca="1" si="161"/>
        <v>54</v>
      </c>
    </row>
    <row r="3359" spans="1:18">
      <c r="A3359">
        <v>4358</v>
      </c>
      <c r="B3359" t="s">
        <v>286</v>
      </c>
      <c r="C3359" t="s">
        <v>784</v>
      </c>
      <c r="D3359" t="s">
        <v>979</v>
      </c>
      <c r="E3359" s="1">
        <v>24681</v>
      </c>
      <c r="F3359" s="1">
        <v>45757</v>
      </c>
      <c r="G3359" t="s">
        <v>967</v>
      </c>
      <c r="H3359" s="2">
        <v>206920.32000000001</v>
      </c>
      <c r="I3359">
        <v>24</v>
      </c>
      <c r="J3359">
        <v>5.5</v>
      </c>
      <c r="R3359">
        <f t="shared" ca="1" si="161"/>
        <v>57</v>
      </c>
    </row>
    <row r="3360" spans="1:18">
      <c r="A3360">
        <v>4359</v>
      </c>
      <c r="B3360" t="s">
        <v>83</v>
      </c>
      <c r="C3360" t="s">
        <v>602</v>
      </c>
      <c r="D3360" t="s">
        <v>980</v>
      </c>
      <c r="E3360" s="1">
        <v>33985</v>
      </c>
      <c r="F3360" s="1">
        <v>45558</v>
      </c>
      <c r="G3360" t="s">
        <v>969</v>
      </c>
      <c r="H3360" s="2">
        <v>251961.98</v>
      </c>
      <c r="I3360">
        <v>36</v>
      </c>
      <c r="J3360">
        <v>8</v>
      </c>
      <c r="R3360">
        <f t="shared" ca="1" si="161"/>
        <v>32</v>
      </c>
    </row>
    <row r="3361" spans="1:18">
      <c r="A3361">
        <v>4360</v>
      </c>
      <c r="B3361" t="s">
        <v>202</v>
      </c>
      <c r="C3361" t="s">
        <v>454</v>
      </c>
      <c r="D3361" t="s">
        <v>979</v>
      </c>
      <c r="E3361" s="1">
        <v>37305</v>
      </c>
      <c r="F3361" s="1">
        <v>45259</v>
      </c>
      <c r="G3361" t="s">
        <v>967</v>
      </c>
      <c r="H3361" s="2">
        <v>76500.429999999993</v>
      </c>
      <c r="I3361">
        <v>18</v>
      </c>
      <c r="J3361">
        <v>5.5</v>
      </c>
      <c r="R3361">
        <f t="shared" ca="1" si="161"/>
        <v>23</v>
      </c>
    </row>
    <row r="3362" spans="1:18">
      <c r="A3362">
        <v>4361</v>
      </c>
      <c r="B3362" t="s">
        <v>291</v>
      </c>
      <c r="C3362" t="s">
        <v>524</v>
      </c>
      <c r="D3362" t="s">
        <v>979</v>
      </c>
      <c r="E3362" s="1">
        <v>38675</v>
      </c>
      <c r="F3362" s="1">
        <v>44219</v>
      </c>
      <c r="G3362" t="s">
        <v>968</v>
      </c>
      <c r="H3362" s="2">
        <v>50693.48</v>
      </c>
      <c r="I3362">
        <v>0</v>
      </c>
      <c r="J3362">
        <v>35</v>
      </c>
      <c r="R3362">
        <f t="shared" ca="1" si="161"/>
        <v>19</v>
      </c>
    </row>
    <row r="3363" spans="1:18">
      <c r="A3363">
        <v>4362</v>
      </c>
      <c r="B3363" t="s">
        <v>336</v>
      </c>
      <c r="C3363" t="s">
        <v>928</v>
      </c>
      <c r="D3363" t="s">
        <v>980</v>
      </c>
      <c r="E3363" s="1">
        <v>20055</v>
      </c>
      <c r="F3363" s="1">
        <v>43986</v>
      </c>
      <c r="G3363" t="s">
        <v>967</v>
      </c>
      <c r="H3363" s="2">
        <v>109972.81</v>
      </c>
      <c r="I3363">
        <v>24</v>
      </c>
      <c r="J3363">
        <v>5.5</v>
      </c>
      <c r="R3363">
        <f t="shared" ca="1" si="161"/>
        <v>70</v>
      </c>
    </row>
    <row r="3364" spans="1:18">
      <c r="A3364">
        <v>4363</v>
      </c>
      <c r="B3364" t="s">
        <v>61</v>
      </c>
      <c r="C3364" t="s">
        <v>486</v>
      </c>
      <c r="D3364" t="s">
        <v>979</v>
      </c>
      <c r="E3364" s="1">
        <v>25234</v>
      </c>
      <c r="F3364" s="1">
        <v>44121</v>
      </c>
      <c r="G3364" t="s">
        <v>966</v>
      </c>
      <c r="H3364" s="2">
        <v>16567.060000000001</v>
      </c>
      <c r="I3364">
        <v>0</v>
      </c>
      <c r="J3364">
        <v>2.1</v>
      </c>
      <c r="R3364">
        <f t="shared" ca="1" si="161"/>
        <v>56</v>
      </c>
    </row>
    <row r="3365" spans="1:18">
      <c r="A3365">
        <v>4364</v>
      </c>
      <c r="B3365" t="s">
        <v>147</v>
      </c>
      <c r="C3365" t="s">
        <v>886</v>
      </c>
      <c r="D3365" t="s">
        <v>979</v>
      </c>
      <c r="E3365" s="1">
        <v>20591</v>
      </c>
      <c r="F3365" s="1">
        <v>44387</v>
      </c>
      <c r="G3365" t="s">
        <v>967</v>
      </c>
      <c r="H3365" s="2">
        <v>160960.60999999999</v>
      </c>
      <c r="I3365">
        <v>24</v>
      </c>
      <c r="J3365">
        <v>5.5</v>
      </c>
      <c r="R3365">
        <f t="shared" ca="1" si="161"/>
        <v>69</v>
      </c>
    </row>
    <row r="3366" spans="1:18">
      <c r="A3366">
        <v>4365</v>
      </c>
      <c r="B3366" t="s">
        <v>11</v>
      </c>
      <c r="C3366" t="s">
        <v>422</v>
      </c>
      <c r="D3366" t="s">
        <v>980</v>
      </c>
      <c r="E3366" s="1">
        <v>20395</v>
      </c>
      <c r="F3366" s="1">
        <v>44100</v>
      </c>
      <c r="G3366" t="s">
        <v>967</v>
      </c>
      <c r="H3366" s="2">
        <v>400642.37</v>
      </c>
      <c r="I3366">
        <v>6</v>
      </c>
      <c r="J3366">
        <v>5.5</v>
      </c>
      <c r="R3366">
        <f t="shared" ca="1" si="161"/>
        <v>69</v>
      </c>
    </row>
    <row r="3367" spans="1:18">
      <c r="A3367">
        <v>4366</v>
      </c>
      <c r="B3367" t="s">
        <v>79</v>
      </c>
      <c r="C3367" t="s">
        <v>383</v>
      </c>
      <c r="D3367" t="s">
        <v>979</v>
      </c>
      <c r="E3367" s="1">
        <v>36259</v>
      </c>
      <c r="F3367" s="1">
        <v>45552</v>
      </c>
      <c r="G3367" t="s">
        <v>967</v>
      </c>
      <c r="H3367" s="2">
        <v>310360.71999999997</v>
      </c>
      <c r="I3367">
        <v>24</v>
      </c>
      <c r="J3367">
        <v>5.5</v>
      </c>
      <c r="R3367">
        <f t="shared" ca="1" si="161"/>
        <v>26</v>
      </c>
    </row>
    <row r="3368" spans="1:18">
      <c r="A3368">
        <v>4367</v>
      </c>
      <c r="B3368" t="s">
        <v>149</v>
      </c>
      <c r="C3368" t="s">
        <v>947</v>
      </c>
      <c r="D3368" t="s">
        <v>979</v>
      </c>
      <c r="E3368" s="1">
        <v>38904</v>
      </c>
      <c r="F3368" s="1">
        <v>44541</v>
      </c>
      <c r="G3368" t="s">
        <v>968</v>
      </c>
      <c r="H3368" s="2">
        <v>67444.149999999994</v>
      </c>
      <c r="I3368">
        <v>0</v>
      </c>
      <c r="J3368">
        <v>35</v>
      </c>
      <c r="R3368">
        <f t="shared" ca="1" si="161"/>
        <v>18</v>
      </c>
    </row>
    <row r="3369" spans="1:18">
      <c r="A3369">
        <v>4368</v>
      </c>
      <c r="B3369" t="s">
        <v>334</v>
      </c>
      <c r="C3369" t="s">
        <v>573</v>
      </c>
      <c r="D3369" t="s">
        <v>980</v>
      </c>
      <c r="E3369" s="1">
        <v>29036</v>
      </c>
      <c r="F3369" s="1">
        <v>45581</v>
      </c>
      <c r="G3369" t="s">
        <v>968</v>
      </c>
      <c r="H3369" s="2">
        <v>104926.89</v>
      </c>
      <c r="I3369">
        <v>0</v>
      </c>
      <c r="J3369">
        <v>35</v>
      </c>
      <c r="R3369">
        <f t="shared" ca="1" si="161"/>
        <v>45</v>
      </c>
    </row>
    <row r="3370" spans="1:18">
      <c r="A3370">
        <v>4369</v>
      </c>
      <c r="B3370" t="s">
        <v>231</v>
      </c>
      <c r="C3370" t="s">
        <v>741</v>
      </c>
      <c r="D3370" t="s">
        <v>980</v>
      </c>
      <c r="E3370" s="1">
        <v>34856</v>
      </c>
      <c r="F3370" s="1">
        <v>44387</v>
      </c>
      <c r="G3370" t="s">
        <v>968</v>
      </c>
      <c r="H3370" s="2">
        <v>343220.22</v>
      </c>
      <c r="I3370">
        <v>0</v>
      </c>
      <c r="J3370">
        <v>35</v>
      </c>
      <c r="R3370">
        <f t="shared" ca="1" si="161"/>
        <v>29</v>
      </c>
    </row>
    <row r="3371" spans="1:18">
      <c r="A3371">
        <v>4370</v>
      </c>
      <c r="B3371" t="s">
        <v>323</v>
      </c>
      <c r="C3371" t="s">
        <v>545</v>
      </c>
      <c r="D3371" t="s">
        <v>980</v>
      </c>
      <c r="E3371" s="1">
        <v>37901</v>
      </c>
      <c r="F3371" s="1">
        <v>44565</v>
      </c>
      <c r="G3371" t="s">
        <v>969</v>
      </c>
      <c r="H3371" s="2">
        <v>472801.54</v>
      </c>
      <c r="I3371">
        <v>0</v>
      </c>
      <c r="J3371">
        <v>8</v>
      </c>
      <c r="R3371">
        <f t="shared" ca="1" si="161"/>
        <v>21</v>
      </c>
    </row>
    <row r="3372" spans="1:18">
      <c r="A3372">
        <v>4371</v>
      </c>
      <c r="B3372" t="s">
        <v>291</v>
      </c>
      <c r="C3372" t="s">
        <v>485</v>
      </c>
      <c r="D3372" t="s">
        <v>979</v>
      </c>
      <c r="E3372" s="1">
        <v>24896</v>
      </c>
      <c r="F3372" s="1">
        <v>44491</v>
      </c>
      <c r="G3372" t="s">
        <v>966</v>
      </c>
      <c r="H3372" s="2">
        <v>280132.69</v>
      </c>
      <c r="I3372">
        <v>0</v>
      </c>
      <c r="J3372">
        <v>2.1</v>
      </c>
      <c r="R3372">
        <f t="shared" ca="1" si="161"/>
        <v>57</v>
      </c>
    </row>
    <row r="3373" spans="1:18">
      <c r="A3373">
        <v>4372</v>
      </c>
      <c r="B3373" t="s">
        <v>304</v>
      </c>
      <c r="C3373" t="s">
        <v>736</v>
      </c>
      <c r="D3373" t="s">
        <v>979</v>
      </c>
      <c r="E3373" s="1">
        <v>28279</v>
      </c>
      <c r="F3373" s="1">
        <v>44677</v>
      </c>
      <c r="G3373" t="s">
        <v>965</v>
      </c>
      <c r="H3373" s="2">
        <v>424477.26</v>
      </c>
      <c r="I3373">
        <v>0</v>
      </c>
      <c r="J3373">
        <v>0.5</v>
      </c>
      <c r="R3373">
        <f t="shared" ca="1" si="161"/>
        <v>48</v>
      </c>
    </row>
    <row r="3374" spans="1:18">
      <c r="A3374">
        <v>4373</v>
      </c>
      <c r="B3374" t="s">
        <v>171</v>
      </c>
      <c r="C3374" t="s">
        <v>956</v>
      </c>
      <c r="D3374" t="s">
        <v>980</v>
      </c>
      <c r="E3374" s="1">
        <v>20059</v>
      </c>
      <c r="F3374" s="1">
        <v>45411</v>
      </c>
      <c r="G3374" t="s">
        <v>966</v>
      </c>
      <c r="H3374" s="2">
        <v>347102.16</v>
      </c>
      <c r="I3374">
        <v>0</v>
      </c>
      <c r="J3374">
        <v>2.1</v>
      </c>
      <c r="R3374">
        <f t="shared" ca="1" si="161"/>
        <v>70</v>
      </c>
    </row>
    <row r="3375" spans="1:18">
      <c r="A3375">
        <v>4374</v>
      </c>
      <c r="B3375" t="s">
        <v>211</v>
      </c>
      <c r="C3375" t="s">
        <v>724</v>
      </c>
      <c r="D3375" t="s">
        <v>979</v>
      </c>
      <c r="E3375" s="1">
        <v>28554</v>
      </c>
      <c r="F3375" s="1">
        <v>44360</v>
      </c>
      <c r="G3375" t="s">
        <v>969</v>
      </c>
      <c r="H3375" s="2">
        <v>425372.32</v>
      </c>
      <c r="I3375">
        <v>24</v>
      </c>
      <c r="J3375">
        <v>8</v>
      </c>
      <c r="R3375">
        <f t="shared" ca="1" si="161"/>
        <v>47</v>
      </c>
    </row>
    <row r="3376" spans="1:18">
      <c r="A3376">
        <v>4375</v>
      </c>
      <c r="B3376" t="s">
        <v>312</v>
      </c>
      <c r="C3376" t="s">
        <v>676</v>
      </c>
      <c r="D3376" t="s">
        <v>979</v>
      </c>
      <c r="E3376" s="1">
        <v>34857</v>
      </c>
      <c r="F3376" s="1">
        <v>44559</v>
      </c>
      <c r="G3376" t="s">
        <v>968</v>
      </c>
      <c r="H3376" s="2">
        <v>295115.59999999998</v>
      </c>
      <c r="I3376">
        <v>0</v>
      </c>
      <c r="J3376">
        <v>35</v>
      </c>
      <c r="R3376">
        <f t="shared" ca="1" si="161"/>
        <v>29</v>
      </c>
    </row>
    <row r="3377" spans="1:18">
      <c r="A3377">
        <v>4376</v>
      </c>
      <c r="B3377" t="s">
        <v>133</v>
      </c>
      <c r="C3377" t="s">
        <v>409</v>
      </c>
      <c r="D3377" t="s">
        <v>979</v>
      </c>
      <c r="E3377" s="1">
        <v>20996</v>
      </c>
      <c r="F3377" s="1">
        <v>44911</v>
      </c>
      <c r="G3377" t="s">
        <v>969</v>
      </c>
      <c r="H3377" s="2">
        <v>194596.36</v>
      </c>
      <c r="I3377">
        <v>18</v>
      </c>
      <c r="J3377">
        <v>8</v>
      </c>
      <c r="R3377">
        <f t="shared" ca="1" si="161"/>
        <v>67</v>
      </c>
    </row>
    <row r="3378" spans="1:18">
      <c r="A3378">
        <v>4377</v>
      </c>
      <c r="B3378" t="s">
        <v>149</v>
      </c>
      <c r="C3378" t="s">
        <v>597</v>
      </c>
      <c r="D3378" t="s">
        <v>979</v>
      </c>
      <c r="E3378" s="1">
        <v>37255</v>
      </c>
      <c r="F3378" s="1">
        <v>44257</v>
      </c>
      <c r="G3378" t="s">
        <v>967</v>
      </c>
      <c r="H3378" s="2">
        <v>303099.7</v>
      </c>
      <c r="I3378">
        <v>24</v>
      </c>
      <c r="J3378">
        <v>5.5</v>
      </c>
      <c r="R3378">
        <f t="shared" ca="1" si="161"/>
        <v>23</v>
      </c>
    </row>
    <row r="3379" spans="1:18">
      <c r="A3379">
        <v>4378</v>
      </c>
      <c r="B3379" t="s">
        <v>196</v>
      </c>
      <c r="C3379" t="s">
        <v>435</v>
      </c>
      <c r="D3379" t="s">
        <v>980</v>
      </c>
      <c r="E3379" s="1">
        <v>25999</v>
      </c>
      <c r="F3379" s="1">
        <v>44998</v>
      </c>
      <c r="G3379" t="s">
        <v>969</v>
      </c>
      <c r="H3379" s="2">
        <v>450200.08</v>
      </c>
      <c r="I3379">
        <v>12</v>
      </c>
      <c r="J3379">
        <v>8</v>
      </c>
      <c r="R3379">
        <f t="shared" ca="1" si="161"/>
        <v>54</v>
      </c>
    </row>
    <row r="3380" spans="1:18">
      <c r="A3380">
        <v>4379</v>
      </c>
      <c r="B3380" t="s">
        <v>268</v>
      </c>
      <c r="C3380" t="s">
        <v>582</v>
      </c>
      <c r="D3380" t="s">
        <v>980</v>
      </c>
      <c r="E3380" s="1">
        <v>29443</v>
      </c>
      <c r="F3380" s="1">
        <v>44293</v>
      </c>
      <c r="G3380" t="s">
        <v>969</v>
      </c>
      <c r="H3380" s="2">
        <v>209642.84</v>
      </c>
      <c r="I3380">
        <v>6</v>
      </c>
      <c r="J3380">
        <v>8</v>
      </c>
      <c r="R3380">
        <f t="shared" ca="1" si="161"/>
        <v>44</v>
      </c>
    </row>
    <row r="3381" spans="1:18">
      <c r="A3381">
        <v>4380</v>
      </c>
      <c r="B3381" t="s">
        <v>265</v>
      </c>
      <c r="C3381" t="s">
        <v>706</v>
      </c>
      <c r="D3381" t="s">
        <v>979</v>
      </c>
      <c r="E3381" s="1">
        <v>31068</v>
      </c>
      <c r="F3381" s="1">
        <v>45706</v>
      </c>
      <c r="G3381" t="s">
        <v>965</v>
      </c>
      <c r="H3381" s="2">
        <v>60843.34</v>
      </c>
      <c r="I3381">
        <v>0</v>
      </c>
      <c r="J3381">
        <v>0.5</v>
      </c>
      <c r="R3381">
        <f t="shared" ca="1" si="161"/>
        <v>40</v>
      </c>
    </row>
    <row r="3382" spans="1:18">
      <c r="A3382">
        <v>4381</v>
      </c>
      <c r="B3382" t="s">
        <v>291</v>
      </c>
      <c r="C3382" t="s">
        <v>658</v>
      </c>
      <c r="D3382" t="s">
        <v>980</v>
      </c>
      <c r="E3382" s="1">
        <v>37355</v>
      </c>
      <c r="F3382" s="1">
        <v>44673</v>
      </c>
      <c r="G3382" t="s">
        <v>969</v>
      </c>
      <c r="H3382" s="2">
        <v>242837.61</v>
      </c>
      <c r="I3382">
        <v>0</v>
      </c>
      <c r="J3382">
        <v>8</v>
      </c>
      <c r="R3382">
        <f t="shared" ca="1" si="161"/>
        <v>23</v>
      </c>
    </row>
    <row r="3383" spans="1:18">
      <c r="A3383">
        <v>4382</v>
      </c>
      <c r="B3383" t="s">
        <v>214</v>
      </c>
      <c r="C3383" t="s">
        <v>619</v>
      </c>
      <c r="D3383" t="s">
        <v>979</v>
      </c>
      <c r="E3383" s="1">
        <v>28102</v>
      </c>
      <c r="F3383" s="1">
        <v>45192</v>
      </c>
      <c r="G3383" t="s">
        <v>966</v>
      </c>
      <c r="H3383" s="2">
        <v>441086.56</v>
      </c>
      <c r="I3383">
        <v>0</v>
      </c>
      <c r="J3383">
        <v>2.1</v>
      </c>
      <c r="R3383">
        <f t="shared" ca="1" si="161"/>
        <v>48</v>
      </c>
    </row>
    <row r="3384" spans="1:18">
      <c r="A3384">
        <v>4383</v>
      </c>
      <c r="B3384" t="s">
        <v>123</v>
      </c>
      <c r="C3384" t="s">
        <v>599</v>
      </c>
      <c r="D3384" t="s">
        <v>979</v>
      </c>
      <c r="E3384" s="1">
        <v>26873</v>
      </c>
      <c r="F3384" s="1">
        <v>44281</v>
      </c>
      <c r="G3384" t="s">
        <v>966</v>
      </c>
      <c r="H3384" s="2">
        <v>455885.95</v>
      </c>
      <c r="I3384">
        <v>0</v>
      </c>
      <c r="J3384">
        <v>2.1</v>
      </c>
      <c r="R3384">
        <f t="shared" ca="1" si="161"/>
        <v>51</v>
      </c>
    </row>
    <row r="3385" spans="1:18">
      <c r="A3385">
        <v>4384</v>
      </c>
      <c r="B3385" t="s">
        <v>92</v>
      </c>
      <c r="C3385" t="s">
        <v>858</v>
      </c>
      <c r="D3385" t="s">
        <v>979</v>
      </c>
      <c r="E3385" s="1">
        <v>24069</v>
      </c>
      <c r="F3385" s="1">
        <v>44319</v>
      </c>
      <c r="G3385" t="s">
        <v>966</v>
      </c>
      <c r="H3385" s="2">
        <v>137203.45000000001</v>
      </c>
      <c r="I3385">
        <v>0</v>
      </c>
      <c r="J3385">
        <v>2.1</v>
      </c>
      <c r="R3385">
        <f t="shared" ca="1" si="161"/>
        <v>59</v>
      </c>
    </row>
    <row r="3386" spans="1:18">
      <c r="A3386">
        <v>4385</v>
      </c>
      <c r="B3386" t="s">
        <v>255</v>
      </c>
      <c r="C3386" t="s">
        <v>697</v>
      </c>
      <c r="D3386" t="s">
        <v>980</v>
      </c>
      <c r="E3386" s="1">
        <v>32810</v>
      </c>
      <c r="F3386" s="1">
        <v>44066</v>
      </c>
      <c r="G3386" t="s">
        <v>969</v>
      </c>
      <c r="H3386" s="2">
        <v>215944.59</v>
      </c>
      <c r="I3386">
        <v>24</v>
      </c>
      <c r="J3386">
        <v>8</v>
      </c>
      <c r="R3386">
        <f t="shared" ca="1" si="161"/>
        <v>35</v>
      </c>
    </row>
    <row r="3387" spans="1:18">
      <c r="A3387">
        <v>4386</v>
      </c>
      <c r="B3387" t="s">
        <v>147</v>
      </c>
      <c r="C3387" t="s">
        <v>480</v>
      </c>
      <c r="D3387" t="s">
        <v>979</v>
      </c>
      <c r="E3387" s="1">
        <v>21722</v>
      </c>
      <c r="F3387" s="1">
        <v>45627</v>
      </c>
      <c r="G3387" t="s">
        <v>968</v>
      </c>
      <c r="H3387" s="2">
        <v>351805.73</v>
      </c>
      <c r="I3387">
        <v>0</v>
      </c>
      <c r="J3387">
        <v>35</v>
      </c>
      <c r="R3387">
        <f t="shared" ca="1" si="161"/>
        <v>65</v>
      </c>
    </row>
    <row r="3388" spans="1:18">
      <c r="A3388">
        <v>4387</v>
      </c>
      <c r="B3388" t="s">
        <v>45</v>
      </c>
      <c r="C3388" t="s">
        <v>887</v>
      </c>
      <c r="D3388" t="s">
        <v>979</v>
      </c>
      <c r="E3388" s="1">
        <v>25717</v>
      </c>
      <c r="F3388" s="1">
        <v>45745</v>
      </c>
      <c r="G3388" t="s">
        <v>969</v>
      </c>
      <c r="H3388" s="2">
        <v>470889.4</v>
      </c>
      <c r="I3388">
        <v>18</v>
      </c>
      <c r="J3388">
        <v>8</v>
      </c>
      <c r="R3388">
        <f t="shared" ca="1" si="161"/>
        <v>55</v>
      </c>
    </row>
    <row r="3389" spans="1:18">
      <c r="A3389">
        <v>4388</v>
      </c>
      <c r="B3389" t="s">
        <v>292</v>
      </c>
      <c r="C3389" t="s">
        <v>806</v>
      </c>
      <c r="D3389" t="s">
        <v>979</v>
      </c>
      <c r="E3389" s="1">
        <v>34260</v>
      </c>
      <c r="F3389" s="1">
        <v>44807</v>
      </c>
      <c r="G3389" t="s">
        <v>969</v>
      </c>
      <c r="H3389" s="2">
        <v>155677.95000000001</v>
      </c>
      <c r="I3389">
        <v>36</v>
      </c>
      <c r="J3389">
        <v>8</v>
      </c>
      <c r="R3389">
        <f t="shared" ca="1" si="161"/>
        <v>31</v>
      </c>
    </row>
    <row r="3390" spans="1:18">
      <c r="A3390">
        <v>4389</v>
      </c>
      <c r="B3390" t="s">
        <v>155</v>
      </c>
      <c r="C3390" t="s">
        <v>906</v>
      </c>
      <c r="D3390" t="s">
        <v>979</v>
      </c>
      <c r="E3390" s="1">
        <v>25735</v>
      </c>
      <c r="F3390" s="1">
        <v>44854</v>
      </c>
      <c r="G3390" t="s">
        <v>967</v>
      </c>
      <c r="H3390" s="2">
        <v>109581.85</v>
      </c>
      <c r="I3390">
        <v>12</v>
      </c>
      <c r="J3390">
        <v>5.5</v>
      </c>
      <c r="R3390">
        <f t="shared" ca="1" si="161"/>
        <v>54</v>
      </c>
    </row>
    <row r="3391" spans="1:18">
      <c r="A3391">
        <v>4390</v>
      </c>
      <c r="B3391" t="s">
        <v>296</v>
      </c>
      <c r="C3391" t="s">
        <v>395</v>
      </c>
      <c r="D3391" t="s">
        <v>979</v>
      </c>
      <c r="E3391" s="1">
        <v>25100</v>
      </c>
      <c r="F3391" s="1">
        <v>45161</v>
      </c>
      <c r="G3391" t="s">
        <v>968</v>
      </c>
      <c r="H3391" s="2">
        <v>142474.66</v>
      </c>
      <c r="I3391">
        <v>0</v>
      </c>
      <c r="J3391">
        <v>35</v>
      </c>
      <c r="R3391">
        <f t="shared" ca="1" si="161"/>
        <v>56</v>
      </c>
    </row>
    <row r="3392" spans="1:18">
      <c r="A3392">
        <v>4391</v>
      </c>
      <c r="B3392" t="s">
        <v>325</v>
      </c>
      <c r="C3392" t="s">
        <v>830</v>
      </c>
      <c r="D3392" t="s">
        <v>979</v>
      </c>
      <c r="E3392" s="1">
        <v>24157</v>
      </c>
      <c r="F3392" s="1">
        <v>45007</v>
      </c>
      <c r="G3392" t="s">
        <v>966</v>
      </c>
      <c r="H3392" s="2">
        <v>261061.94</v>
      </c>
      <c r="I3392">
        <v>0</v>
      </c>
      <c r="J3392">
        <v>2.1</v>
      </c>
      <c r="R3392">
        <f t="shared" ca="1" si="161"/>
        <v>59</v>
      </c>
    </row>
    <row r="3393" spans="1:18">
      <c r="A3393">
        <v>4392</v>
      </c>
      <c r="B3393" t="s">
        <v>89</v>
      </c>
      <c r="C3393" t="s">
        <v>514</v>
      </c>
      <c r="D3393" t="s">
        <v>979</v>
      </c>
      <c r="E3393" s="1">
        <v>37054</v>
      </c>
      <c r="F3393" s="1">
        <v>44696</v>
      </c>
      <c r="G3393" t="s">
        <v>965</v>
      </c>
      <c r="H3393" s="2">
        <v>398487.86</v>
      </c>
      <c r="I3393">
        <v>0</v>
      </c>
      <c r="J3393">
        <v>0.5</v>
      </c>
      <c r="R3393">
        <f t="shared" ca="1" si="161"/>
        <v>23</v>
      </c>
    </row>
    <row r="3394" spans="1:18">
      <c r="A3394">
        <v>4393</v>
      </c>
      <c r="B3394" t="s">
        <v>351</v>
      </c>
      <c r="C3394" t="s">
        <v>612</v>
      </c>
      <c r="D3394" t="s">
        <v>980</v>
      </c>
      <c r="E3394" s="1">
        <v>31116</v>
      </c>
      <c r="F3394" s="1">
        <v>44504</v>
      </c>
      <c r="G3394" t="s">
        <v>969</v>
      </c>
      <c r="H3394" s="2">
        <v>418734.75</v>
      </c>
      <c r="I3394">
        <v>36</v>
      </c>
      <c r="J3394">
        <v>8</v>
      </c>
      <c r="R3394">
        <f t="shared" ca="1" si="161"/>
        <v>40</v>
      </c>
    </row>
    <row r="3395" spans="1:18">
      <c r="A3395">
        <v>4394</v>
      </c>
      <c r="B3395" t="s">
        <v>302</v>
      </c>
      <c r="C3395" t="s">
        <v>357</v>
      </c>
      <c r="D3395" t="s">
        <v>979</v>
      </c>
      <c r="E3395" s="1">
        <v>22573</v>
      </c>
      <c r="F3395" s="1">
        <v>44490</v>
      </c>
      <c r="G3395" t="s">
        <v>967</v>
      </c>
      <c r="H3395" s="2">
        <v>484311.25</v>
      </c>
      <c r="I3395">
        <v>36</v>
      </c>
      <c r="J3395">
        <v>5.5</v>
      </c>
      <c r="R3395">
        <f t="shared" ca="1" si="161"/>
        <v>63</v>
      </c>
    </row>
    <row r="3396" spans="1:18">
      <c r="A3396">
        <v>4395</v>
      </c>
      <c r="B3396" t="s">
        <v>297</v>
      </c>
      <c r="C3396" t="s">
        <v>819</v>
      </c>
      <c r="D3396" t="s">
        <v>980</v>
      </c>
      <c r="E3396" s="1">
        <v>28798</v>
      </c>
      <c r="F3396" s="1">
        <v>44249</v>
      </c>
      <c r="G3396" t="s">
        <v>968</v>
      </c>
      <c r="H3396" s="2">
        <v>69789.070000000007</v>
      </c>
      <c r="I3396">
        <v>0</v>
      </c>
      <c r="J3396">
        <v>35</v>
      </c>
      <c r="R3396">
        <f t="shared" ca="1" si="161"/>
        <v>46</v>
      </c>
    </row>
    <row r="3397" spans="1:18">
      <c r="A3397">
        <v>4396</v>
      </c>
      <c r="B3397" t="s">
        <v>99</v>
      </c>
      <c r="C3397" t="s">
        <v>574</v>
      </c>
      <c r="D3397" t="s">
        <v>980</v>
      </c>
      <c r="E3397" s="1">
        <v>24201</v>
      </c>
      <c r="F3397" s="1">
        <v>44398</v>
      </c>
      <c r="G3397" t="s">
        <v>969</v>
      </c>
      <c r="H3397" s="2">
        <v>423077.26</v>
      </c>
      <c r="I3397">
        <v>6</v>
      </c>
      <c r="J3397">
        <v>8</v>
      </c>
      <c r="R3397">
        <f t="shared" ca="1" si="161"/>
        <v>59</v>
      </c>
    </row>
    <row r="3398" spans="1:18">
      <c r="A3398">
        <v>4397</v>
      </c>
      <c r="B3398" t="s">
        <v>348</v>
      </c>
      <c r="C3398" t="s">
        <v>855</v>
      </c>
      <c r="D3398" t="s">
        <v>980</v>
      </c>
      <c r="E3398" s="1">
        <v>22252</v>
      </c>
      <c r="F3398" s="1">
        <v>44223</v>
      </c>
      <c r="G3398" t="s">
        <v>969</v>
      </c>
      <c r="H3398" s="2">
        <v>193373.77</v>
      </c>
      <c r="I3398">
        <v>24</v>
      </c>
      <c r="J3398">
        <v>8</v>
      </c>
      <c r="R3398">
        <f t="shared" ca="1" si="161"/>
        <v>64</v>
      </c>
    </row>
    <row r="3399" spans="1:18">
      <c r="A3399">
        <v>4398</v>
      </c>
      <c r="B3399" t="s">
        <v>118</v>
      </c>
      <c r="C3399" t="s">
        <v>865</v>
      </c>
      <c r="D3399" t="s">
        <v>980</v>
      </c>
      <c r="E3399" s="1">
        <v>23108</v>
      </c>
      <c r="F3399" s="1">
        <v>45135</v>
      </c>
      <c r="G3399" t="s">
        <v>967</v>
      </c>
      <c r="H3399" s="2">
        <v>123324.96</v>
      </c>
      <c r="I3399">
        <v>6</v>
      </c>
      <c r="J3399">
        <v>5.5</v>
      </c>
      <c r="R3399">
        <f t="shared" ca="1" si="161"/>
        <v>62</v>
      </c>
    </row>
    <row r="3400" spans="1:18">
      <c r="A3400">
        <v>4399</v>
      </c>
      <c r="B3400" t="s">
        <v>181</v>
      </c>
      <c r="C3400" t="s">
        <v>860</v>
      </c>
      <c r="D3400" t="s">
        <v>980</v>
      </c>
      <c r="E3400" s="1">
        <v>34966</v>
      </c>
      <c r="F3400" s="1">
        <v>45405</v>
      </c>
      <c r="G3400" t="s">
        <v>967</v>
      </c>
      <c r="H3400" s="2">
        <v>414165.33</v>
      </c>
      <c r="I3400">
        <v>12</v>
      </c>
      <c r="J3400">
        <v>5.5</v>
      </c>
      <c r="R3400">
        <f t="shared" ca="1" si="161"/>
        <v>29</v>
      </c>
    </row>
    <row r="3401" spans="1:18">
      <c r="A3401">
        <v>4400</v>
      </c>
      <c r="B3401" t="s">
        <v>91</v>
      </c>
      <c r="C3401" t="s">
        <v>392</v>
      </c>
      <c r="D3401" t="s">
        <v>979</v>
      </c>
      <c r="E3401" s="1">
        <v>35546</v>
      </c>
      <c r="F3401" s="1">
        <v>45298</v>
      </c>
      <c r="G3401" t="s">
        <v>967</v>
      </c>
      <c r="H3401" s="2">
        <v>408085.88</v>
      </c>
      <c r="I3401">
        <v>24</v>
      </c>
      <c r="J3401">
        <v>5.5</v>
      </c>
      <c r="R3401">
        <f t="shared" ca="1" si="161"/>
        <v>28</v>
      </c>
    </row>
    <row r="3402" spans="1:18">
      <c r="A3402">
        <v>4401</v>
      </c>
      <c r="B3402" t="s">
        <v>188</v>
      </c>
      <c r="C3402" t="s">
        <v>698</v>
      </c>
      <c r="D3402" t="s">
        <v>980</v>
      </c>
      <c r="E3402" s="1">
        <v>30358</v>
      </c>
      <c r="F3402" s="1">
        <v>45454</v>
      </c>
      <c r="G3402" t="s">
        <v>969</v>
      </c>
      <c r="H3402" s="2">
        <v>281181.61</v>
      </c>
      <c r="I3402">
        <v>6</v>
      </c>
      <c r="J3402">
        <v>8</v>
      </c>
      <c r="R3402">
        <f t="shared" ca="1" si="161"/>
        <v>42</v>
      </c>
    </row>
    <row r="3403" spans="1:18">
      <c r="A3403">
        <v>4402</v>
      </c>
      <c r="B3403" t="s">
        <v>82</v>
      </c>
      <c r="C3403" t="s">
        <v>411</v>
      </c>
      <c r="D3403" t="s">
        <v>980</v>
      </c>
      <c r="E3403" s="1">
        <v>27653</v>
      </c>
      <c r="F3403" s="1">
        <v>44911</v>
      </c>
      <c r="G3403" t="s">
        <v>966</v>
      </c>
      <c r="H3403" s="2">
        <v>335777.17</v>
      </c>
      <c r="I3403">
        <v>0</v>
      </c>
      <c r="J3403">
        <v>2.1</v>
      </c>
      <c r="R3403">
        <f t="shared" ca="1" si="161"/>
        <v>49</v>
      </c>
    </row>
    <row r="3404" spans="1:18">
      <c r="A3404">
        <v>4403</v>
      </c>
      <c r="B3404" t="s">
        <v>310</v>
      </c>
      <c r="C3404" t="s">
        <v>804</v>
      </c>
      <c r="D3404" t="s">
        <v>979</v>
      </c>
      <c r="E3404" s="1">
        <v>33330</v>
      </c>
      <c r="F3404" s="1">
        <v>45136</v>
      </c>
      <c r="G3404" t="s">
        <v>969</v>
      </c>
      <c r="H3404" s="2">
        <v>419602.37</v>
      </c>
      <c r="I3404">
        <v>0</v>
      </c>
      <c r="J3404">
        <v>8</v>
      </c>
      <c r="R3404">
        <f t="shared" ca="1" si="161"/>
        <v>34</v>
      </c>
    </row>
    <row r="3405" spans="1:18">
      <c r="A3405">
        <v>4404</v>
      </c>
      <c r="B3405" t="s">
        <v>274</v>
      </c>
      <c r="C3405" t="s">
        <v>898</v>
      </c>
      <c r="D3405" t="s">
        <v>979</v>
      </c>
      <c r="E3405" s="1">
        <v>28463</v>
      </c>
      <c r="F3405" s="1">
        <v>44146</v>
      </c>
      <c r="G3405" t="s">
        <v>965</v>
      </c>
      <c r="H3405" s="2">
        <v>461289.96</v>
      </c>
      <c r="I3405">
        <v>0</v>
      </c>
      <c r="J3405">
        <v>0.5</v>
      </c>
      <c r="R3405">
        <f t="shared" ref="R3405:R3468" ca="1" si="162">INT((TODAY()-E3405)/365.25)</f>
        <v>47</v>
      </c>
    </row>
    <row r="3406" spans="1:18">
      <c r="A3406">
        <v>4405</v>
      </c>
      <c r="B3406" t="s">
        <v>138</v>
      </c>
      <c r="C3406" t="s">
        <v>694</v>
      </c>
      <c r="D3406" t="s">
        <v>979</v>
      </c>
      <c r="E3406" s="1">
        <v>38326</v>
      </c>
      <c r="F3406" s="1">
        <v>44102</v>
      </c>
      <c r="G3406" t="s">
        <v>965</v>
      </c>
      <c r="H3406" s="2">
        <v>386883.19</v>
      </c>
      <c r="I3406">
        <v>0</v>
      </c>
      <c r="J3406">
        <v>0.5</v>
      </c>
      <c r="R3406">
        <f t="shared" ca="1" si="162"/>
        <v>20</v>
      </c>
    </row>
    <row r="3407" spans="1:18">
      <c r="A3407">
        <v>4406</v>
      </c>
      <c r="B3407" t="s">
        <v>106</v>
      </c>
      <c r="C3407" t="s">
        <v>607</v>
      </c>
      <c r="D3407" t="s">
        <v>980</v>
      </c>
      <c r="E3407" s="1">
        <v>36029</v>
      </c>
      <c r="F3407" s="1">
        <v>45200</v>
      </c>
      <c r="G3407" t="s">
        <v>967</v>
      </c>
      <c r="H3407" s="2">
        <v>461923.76</v>
      </c>
      <c r="I3407">
        <v>0</v>
      </c>
      <c r="J3407">
        <v>5.5</v>
      </c>
      <c r="R3407">
        <f t="shared" ca="1" si="162"/>
        <v>26</v>
      </c>
    </row>
    <row r="3408" spans="1:18">
      <c r="A3408">
        <v>4407</v>
      </c>
      <c r="B3408" t="s">
        <v>196</v>
      </c>
      <c r="C3408" t="s">
        <v>741</v>
      </c>
      <c r="D3408" t="s">
        <v>979</v>
      </c>
      <c r="E3408" s="1">
        <v>36657</v>
      </c>
      <c r="F3408" s="1">
        <v>45110</v>
      </c>
      <c r="G3408" t="s">
        <v>965</v>
      </c>
      <c r="H3408" s="2">
        <v>231947.06</v>
      </c>
      <c r="I3408">
        <v>0</v>
      </c>
      <c r="J3408">
        <v>0.5</v>
      </c>
      <c r="R3408">
        <f t="shared" ca="1" si="162"/>
        <v>25</v>
      </c>
    </row>
    <row r="3409" spans="1:18">
      <c r="A3409">
        <v>4408</v>
      </c>
      <c r="B3409" t="s">
        <v>265</v>
      </c>
      <c r="C3409" t="s">
        <v>708</v>
      </c>
      <c r="D3409" t="s">
        <v>980</v>
      </c>
      <c r="E3409" s="1">
        <v>32830</v>
      </c>
      <c r="F3409" s="1">
        <v>44084</v>
      </c>
      <c r="G3409" t="s">
        <v>969</v>
      </c>
      <c r="H3409" s="2">
        <v>270468.67</v>
      </c>
      <c r="I3409">
        <v>24</v>
      </c>
      <c r="J3409">
        <v>8</v>
      </c>
      <c r="R3409">
        <f t="shared" ca="1" si="162"/>
        <v>35</v>
      </c>
    </row>
    <row r="3410" spans="1:18">
      <c r="A3410">
        <v>4409</v>
      </c>
      <c r="B3410" t="s">
        <v>264</v>
      </c>
      <c r="C3410" t="s">
        <v>754</v>
      </c>
      <c r="D3410" t="s">
        <v>980</v>
      </c>
      <c r="E3410" s="1">
        <v>24220</v>
      </c>
      <c r="F3410" s="1">
        <v>44766</v>
      </c>
      <c r="G3410" t="s">
        <v>969</v>
      </c>
      <c r="H3410" s="2">
        <v>468878.94</v>
      </c>
      <c r="I3410">
        <v>24</v>
      </c>
      <c r="J3410">
        <v>8</v>
      </c>
      <c r="R3410">
        <f t="shared" ca="1" si="162"/>
        <v>59</v>
      </c>
    </row>
    <row r="3411" spans="1:18">
      <c r="A3411">
        <v>4410</v>
      </c>
      <c r="B3411" t="s">
        <v>157</v>
      </c>
      <c r="C3411" t="s">
        <v>635</v>
      </c>
      <c r="D3411" t="s">
        <v>980</v>
      </c>
      <c r="E3411" s="1">
        <v>21730</v>
      </c>
      <c r="F3411" s="1">
        <v>44896</v>
      </c>
      <c r="G3411" t="s">
        <v>965</v>
      </c>
      <c r="H3411" s="2">
        <v>218291.99</v>
      </c>
      <c r="I3411">
        <v>0</v>
      </c>
      <c r="J3411">
        <v>0.5</v>
      </c>
      <c r="R3411">
        <f t="shared" ca="1" si="162"/>
        <v>65</v>
      </c>
    </row>
    <row r="3412" spans="1:18">
      <c r="A3412">
        <v>4411</v>
      </c>
      <c r="B3412" t="s">
        <v>290</v>
      </c>
      <c r="C3412" t="s">
        <v>399</v>
      </c>
      <c r="D3412" t="s">
        <v>980</v>
      </c>
      <c r="E3412" s="1">
        <v>30370</v>
      </c>
      <c r="F3412" s="1">
        <v>45413</v>
      </c>
      <c r="G3412" t="s">
        <v>967</v>
      </c>
      <c r="H3412" s="2">
        <v>393479.27</v>
      </c>
      <c r="I3412">
        <v>6</v>
      </c>
      <c r="J3412">
        <v>5.5</v>
      </c>
      <c r="R3412">
        <f t="shared" ca="1" si="162"/>
        <v>42</v>
      </c>
    </row>
    <row r="3413" spans="1:18">
      <c r="A3413">
        <v>4412</v>
      </c>
      <c r="B3413" t="s">
        <v>342</v>
      </c>
      <c r="C3413" t="s">
        <v>550</v>
      </c>
      <c r="D3413" t="s">
        <v>980</v>
      </c>
      <c r="E3413" s="1">
        <v>31149</v>
      </c>
      <c r="F3413" s="1">
        <v>44836</v>
      </c>
      <c r="G3413" t="s">
        <v>965</v>
      </c>
      <c r="H3413" s="2">
        <v>484066.11</v>
      </c>
      <c r="I3413">
        <v>0</v>
      </c>
      <c r="J3413">
        <v>0.5</v>
      </c>
      <c r="R3413">
        <f t="shared" ca="1" si="162"/>
        <v>40</v>
      </c>
    </row>
    <row r="3414" spans="1:18">
      <c r="A3414">
        <v>4413</v>
      </c>
      <c r="B3414" t="s">
        <v>308</v>
      </c>
      <c r="C3414" t="s">
        <v>848</v>
      </c>
      <c r="D3414" t="s">
        <v>979</v>
      </c>
      <c r="E3414" s="1">
        <v>37840</v>
      </c>
      <c r="F3414" s="1">
        <v>45258</v>
      </c>
      <c r="G3414" t="s">
        <v>966</v>
      </c>
      <c r="H3414" s="2">
        <v>408102.25</v>
      </c>
      <c r="I3414">
        <v>0</v>
      </c>
      <c r="J3414">
        <v>2.1</v>
      </c>
      <c r="R3414">
        <f t="shared" ca="1" si="162"/>
        <v>21</v>
      </c>
    </row>
    <row r="3415" spans="1:18">
      <c r="A3415">
        <v>4414</v>
      </c>
      <c r="B3415" t="s">
        <v>317</v>
      </c>
      <c r="C3415" t="s">
        <v>518</v>
      </c>
      <c r="D3415" t="s">
        <v>980</v>
      </c>
      <c r="E3415" s="1">
        <v>28630</v>
      </c>
      <c r="F3415" s="1">
        <v>45174</v>
      </c>
      <c r="G3415" t="s">
        <v>967</v>
      </c>
      <c r="H3415" s="2">
        <v>291117.78999999998</v>
      </c>
      <c r="I3415">
        <v>36</v>
      </c>
      <c r="J3415">
        <v>5.5</v>
      </c>
      <c r="R3415">
        <f t="shared" ca="1" si="162"/>
        <v>47</v>
      </c>
    </row>
    <row r="3416" spans="1:18">
      <c r="A3416">
        <v>4415</v>
      </c>
      <c r="B3416" t="s">
        <v>273</v>
      </c>
      <c r="C3416" t="s">
        <v>494</v>
      </c>
      <c r="D3416" t="s">
        <v>979</v>
      </c>
      <c r="E3416" s="1">
        <v>37547</v>
      </c>
      <c r="F3416" s="1">
        <v>44201</v>
      </c>
      <c r="G3416" t="s">
        <v>967</v>
      </c>
      <c r="H3416" s="2">
        <v>97840.09</v>
      </c>
      <c r="I3416">
        <v>36</v>
      </c>
      <c r="J3416">
        <v>5.5</v>
      </c>
      <c r="R3416">
        <f t="shared" ca="1" si="162"/>
        <v>22</v>
      </c>
    </row>
    <row r="3417" spans="1:18">
      <c r="A3417">
        <v>4416</v>
      </c>
      <c r="B3417" t="s">
        <v>129</v>
      </c>
      <c r="C3417" t="s">
        <v>710</v>
      </c>
      <c r="D3417" t="s">
        <v>980</v>
      </c>
      <c r="E3417" s="1">
        <v>36411</v>
      </c>
      <c r="F3417" s="1">
        <v>44736</v>
      </c>
      <c r="G3417" t="s">
        <v>966</v>
      </c>
      <c r="H3417" s="2">
        <v>359374.21</v>
      </c>
      <c r="I3417">
        <v>0</v>
      </c>
      <c r="J3417">
        <v>2.1</v>
      </c>
      <c r="R3417">
        <f t="shared" ca="1" si="162"/>
        <v>25</v>
      </c>
    </row>
    <row r="3418" spans="1:18">
      <c r="A3418">
        <v>4417</v>
      </c>
      <c r="B3418" t="s">
        <v>175</v>
      </c>
      <c r="C3418" t="s">
        <v>930</v>
      </c>
      <c r="D3418" t="s">
        <v>980</v>
      </c>
      <c r="E3418" s="1">
        <v>26744</v>
      </c>
      <c r="F3418" s="1">
        <v>44509</v>
      </c>
      <c r="G3418" t="s">
        <v>967</v>
      </c>
      <c r="H3418" s="2">
        <v>224828.03</v>
      </c>
      <c r="I3418">
        <v>36</v>
      </c>
      <c r="J3418">
        <v>5.5</v>
      </c>
      <c r="R3418">
        <f t="shared" ca="1" si="162"/>
        <v>52</v>
      </c>
    </row>
    <row r="3419" spans="1:18">
      <c r="A3419">
        <v>4418</v>
      </c>
      <c r="B3419" t="s">
        <v>289</v>
      </c>
      <c r="C3419" t="s">
        <v>733</v>
      </c>
      <c r="D3419" t="s">
        <v>979</v>
      </c>
      <c r="E3419" s="1">
        <v>38119</v>
      </c>
      <c r="F3419" s="1">
        <v>44757</v>
      </c>
      <c r="G3419" t="s">
        <v>968</v>
      </c>
      <c r="H3419" s="2">
        <v>475615.49</v>
      </c>
      <c r="I3419">
        <v>0</v>
      </c>
      <c r="J3419">
        <v>35</v>
      </c>
      <c r="R3419">
        <f t="shared" ca="1" si="162"/>
        <v>21</v>
      </c>
    </row>
    <row r="3420" spans="1:18">
      <c r="A3420">
        <v>4419</v>
      </c>
      <c r="B3420" t="s">
        <v>295</v>
      </c>
      <c r="C3420" t="s">
        <v>525</v>
      </c>
      <c r="D3420" t="s">
        <v>980</v>
      </c>
      <c r="E3420" s="1">
        <v>21386</v>
      </c>
      <c r="F3420" s="1">
        <v>44563</v>
      </c>
      <c r="G3420" t="s">
        <v>966</v>
      </c>
      <c r="H3420" s="2">
        <v>417130.84</v>
      </c>
      <c r="I3420">
        <v>0</v>
      </c>
      <c r="J3420">
        <v>2.1</v>
      </c>
      <c r="R3420">
        <f t="shared" ca="1" si="162"/>
        <v>66</v>
      </c>
    </row>
    <row r="3421" spans="1:18">
      <c r="A3421">
        <v>4420</v>
      </c>
      <c r="B3421" t="s">
        <v>251</v>
      </c>
      <c r="C3421" t="s">
        <v>765</v>
      </c>
      <c r="D3421" t="s">
        <v>979</v>
      </c>
      <c r="E3421" s="1">
        <v>20869</v>
      </c>
      <c r="F3421" s="1">
        <v>45058</v>
      </c>
      <c r="G3421" t="s">
        <v>966</v>
      </c>
      <c r="H3421" s="2">
        <v>111327.19</v>
      </c>
      <c r="I3421">
        <v>0</v>
      </c>
      <c r="J3421">
        <v>2.1</v>
      </c>
      <c r="R3421">
        <f t="shared" ca="1" si="162"/>
        <v>68</v>
      </c>
    </row>
    <row r="3422" spans="1:18">
      <c r="A3422">
        <v>4421</v>
      </c>
      <c r="B3422" t="s">
        <v>31</v>
      </c>
      <c r="C3422" t="s">
        <v>624</v>
      </c>
      <c r="D3422" t="s">
        <v>979</v>
      </c>
      <c r="E3422" s="1">
        <v>36798</v>
      </c>
      <c r="F3422" s="1">
        <v>44325</v>
      </c>
      <c r="G3422" t="s">
        <v>966</v>
      </c>
      <c r="H3422" s="2">
        <v>345765.61</v>
      </c>
      <c r="I3422">
        <v>0</v>
      </c>
      <c r="J3422">
        <v>2.1</v>
      </c>
      <c r="R3422">
        <f t="shared" ca="1" si="162"/>
        <v>24</v>
      </c>
    </row>
    <row r="3423" spans="1:18">
      <c r="A3423">
        <v>4422</v>
      </c>
      <c r="B3423" t="s">
        <v>31</v>
      </c>
      <c r="C3423" t="s">
        <v>403</v>
      </c>
      <c r="D3423" t="s">
        <v>979</v>
      </c>
      <c r="E3423" s="1">
        <v>20212</v>
      </c>
      <c r="F3423" s="1">
        <v>45099</v>
      </c>
      <c r="G3423" t="s">
        <v>966</v>
      </c>
      <c r="H3423" s="2">
        <v>66017.289999999994</v>
      </c>
      <c r="I3423">
        <v>0</v>
      </c>
      <c r="J3423">
        <v>2.1</v>
      </c>
      <c r="R3423">
        <f t="shared" ca="1" si="162"/>
        <v>70</v>
      </c>
    </row>
    <row r="3424" spans="1:18">
      <c r="A3424">
        <v>4423</v>
      </c>
      <c r="B3424" t="s">
        <v>261</v>
      </c>
      <c r="C3424" t="s">
        <v>104</v>
      </c>
      <c r="D3424" t="s">
        <v>979</v>
      </c>
      <c r="E3424" s="1">
        <v>32748</v>
      </c>
      <c r="F3424" s="1">
        <v>44861</v>
      </c>
      <c r="G3424" t="s">
        <v>968</v>
      </c>
      <c r="H3424" s="2">
        <v>431121.08</v>
      </c>
      <c r="I3424">
        <v>0</v>
      </c>
      <c r="J3424">
        <v>35</v>
      </c>
      <c r="R3424">
        <f t="shared" ca="1" si="162"/>
        <v>35</v>
      </c>
    </row>
    <row r="3425" spans="1:18">
      <c r="A3425">
        <v>4424</v>
      </c>
      <c r="B3425" t="s">
        <v>329</v>
      </c>
      <c r="C3425" t="s">
        <v>388</v>
      </c>
      <c r="D3425" t="s">
        <v>980</v>
      </c>
      <c r="E3425" s="1">
        <v>34589</v>
      </c>
      <c r="F3425" s="1">
        <v>44781</v>
      </c>
      <c r="G3425" t="s">
        <v>966</v>
      </c>
      <c r="H3425" s="2">
        <v>152851.45000000001</v>
      </c>
      <c r="I3425">
        <v>0</v>
      </c>
      <c r="J3425">
        <v>2.1</v>
      </c>
      <c r="R3425">
        <f t="shared" ca="1" si="162"/>
        <v>30</v>
      </c>
    </row>
    <row r="3426" spans="1:18">
      <c r="A3426">
        <v>4425</v>
      </c>
      <c r="B3426" t="s">
        <v>67</v>
      </c>
      <c r="C3426" t="s">
        <v>964</v>
      </c>
      <c r="D3426" t="s">
        <v>980</v>
      </c>
      <c r="E3426" s="1">
        <v>37534</v>
      </c>
      <c r="F3426" s="1">
        <v>44968</v>
      </c>
      <c r="G3426" t="s">
        <v>965</v>
      </c>
      <c r="H3426" s="2">
        <v>262077.19</v>
      </c>
      <c r="I3426">
        <v>0</v>
      </c>
      <c r="J3426">
        <v>0.5</v>
      </c>
      <c r="R3426">
        <f t="shared" ca="1" si="162"/>
        <v>22</v>
      </c>
    </row>
    <row r="3427" spans="1:18">
      <c r="A3427">
        <v>4426</v>
      </c>
      <c r="B3427" t="s">
        <v>108</v>
      </c>
      <c r="C3427" t="s">
        <v>777</v>
      </c>
      <c r="D3427" t="s">
        <v>980</v>
      </c>
      <c r="E3427" s="1">
        <v>27372</v>
      </c>
      <c r="F3427" s="1">
        <v>44850</v>
      </c>
      <c r="G3427" t="s">
        <v>967</v>
      </c>
      <c r="H3427" s="2">
        <v>427441.67</v>
      </c>
      <c r="I3427">
        <v>36</v>
      </c>
      <c r="J3427">
        <v>5.5</v>
      </c>
      <c r="R3427">
        <f t="shared" ca="1" si="162"/>
        <v>50</v>
      </c>
    </row>
    <row r="3428" spans="1:18">
      <c r="A3428">
        <v>4427</v>
      </c>
      <c r="B3428" t="s">
        <v>90</v>
      </c>
      <c r="C3428" t="s">
        <v>960</v>
      </c>
      <c r="D3428" t="s">
        <v>979</v>
      </c>
      <c r="E3428" s="1">
        <v>21706</v>
      </c>
      <c r="F3428" s="1">
        <v>45238</v>
      </c>
      <c r="G3428" t="s">
        <v>965</v>
      </c>
      <c r="H3428" s="2">
        <v>254140.07</v>
      </c>
      <c r="I3428">
        <v>0</v>
      </c>
      <c r="J3428">
        <v>0.5</v>
      </c>
      <c r="R3428">
        <f t="shared" ca="1" si="162"/>
        <v>65</v>
      </c>
    </row>
    <row r="3429" spans="1:18">
      <c r="A3429">
        <v>4428</v>
      </c>
      <c r="B3429" t="s">
        <v>265</v>
      </c>
      <c r="C3429" t="s">
        <v>887</v>
      </c>
      <c r="D3429" t="s">
        <v>980</v>
      </c>
      <c r="E3429" s="1">
        <v>32807</v>
      </c>
      <c r="F3429" s="1">
        <v>45039</v>
      </c>
      <c r="G3429" t="s">
        <v>967</v>
      </c>
      <c r="H3429" s="2">
        <v>409862.78</v>
      </c>
      <c r="I3429">
        <v>18</v>
      </c>
      <c r="J3429">
        <v>5.5</v>
      </c>
      <c r="R3429">
        <f t="shared" ca="1" si="162"/>
        <v>35</v>
      </c>
    </row>
    <row r="3430" spans="1:18">
      <c r="A3430">
        <v>4429</v>
      </c>
      <c r="B3430" t="s">
        <v>107</v>
      </c>
      <c r="C3430" t="s">
        <v>822</v>
      </c>
      <c r="D3430" t="s">
        <v>980</v>
      </c>
      <c r="E3430" s="1">
        <v>28165</v>
      </c>
      <c r="F3430" s="1">
        <v>45319</v>
      </c>
      <c r="G3430" t="s">
        <v>967</v>
      </c>
      <c r="H3430" s="2">
        <v>434005.25</v>
      </c>
      <c r="I3430">
        <v>12</v>
      </c>
      <c r="J3430">
        <v>5.5</v>
      </c>
      <c r="R3430">
        <f t="shared" ca="1" si="162"/>
        <v>48</v>
      </c>
    </row>
    <row r="3431" spans="1:18">
      <c r="A3431">
        <v>4430</v>
      </c>
      <c r="B3431" t="s">
        <v>240</v>
      </c>
      <c r="C3431" t="s">
        <v>920</v>
      </c>
      <c r="D3431" t="s">
        <v>979</v>
      </c>
      <c r="E3431" s="1">
        <v>33660</v>
      </c>
      <c r="F3431" s="1">
        <v>44634</v>
      </c>
      <c r="G3431" t="s">
        <v>966</v>
      </c>
      <c r="H3431" s="2">
        <v>40353.699999999997</v>
      </c>
      <c r="I3431">
        <v>0</v>
      </c>
      <c r="J3431">
        <v>2.1</v>
      </c>
      <c r="R3431">
        <f t="shared" ca="1" si="162"/>
        <v>33</v>
      </c>
    </row>
    <row r="3432" spans="1:18">
      <c r="A3432">
        <v>4431</v>
      </c>
      <c r="B3432" t="s">
        <v>305</v>
      </c>
      <c r="C3432" t="s">
        <v>509</v>
      </c>
      <c r="D3432" t="s">
        <v>980</v>
      </c>
      <c r="E3432" s="1">
        <v>34144</v>
      </c>
      <c r="F3432" s="1">
        <v>44777</v>
      </c>
      <c r="G3432" t="s">
        <v>967</v>
      </c>
      <c r="H3432" s="2">
        <v>164713.49</v>
      </c>
      <c r="I3432">
        <v>36</v>
      </c>
      <c r="J3432">
        <v>5.5</v>
      </c>
      <c r="R3432">
        <f t="shared" ca="1" si="162"/>
        <v>31</v>
      </c>
    </row>
    <row r="3433" spans="1:18">
      <c r="A3433">
        <v>4432</v>
      </c>
      <c r="B3433" t="s">
        <v>224</v>
      </c>
      <c r="C3433" t="s">
        <v>663</v>
      </c>
      <c r="D3433" t="s">
        <v>980</v>
      </c>
      <c r="E3433" s="1">
        <v>37268</v>
      </c>
      <c r="F3433" s="1">
        <v>45101</v>
      </c>
      <c r="G3433" t="s">
        <v>969</v>
      </c>
      <c r="H3433" s="2">
        <v>358885.36</v>
      </c>
      <c r="I3433">
        <v>6</v>
      </c>
      <c r="J3433">
        <v>8</v>
      </c>
      <c r="R3433">
        <f t="shared" ca="1" si="162"/>
        <v>23</v>
      </c>
    </row>
    <row r="3434" spans="1:18">
      <c r="A3434">
        <v>4433</v>
      </c>
      <c r="B3434" t="s">
        <v>194</v>
      </c>
      <c r="C3434" t="s">
        <v>366</v>
      </c>
      <c r="D3434" t="s">
        <v>980</v>
      </c>
      <c r="E3434" s="1">
        <v>30172</v>
      </c>
      <c r="F3434" s="1">
        <v>44070</v>
      </c>
      <c r="G3434" t="s">
        <v>967</v>
      </c>
      <c r="H3434" s="2">
        <v>316941.28999999998</v>
      </c>
      <c r="I3434">
        <v>12</v>
      </c>
      <c r="J3434">
        <v>5.5</v>
      </c>
      <c r="R3434">
        <f t="shared" ca="1" si="162"/>
        <v>42</v>
      </c>
    </row>
    <row r="3435" spans="1:18">
      <c r="A3435">
        <v>4434</v>
      </c>
      <c r="B3435" t="s">
        <v>39</v>
      </c>
      <c r="C3435" t="s">
        <v>528</v>
      </c>
      <c r="D3435" t="s">
        <v>979</v>
      </c>
      <c r="E3435" s="1">
        <v>35306</v>
      </c>
      <c r="F3435" s="1">
        <v>44158</v>
      </c>
      <c r="G3435" t="s">
        <v>968</v>
      </c>
      <c r="H3435" s="2">
        <v>175319.76</v>
      </c>
      <c r="I3435">
        <v>0</v>
      </c>
      <c r="J3435">
        <v>35</v>
      </c>
      <c r="R3435">
        <f t="shared" ca="1" si="162"/>
        <v>28</v>
      </c>
    </row>
    <row r="3436" spans="1:18">
      <c r="A3436">
        <v>4435</v>
      </c>
      <c r="B3436" t="s">
        <v>81</v>
      </c>
      <c r="C3436" t="s">
        <v>682</v>
      </c>
      <c r="D3436" t="s">
        <v>980</v>
      </c>
      <c r="E3436" s="1">
        <v>30702</v>
      </c>
      <c r="F3436" s="1">
        <v>44961</v>
      </c>
      <c r="G3436" t="s">
        <v>966</v>
      </c>
      <c r="H3436" s="2">
        <v>30906.75</v>
      </c>
      <c r="I3436">
        <v>0</v>
      </c>
      <c r="J3436">
        <v>2.1</v>
      </c>
      <c r="R3436">
        <f t="shared" ca="1" si="162"/>
        <v>41</v>
      </c>
    </row>
    <row r="3437" spans="1:18">
      <c r="A3437">
        <v>4436</v>
      </c>
      <c r="B3437" t="s">
        <v>254</v>
      </c>
      <c r="C3437" t="s">
        <v>859</v>
      </c>
      <c r="D3437" t="s">
        <v>980</v>
      </c>
      <c r="E3437" s="1">
        <v>32576</v>
      </c>
      <c r="F3437" s="1">
        <v>44316</v>
      </c>
      <c r="G3437" t="s">
        <v>967</v>
      </c>
      <c r="H3437" s="2">
        <v>195117.12</v>
      </c>
      <c r="I3437">
        <v>36</v>
      </c>
      <c r="J3437">
        <v>5.5</v>
      </c>
      <c r="R3437">
        <f t="shared" ca="1" si="162"/>
        <v>36</v>
      </c>
    </row>
    <row r="3438" spans="1:18">
      <c r="A3438">
        <v>4437</v>
      </c>
      <c r="B3438" t="s">
        <v>127</v>
      </c>
      <c r="C3438" t="s">
        <v>367</v>
      </c>
      <c r="D3438" t="s">
        <v>980</v>
      </c>
      <c r="E3438" s="1">
        <v>36136</v>
      </c>
      <c r="F3438" s="1">
        <v>44016</v>
      </c>
      <c r="G3438" t="s">
        <v>967</v>
      </c>
      <c r="H3438" s="2">
        <v>150686.14000000001</v>
      </c>
      <c r="I3438">
        <v>24</v>
      </c>
      <c r="J3438">
        <v>5.5</v>
      </c>
      <c r="R3438">
        <f t="shared" ca="1" si="162"/>
        <v>26</v>
      </c>
    </row>
    <row r="3439" spans="1:18">
      <c r="A3439">
        <v>4438</v>
      </c>
      <c r="B3439" t="s">
        <v>282</v>
      </c>
      <c r="C3439" t="s">
        <v>516</v>
      </c>
      <c r="D3439" t="s">
        <v>979</v>
      </c>
      <c r="E3439" s="1">
        <v>27510</v>
      </c>
      <c r="F3439" s="1">
        <v>44976</v>
      </c>
      <c r="G3439" t="s">
        <v>967</v>
      </c>
      <c r="H3439" s="2">
        <v>210087.37</v>
      </c>
      <c r="I3439">
        <v>24</v>
      </c>
      <c r="J3439">
        <v>5.5</v>
      </c>
      <c r="R3439">
        <f t="shared" ca="1" si="162"/>
        <v>50</v>
      </c>
    </row>
    <row r="3440" spans="1:18">
      <c r="A3440">
        <v>4439</v>
      </c>
      <c r="B3440" t="s">
        <v>331</v>
      </c>
      <c r="C3440" t="s">
        <v>932</v>
      </c>
      <c r="D3440" t="s">
        <v>979</v>
      </c>
      <c r="E3440" s="1">
        <v>31348</v>
      </c>
      <c r="F3440" s="1">
        <v>45460</v>
      </c>
      <c r="G3440" t="s">
        <v>965</v>
      </c>
      <c r="H3440" s="2">
        <v>471259.54</v>
      </c>
      <c r="I3440">
        <v>0</v>
      </c>
      <c r="J3440">
        <v>0.5</v>
      </c>
      <c r="R3440">
        <f t="shared" ca="1" si="162"/>
        <v>39</v>
      </c>
    </row>
    <row r="3441" spans="1:18">
      <c r="A3441">
        <v>4440</v>
      </c>
      <c r="B3441" t="s">
        <v>151</v>
      </c>
      <c r="C3441" t="s">
        <v>643</v>
      </c>
      <c r="D3441" t="s">
        <v>979</v>
      </c>
      <c r="E3441" s="1">
        <v>27732</v>
      </c>
      <c r="F3441" s="1">
        <v>44606</v>
      </c>
      <c r="G3441" t="s">
        <v>968</v>
      </c>
      <c r="H3441" s="2">
        <v>179175.83</v>
      </c>
      <c r="I3441">
        <v>0</v>
      </c>
      <c r="J3441">
        <v>35</v>
      </c>
      <c r="R3441">
        <f t="shared" ca="1" si="162"/>
        <v>49</v>
      </c>
    </row>
    <row r="3442" spans="1:18">
      <c r="A3442">
        <v>4441</v>
      </c>
      <c r="B3442" t="s">
        <v>50</v>
      </c>
      <c r="C3442" t="s">
        <v>764</v>
      </c>
      <c r="D3442" t="s">
        <v>980</v>
      </c>
      <c r="E3442" s="1">
        <v>25634</v>
      </c>
      <c r="F3442" s="1">
        <v>44051</v>
      </c>
      <c r="G3442" t="s">
        <v>968</v>
      </c>
      <c r="H3442" s="2">
        <v>314202.83</v>
      </c>
      <c r="I3442">
        <v>0</v>
      </c>
      <c r="J3442">
        <v>35</v>
      </c>
      <c r="R3442">
        <f t="shared" ca="1" si="162"/>
        <v>55</v>
      </c>
    </row>
    <row r="3443" spans="1:18">
      <c r="A3443">
        <v>4442</v>
      </c>
      <c r="B3443" t="s">
        <v>288</v>
      </c>
      <c r="C3443" t="s">
        <v>865</v>
      </c>
      <c r="D3443" t="s">
        <v>979</v>
      </c>
      <c r="E3443" s="1">
        <v>28706</v>
      </c>
      <c r="F3443" s="1">
        <v>44246</v>
      </c>
      <c r="G3443" t="s">
        <v>967</v>
      </c>
      <c r="H3443" s="2">
        <v>108845.68</v>
      </c>
      <c r="I3443">
        <v>6</v>
      </c>
      <c r="J3443">
        <v>5.5</v>
      </c>
      <c r="R3443">
        <f t="shared" ca="1" si="162"/>
        <v>46</v>
      </c>
    </row>
    <row r="3444" spans="1:18">
      <c r="A3444">
        <v>4443</v>
      </c>
      <c r="B3444" t="s">
        <v>187</v>
      </c>
      <c r="C3444" t="s">
        <v>666</v>
      </c>
      <c r="D3444" t="s">
        <v>979</v>
      </c>
      <c r="E3444" s="1">
        <v>20433</v>
      </c>
      <c r="F3444" s="1">
        <v>44044</v>
      </c>
      <c r="G3444" t="s">
        <v>966</v>
      </c>
      <c r="H3444" s="2">
        <v>295714.76</v>
      </c>
      <c r="I3444">
        <v>0</v>
      </c>
      <c r="J3444">
        <v>2.1</v>
      </c>
      <c r="R3444">
        <f t="shared" ca="1" si="162"/>
        <v>69</v>
      </c>
    </row>
    <row r="3445" spans="1:18">
      <c r="A3445">
        <v>4444</v>
      </c>
      <c r="B3445" t="s">
        <v>82</v>
      </c>
      <c r="C3445" t="s">
        <v>631</v>
      </c>
      <c r="D3445" t="s">
        <v>979</v>
      </c>
      <c r="E3445" s="1">
        <v>22750</v>
      </c>
      <c r="F3445" s="1">
        <v>45469</v>
      </c>
      <c r="G3445" t="s">
        <v>965</v>
      </c>
      <c r="H3445" s="2">
        <v>440211.27</v>
      </c>
      <c r="I3445">
        <v>0</v>
      </c>
      <c r="J3445">
        <v>0.5</v>
      </c>
      <c r="R3445">
        <f t="shared" ca="1" si="162"/>
        <v>63</v>
      </c>
    </row>
    <row r="3446" spans="1:18">
      <c r="A3446">
        <v>4445</v>
      </c>
      <c r="B3446" t="s">
        <v>114</v>
      </c>
      <c r="C3446" t="s">
        <v>636</v>
      </c>
      <c r="D3446" t="s">
        <v>979</v>
      </c>
      <c r="E3446" s="1">
        <v>31890</v>
      </c>
      <c r="F3446" s="1">
        <v>44582</v>
      </c>
      <c r="G3446" t="s">
        <v>967</v>
      </c>
      <c r="H3446" s="2">
        <v>328826.09000000003</v>
      </c>
      <c r="I3446">
        <v>6</v>
      </c>
      <c r="J3446">
        <v>5.5</v>
      </c>
      <c r="R3446">
        <f t="shared" ca="1" si="162"/>
        <v>38</v>
      </c>
    </row>
    <row r="3447" spans="1:18">
      <c r="A3447">
        <v>4446</v>
      </c>
      <c r="B3447" t="s">
        <v>75</v>
      </c>
      <c r="C3447" t="s">
        <v>739</v>
      </c>
      <c r="D3447" t="s">
        <v>980</v>
      </c>
      <c r="E3447" s="1">
        <v>28631</v>
      </c>
      <c r="F3447" s="1">
        <v>45112</v>
      </c>
      <c r="G3447" t="s">
        <v>968</v>
      </c>
      <c r="H3447" s="2">
        <v>227656.46</v>
      </c>
      <c r="I3447">
        <v>0</v>
      </c>
      <c r="J3447">
        <v>35</v>
      </c>
      <c r="R3447">
        <f t="shared" ca="1" si="162"/>
        <v>47</v>
      </c>
    </row>
    <row r="3448" spans="1:18">
      <c r="A3448">
        <v>4447</v>
      </c>
      <c r="B3448" t="s">
        <v>89</v>
      </c>
      <c r="C3448" t="s">
        <v>542</v>
      </c>
      <c r="D3448" t="s">
        <v>980</v>
      </c>
      <c r="E3448" s="1">
        <v>30725</v>
      </c>
      <c r="F3448" s="1">
        <v>45001</v>
      </c>
      <c r="G3448" t="s">
        <v>966</v>
      </c>
      <c r="H3448" s="2">
        <v>155696.56</v>
      </c>
      <c r="I3448">
        <v>0</v>
      </c>
      <c r="J3448">
        <v>2.1</v>
      </c>
      <c r="R3448">
        <f t="shared" ca="1" si="162"/>
        <v>41</v>
      </c>
    </row>
    <row r="3449" spans="1:18">
      <c r="A3449">
        <v>4448</v>
      </c>
      <c r="B3449" t="s">
        <v>271</v>
      </c>
      <c r="C3449" t="s">
        <v>731</v>
      </c>
      <c r="D3449" t="s">
        <v>980</v>
      </c>
      <c r="E3449" s="1">
        <v>27195</v>
      </c>
      <c r="F3449" s="1">
        <v>45736</v>
      </c>
      <c r="G3449" t="s">
        <v>967</v>
      </c>
      <c r="H3449" s="2">
        <v>323100.34000000003</v>
      </c>
      <c r="I3449">
        <v>6</v>
      </c>
      <c r="J3449">
        <v>5.5</v>
      </c>
      <c r="R3449">
        <f t="shared" ca="1" si="162"/>
        <v>50</v>
      </c>
    </row>
    <row r="3450" spans="1:18">
      <c r="A3450">
        <v>4449</v>
      </c>
      <c r="B3450" t="s">
        <v>210</v>
      </c>
      <c r="C3450" t="s">
        <v>627</v>
      </c>
      <c r="D3450" t="s">
        <v>980</v>
      </c>
      <c r="E3450" s="1">
        <v>20195</v>
      </c>
      <c r="F3450" s="1">
        <v>45760</v>
      </c>
      <c r="G3450" t="s">
        <v>967</v>
      </c>
      <c r="H3450" s="2">
        <v>88277.34</v>
      </c>
      <c r="I3450">
        <v>36</v>
      </c>
      <c r="J3450">
        <v>5.5</v>
      </c>
      <c r="R3450">
        <f t="shared" ca="1" si="162"/>
        <v>70</v>
      </c>
    </row>
    <row r="3451" spans="1:18">
      <c r="A3451">
        <v>4450</v>
      </c>
      <c r="B3451" t="s">
        <v>233</v>
      </c>
      <c r="C3451" t="s">
        <v>668</v>
      </c>
      <c r="D3451" t="s">
        <v>979</v>
      </c>
      <c r="E3451" s="1">
        <v>28448</v>
      </c>
      <c r="F3451" s="1">
        <v>44507</v>
      </c>
      <c r="G3451" t="s">
        <v>967</v>
      </c>
      <c r="H3451" s="2">
        <v>218364.23</v>
      </c>
      <c r="I3451">
        <v>18</v>
      </c>
      <c r="J3451">
        <v>5.5</v>
      </c>
      <c r="R3451">
        <f t="shared" ca="1" si="162"/>
        <v>47</v>
      </c>
    </row>
    <row r="3452" spans="1:18">
      <c r="A3452">
        <v>4451</v>
      </c>
      <c r="B3452" t="s">
        <v>277</v>
      </c>
      <c r="C3452" t="s">
        <v>531</v>
      </c>
      <c r="D3452" t="s">
        <v>980</v>
      </c>
      <c r="E3452" s="1">
        <v>30658</v>
      </c>
      <c r="F3452" s="1">
        <v>44900</v>
      </c>
      <c r="G3452" t="s">
        <v>969</v>
      </c>
      <c r="H3452" s="2">
        <v>280331.21000000002</v>
      </c>
      <c r="I3452">
        <v>6</v>
      </c>
      <c r="J3452">
        <v>8</v>
      </c>
      <c r="R3452">
        <f t="shared" ca="1" si="162"/>
        <v>41</v>
      </c>
    </row>
    <row r="3453" spans="1:18">
      <c r="A3453">
        <v>4452</v>
      </c>
      <c r="B3453" t="s">
        <v>196</v>
      </c>
      <c r="C3453" t="s">
        <v>586</v>
      </c>
      <c r="D3453" t="s">
        <v>980</v>
      </c>
      <c r="E3453" s="1">
        <v>20344</v>
      </c>
      <c r="F3453" s="1">
        <v>45027</v>
      </c>
      <c r="G3453" t="s">
        <v>968</v>
      </c>
      <c r="H3453" s="2">
        <v>340309.34</v>
      </c>
      <c r="I3453">
        <v>0</v>
      </c>
      <c r="J3453">
        <v>35</v>
      </c>
      <c r="R3453">
        <f t="shared" ca="1" si="162"/>
        <v>69</v>
      </c>
    </row>
    <row r="3454" spans="1:18">
      <c r="A3454">
        <v>4453</v>
      </c>
      <c r="B3454" t="s">
        <v>222</v>
      </c>
      <c r="C3454" t="s">
        <v>761</v>
      </c>
      <c r="D3454" t="s">
        <v>980</v>
      </c>
      <c r="E3454" s="1">
        <v>37722</v>
      </c>
      <c r="F3454" s="1">
        <v>44495</v>
      </c>
      <c r="G3454" t="s">
        <v>969</v>
      </c>
      <c r="H3454" s="2">
        <v>466068.09</v>
      </c>
      <c r="I3454">
        <v>6</v>
      </c>
      <c r="J3454">
        <v>8</v>
      </c>
      <c r="R3454">
        <f t="shared" ca="1" si="162"/>
        <v>22</v>
      </c>
    </row>
    <row r="3455" spans="1:18">
      <c r="A3455">
        <v>4454</v>
      </c>
      <c r="B3455" t="s">
        <v>211</v>
      </c>
      <c r="C3455" t="s">
        <v>460</v>
      </c>
      <c r="D3455" t="s">
        <v>979</v>
      </c>
      <c r="E3455" s="1">
        <v>20551</v>
      </c>
      <c r="F3455" s="1">
        <v>45653</v>
      </c>
      <c r="G3455" t="s">
        <v>967</v>
      </c>
      <c r="H3455" s="2">
        <v>454995.27</v>
      </c>
      <c r="I3455">
        <v>18</v>
      </c>
      <c r="J3455">
        <v>5.5</v>
      </c>
      <c r="R3455">
        <f t="shared" ca="1" si="162"/>
        <v>69</v>
      </c>
    </row>
    <row r="3456" spans="1:18">
      <c r="A3456">
        <v>4455</v>
      </c>
      <c r="B3456" t="s">
        <v>46</v>
      </c>
      <c r="C3456" t="s">
        <v>550</v>
      </c>
      <c r="D3456" t="s">
        <v>979</v>
      </c>
      <c r="E3456" s="1">
        <v>27578</v>
      </c>
      <c r="F3456" s="1">
        <v>45024</v>
      </c>
      <c r="G3456" t="s">
        <v>966</v>
      </c>
      <c r="H3456" s="2">
        <v>201784.77</v>
      </c>
      <c r="I3456">
        <v>0</v>
      </c>
      <c r="J3456">
        <v>2.1</v>
      </c>
      <c r="R3456">
        <f t="shared" ca="1" si="162"/>
        <v>49</v>
      </c>
    </row>
    <row r="3457" spans="1:18">
      <c r="A3457">
        <v>4456</v>
      </c>
      <c r="B3457" t="s">
        <v>162</v>
      </c>
      <c r="C3457" t="s">
        <v>935</v>
      </c>
      <c r="D3457" t="s">
        <v>980</v>
      </c>
      <c r="E3457" s="1">
        <v>23569</v>
      </c>
      <c r="F3457" s="1">
        <v>44518</v>
      </c>
      <c r="G3457" t="s">
        <v>969</v>
      </c>
      <c r="H3457" s="2">
        <v>32730.22</v>
      </c>
      <c r="I3457">
        <v>24</v>
      </c>
      <c r="J3457">
        <v>8</v>
      </c>
      <c r="R3457">
        <f t="shared" ca="1" si="162"/>
        <v>60</v>
      </c>
    </row>
    <row r="3458" spans="1:18">
      <c r="A3458">
        <v>4457</v>
      </c>
      <c r="B3458" t="s">
        <v>283</v>
      </c>
      <c r="C3458" t="s">
        <v>567</v>
      </c>
      <c r="D3458" t="s">
        <v>980</v>
      </c>
      <c r="E3458" s="1">
        <v>28626</v>
      </c>
      <c r="F3458" s="1">
        <v>44707</v>
      </c>
      <c r="G3458" t="s">
        <v>966</v>
      </c>
      <c r="H3458" s="2">
        <v>302025.78000000003</v>
      </c>
      <c r="I3458">
        <v>0</v>
      </c>
      <c r="J3458">
        <v>2.1</v>
      </c>
      <c r="R3458">
        <f t="shared" ca="1" si="162"/>
        <v>47</v>
      </c>
    </row>
    <row r="3459" spans="1:18">
      <c r="A3459">
        <v>4458</v>
      </c>
      <c r="B3459" t="s">
        <v>75</v>
      </c>
      <c r="C3459" t="s">
        <v>475</v>
      </c>
      <c r="D3459" t="s">
        <v>980</v>
      </c>
      <c r="E3459" s="1">
        <v>37561</v>
      </c>
      <c r="F3459" s="1">
        <v>44315</v>
      </c>
      <c r="G3459" t="s">
        <v>967</v>
      </c>
      <c r="H3459" s="2">
        <v>209522.84</v>
      </c>
      <c r="I3459">
        <v>0</v>
      </c>
      <c r="J3459">
        <v>5.5</v>
      </c>
      <c r="R3459">
        <f t="shared" ca="1" si="162"/>
        <v>22</v>
      </c>
    </row>
    <row r="3460" spans="1:18">
      <c r="A3460">
        <v>4459</v>
      </c>
      <c r="B3460" t="s">
        <v>226</v>
      </c>
      <c r="C3460" t="s">
        <v>705</v>
      </c>
      <c r="D3460" t="s">
        <v>979</v>
      </c>
      <c r="E3460" s="1">
        <v>26859</v>
      </c>
      <c r="F3460" s="1">
        <v>44967</v>
      </c>
      <c r="G3460" t="s">
        <v>965</v>
      </c>
      <c r="H3460" s="2">
        <v>366935.23</v>
      </c>
      <c r="I3460">
        <v>0</v>
      </c>
      <c r="J3460">
        <v>0.5</v>
      </c>
      <c r="R3460">
        <f t="shared" ca="1" si="162"/>
        <v>51</v>
      </c>
    </row>
    <row r="3461" spans="1:18">
      <c r="A3461">
        <v>4460</v>
      </c>
      <c r="B3461" t="s">
        <v>295</v>
      </c>
      <c r="C3461" t="s">
        <v>488</v>
      </c>
      <c r="D3461" t="s">
        <v>979</v>
      </c>
      <c r="E3461" s="1">
        <v>22988</v>
      </c>
      <c r="F3461" s="1">
        <v>44728</v>
      </c>
      <c r="G3461" t="s">
        <v>969</v>
      </c>
      <c r="H3461" s="2">
        <v>420857.58</v>
      </c>
      <c r="I3461">
        <v>36</v>
      </c>
      <c r="J3461">
        <v>8</v>
      </c>
      <c r="R3461">
        <f t="shared" ca="1" si="162"/>
        <v>62</v>
      </c>
    </row>
    <row r="3462" spans="1:18">
      <c r="A3462">
        <v>4461</v>
      </c>
      <c r="B3462" t="s">
        <v>170</v>
      </c>
      <c r="C3462" t="s">
        <v>205</v>
      </c>
      <c r="D3462" t="s">
        <v>979</v>
      </c>
      <c r="E3462" s="1">
        <v>33932</v>
      </c>
      <c r="F3462" s="1">
        <v>45500</v>
      </c>
      <c r="G3462" t="s">
        <v>966</v>
      </c>
      <c r="H3462" s="2">
        <v>129861.42</v>
      </c>
      <c r="I3462">
        <v>0</v>
      </c>
      <c r="J3462">
        <v>2.1</v>
      </c>
      <c r="R3462">
        <f t="shared" ca="1" si="162"/>
        <v>32</v>
      </c>
    </row>
    <row r="3463" spans="1:18">
      <c r="A3463">
        <v>4462</v>
      </c>
      <c r="B3463" t="s">
        <v>51</v>
      </c>
      <c r="C3463" t="s">
        <v>739</v>
      </c>
      <c r="D3463" t="s">
        <v>980</v>
      </c>
      <c r="E3463" s="1">
        <v>30163</v>
      </c>
      <c r="F3463" s="1">
        <v>45527</v>
      </c>
      <c r="G3463" t="s">
        <v>966</v>
      </c>
      <c r="H3463" s="2">
        <v>188614.56</v>
      </c>
      <c r="I3463">
        <v>0</v>
      </c>
      <c r="J3463">
        <v>2.1</v>
      </c>
      <c r="R3463">
        <f t="shared" ca="1" si="162"/>
        <v>42</v>
      </c>
    </row>
    <row r="3464" spans="1:18">
      <c r="A3464">
        <v>4463</v>
      </c>
      <c r="B3464" t="s">
        <v>208</v>
      </c>
      <c r="C3464" t="s">
        <v>519</v>
      </c>
      <c r="D3464" t="s">
        <v>979</v>
      </c>
      <c r="E3464" s="1">
        <v>36772</v>
      </c>
      <c r="F3464" s="1">
        <v>44816</v>
      </c>
      <c r="G3464" t="s">
        <v>968</v>
      </c>
      <c r="H3464" s="2">
        <v>255668.51</v>
      </c>
      <c r="I3464">
        <v>0</v>
      </c>
      <c r="J3464">
        <v>35</v>
      </c>
      <c r="R3464">
        <f t="shared" ca="1" si="162"/>
        <v>24</v>
      </c>
    </row>
    <row r="3465" spans="1:18">
      <c r="A3465">
        <v>4464</v>
      </c>
      <c r="B3465" t="s">
        <v>259</v>
      </c>
      <c r="C3465" t="s">
        <v>567</v>
      </c>
      <c r="D3465" t="s">
        <v>979</v>
      </c>
      <c r="E3465" s="1">
        <v>34677</v>
      </c>
      <c r="F3465" s="1">
        <v>44231</v>
      </c>
      <c r="G3465" t="s">
        <v>966</v>
      </c>
      <c r="H3465" s="2">
        <v>63600.09</v>
      </c>
      <c r="I3465">
        <v>0</v>
      </c>
      <c r="J3465">
        <v>2.1</v>
      </c>
      <c r="R3465">
        <f t="shared" ca="1" si="162"/>
        <v>30</v>
      </c>
    </row>
    <row r="3466" spans="1:18">
      <c r="A3466">
        <v>4465</v>
      </c>
      <c r="B3466" t="s">
        <v>237</v>
      </c>
      <c r="C3466" t="s">
        <v>498</v>
      </c>
      <c r="D3466" t="s">
        <v>980</v>
      </c>
      <c r="E3466" s="1">
        <v>34092</v>
      </c>
      <c r="F3466" s="1">
        <v>45192</v>
      </c>
      <c r="G3466" t="s">
        <v>968</v>
      </c>
      <c r="H3466" s="2">
        <v>12796.22</v>
      </c>
      <c r="I3466">
        <v>0</v>
      </c>
      <c r="J3466">
        <v>35</v>
      </c>
      <c r="R3466">
        <f t="shared" ca="1" si="162"/>
        <v>32</v>
      </c>
    </row>
    <row r="3467" spans="1:18">
      <c r="A3467">
        <v>4466</v>
      </c>
      <c r="B3467" t="s">
        <v>316</v>
      </c>
      <c r="C3467" t="s">
        <v>930</v>
      </c>
      <c r="D3467" t="s">
        <v>980</v>
      </c>
      <c r="E3467" s="1">
        <v>38720</v>
      </c>
      <c r="F3467" s="1">
        <v>44009</v>
      </c>
      <c r="G3467" t="s">
        <v>968</v>
      </c>
      <c r="H3467" s="2">
        <v>153146.01</v>
      </c>
      <c r="I3467">
        <v>0</v>
      </c>
      <c r="J3467">
        <v>35</v>
      </c>
      <c r="R3467">
        <f t="shared" ca="1" si="162"/>
        <v>19</v>
      </c>
    </row>
    <row r="3468" spans="1:18">
      <c r="A3468">
        <v>4467</v>
      </c>
      <c r="B3468" t="s">
        <v>326</v>
      </c>
      <c r="C3468" t="s">
        <v>404</v>
      </c>
      <c r="D3468" t="s">
        <v>979</v>
      </c>
      <c r="E3468" s="1">
        <v>30298</v>
      </c>
      <c r="F3468" s="1">
        <v>44180</v>
      </c>
      <c r="G3468" t="s">
        <v>966</v>
      </c>
      <c r="H3468" s="2">
        <v>199122.04</v>
      </c>
      <c r="I3468">
        <v>0</v>
      </c>
      <c r="J3468">
        <v>2.1</v>
      </c>
      <c r="R3468">
        <f t="shared" ca="1" si="162"/>
        <v>42</v>
      </c>
    </row>
    <row r="3469" spans="1:18">
      <c r="A3469">
        <v>4468</v>
      </c>
      <c r="B3469" t="s">
        <v>128</v>
      </c>
      <c r="C3469" t="s">
        <v>630</v>
      </c>
      <c r="D3469" t="s">
        <v>979</v>
      </c>
      <c r="E3469" s="1">
        <v>31619</v>
      </c>
      <c r="F3469" s="1">
        <v>45567</v>
      </c>
      <c r="G3469" t="s">
        <v>966</v>
      </c>
      <c r="H3469" s="2">
        <v>85518.88</v>
      </c>
      <c r="I3469">
        <v>0</v>
      </c>
      <c r="J3469">
        <v>2.1</v>
      </c>
      <c r="R3469">
        <f t="shared" ref="R3469:R3501" ca="1" si="163">INT((TODAY()-E3469)/365.25)</f>
        <v>38</v>
      </c>
    </row>
    <row r="3470" spans="1:18">
      <c r="A3470">
        <v>4469</v>
      </c>
      <c r="B3470" t="s">
        <v>154</v>
      </c>
      <c r="C3470" t="s">
        <v>846</v>
      </c>
      <c r="D3470" t="s">
        <v>980</v>
      </c>
      <c r="E3470" s="1">
        <v>36735</v>
      </c>
      <c r="F3470" s="1">
        <v>44950</v>
      </c>
      <c r="G3470" t="s">
        <v>965</v>
      </c>
      <c r="H3470" s="2">
        <v>15940.9</v>
      </c>
      <c r="I3470">
        <v>0</v>
      </c>
      <c r="J3470">
        <v>0.5</v>
      </c>
      <c r="R3470">
        <f t="shared" ca="1" si="163"/>
        <v>24</v>
      </c>
    </row>
    <row r="3471" spans="1:18">
      <c r="A3471">
        <v>4470</v>
      </c>
      <c r="B3471" t="s">
        <v>336</v>
      </c>
      <c r="C3471" t="s">
        <v>884</v>
      </c>
      <c r="D3471" t="s">
        <v>979</v>
      </c>
      <c r="E3471" s="1">
        <v>21693</v>
      </c>
      <c r="F3471" s="1">
        <v>44597</v>
      </c>
      <c r="G3471" t="s">
        <v>969</v>
      </c>
      <c r="H3471" s="2">
        <v>470730</v>
      </c>
      <c r="I3471">
        <v>36</v>
      </c>
      <c r="J3471">
        <v>8</v>
      </c>
      <c r="R3471">
        <f t="shared" ca="1" si="163"/>
        <v>66</v>
      </c>
    </row>
    <row r="3472" spans="1:18">
      <c r="A3472">
        <v>4471</v>
      </c>
      <c r="B3472" t="s">
        <v>203</v>
      </c>
      <c r="C3472" t="s">
        <v>392</v>
      </c>
      <c r="D3472" t="s">
        <v>979</v>
      </c>
      <c r="E3472" s="1">
        <v>23545</v>
      </c>
      <c r="F3472" s="1">
        <v>44753</v>
      </c>
      <c r="G3472" t="s">
        <v>966</v>
      </c>
      <c r="H3472" s="2">
        <v>384905.36</v>
      </c>
      <c r="I3472">
        <v>0</v>
      </c>
      <c r="J3472">
        <v>2.1</v>
      </c>
      <c r="R3472">
        <f t="shared" ca="1" si="163"/>
        <v>60</v>
      </c>
    </row>
    <row r="3473" spans="1:18">
      <c r="A3473">
        <v>4472</v>
      </c>
      <c r="B3473" t="s">
        <v>90</v>
      </c>
      <c r="C3473" t="s">
        <v>631</v>
      </c>
      <c r="D3473" t="s">
        <v>979</v>
      </c>
      <c r="E3473" s="1">
        <v>33261</v>
      </c>
      <c r="F3473" s="1">
        <v>45316</v>
      </c>
      <c r="G3473" t="s">
        <v>966</v>
      </c>
      <c r="H3473" s="2">
        <v>273630</v>
      </c>
      <c r="I3473">
        <v>0</v>
      </c>
      <c r="J3473">
        <v>2.1</v>
      </c>
      <c r="R3473">
        <f t="shared" ca="1" si="163"/>
        <v>34</v>
      </c>
    </row>
    <row r="3474" spans="1:18">
      <c r="A3474">
        <v>4473</v>
      </c>
      <c r="B3474" t="s">
        <v>40</v>
      </c>
      <c r="C3474" t="s">
        <v>550</v>
      </c>
      <c r="D3474" t="s">
        <v>980</v>
      </c>
      <c r="E3474" s="1">
        <v>19942</v>
      </c>
      <c r="F3474" s="1">
        <v>45194</v>
      </c>
      <c r="G3474" t="s">
        <v>967</v>
      </c>
      <c r="H3474" s="2">
        <v>304472.13</v>
      </c>
      <c r="I3474">
        <v>36</v>
      </c>
      <c r="J3474">
        <v>5.5</v>
      </c>
      <c r="R3474">
        <f t="shared" ca="1" si="163"/>
        <v>70</v>
      </c>
    </row>
    <row r="3475" spans="1:18">
      <c r="A3475">
        <v>4474</v>
      </c>
      <c r="B3475" t="s">
        <v>347</v>
      </c>
      <c r="C3475" t="s">
        <v>956</v>
      </c>
      <c r="D3475" t="s">
        <v>980</v>
      </c>
      <c r="E3475" s="1">
        <v>25556</v>
      </c>
      <c r="F3475" s="1">
        <v>44396</v>
      </c>
      <c r="G3475" t="s">
        <v>966</v>
      </c>
      <c r="H3475" s="2">
        <v>140512.76999999999</v>
      </c>
      <c r="I3475">
        <v>0</v>
      </c>
      <c r="J3475">
        <v>2.1</v>
      </c>
      <c r="R3475">
        <f t="shared" ca="1" si="163"/>
        <v>55</v>
      </c>
    </row>
    <row r="3476" spans="1:18">
      <c r="A3476">
        <v>4475</v>
      </c>
      <c r="B3476" t="s">
        <v>205</v>
      </c>
      <c r="C3476" t="s">
        <v>458</v>
      </c>
      <c r="D3476" t="s">
        <v>979</v>
      </c>
      <c r="E3476" s="1">
        <v>20661</v>
      </c>
      <c r="F3476" s="1">
        <v>44847</v>
      </c>
      <c r="G3476" t="s">
        <v>966</v>
      </c>
      <c r="H3476" s="2">
        <v>336400.81</v>
      </c>
      <c r="I3476">
        <v>0</v>
      </c>
      <c r="J3476">
        <v>2.1</v>
      </c>
      <c r="R3476">
        <f t="shared" ca="1" si="163"/>
        <v>68</v>
      </c>
    </row>
    <row r="3477" spans="1:18">
      <c r="A3477">
        <v>4476</v>
      </c>
      <c r="B3477" t="s">
        <v>259</v>
      </c>
      <c r="C3477" t="s">
        <v>355</v>
      </c>
      <c r="D3477" t="s">
        <v>979</v>
      </c>
      <c r="E3477" s="1">
        <v>24881</v>
      </c>
      <c r="F3477" s="1">
        <v>44814</v>
      </c>
      <c r="G3477" t="s">
        <v>966</v>
      </c>
      <c r="H3477" s="2">
        <v>385803.95</v>
      </c>
      <c r="I3477">
        <v>0</v>
      </c>
      <c r="J3477">
        <v>2.1</v>
      </c>
      <c r="R3477">
        <f t="shared" ca="1" si="163"/>
        <v>57</v>
      </c>
    </row>
    <row r="3478" spans="1:18">
      <c r="A3478">
        <v>4477</v>
      </c>
      <c r="B3478" t="s">
        <v>347</v>
      </c>
      <c r="C3478" t="s">
        <v>711</v>
      </c>
      <c r="D3478" t="s">
        <v>979</v>
      </c>
      <c r="E3478" s="1">
        <v>30857</v>
      </c>
      <c r="F3478" s="1">
        <v>44259</v>
      </c>
      <c r="G3478" t="s">
        <v>967</v>
      </c>
      <c r="H3478" s="2">
        <v>66201.440000000002</v>
      </c>
      <c r="I3478">
        <v>0</v>
      </c>
      <c r="J3478">
        <v>5.5</v>
      </c>
      <c r="R3478">
        <f t="shared" ca="1" si="163"/>
        <v>40</v>
      </c>
    </row>
    <row r="3479" spans="1:18">
      <c r="A3479">
        <v>4478</v>
      </c>
      <c r="B3479" t="s">
        <v>117</v>
      </c>
      <c r="C3479" t="s">
        <v>642</v>
      </c>
      <c r="D3479" t="s">
        <v>980</v>
      </c>
      <c r="E3479" s="1">
        <v>24543</v>
      </c>
      <c r="F3479" s="1">
        <v>44439</v>
      </c>
      <c r="G3479" t="s">
        <v>968</v>
      </c>
      <c r="H3479" s="2">
        <v>190305.07</v>
      </c>
      <c r="I3479">
        <v>0</v>
      </c>
      <c r="J3479">
        <v>35</v>
      </c>
      <c r="R3479">
        <f t="shared" ca="1" si="163"/>
        <v>58</v>
      </c>
    </row>
    <row r="3480" spans="1:18">
      <c r="A3480">
        <v>4479</v>
      </c>
      <c r="B3480" t="s">
        <v>164</v>
      </c>
      <c r="C3480" t="s">
        <v>536</v>
      </c>
      <c r="D3480" t="s">
        <v>980</v>
      </c>
      <c r="E3480" s="1">
        <v>24659</v>
      </c>
      <c r="F3480" s="1">
        <v>45696</v>
      </c>
      <c r="G3480" t="s">
        <v>969</v>
      </c>
      <c r="H3480" s="2">
        <v>244251.22</v>
      </c>
      <c r="I3480">
        <v>18</v>
      </c>
      <c r="J3480">
        <v>8</v>
      </c>
      <c r="R3480">
        <f t="shared" ca="1" si="163"/>
        <v>57</v>
      </c>
    </row>
    <row r="3481" spans="1:18">
      <c r="A3481">
        <v>4480</v>
      </c>
      <c r="B3481" t="s">
        <v>20</v>
      </c>
      <c r="C3481" t="s">
        <v>613</v>
      </c>
      <c r="D3481" t="s">
        <v>979</v>
      </c>
      <c r="E3481" s="1">
        <v>20553</v>
      </c>
      <c r="F3481" s="1">
        <v>45512</v>
      </c>
      <c r="G3481" t="s">
        <v>966</v>
      </c>
      <c r="H3481" s="2">
        <v>328648.68</v>
      </c>
      <c r="I3481">
        <v>0</v>
      </c>
      <c r="J3481">
        <v>2.1</v>
      </c>
      <c r="R3481">
        <f t="shared" ca="1" si="163"/>
        <v>69</v>
      </c>
    </row>
    <row r="3482" spans="1:18">
      <c r="A3482">
        <v>4481</v>
      </c>
      <c r="B3482" t="s">
        <v>293</v>
      </c>
      <c r="C3482" t="s">
        <v>739</v>
      </c>
      <c r="D3482" t="s">
        <v>980</v>
      </c>
      <c r="E3482" s="1">
        <v>25298</v>
      </c>
      <c r="F3482" s="1">
        <v>44877</v>
      </c>
      <c r="G3482" t="s">
        <v>965</v>
      </c>
      <c r="H3482" s="2">
        <v>10409.549999999999</v>
      </c>
      <c r="I3482">
        <v>0</v>
      </c>
      <c r="J3482">
        <v>0.5</v>
      </c>
      <c r="R3482">
        <f t="shared" ca="1" si="163"/>
        <v>56</v>
      </c>
    </row>
    <row r="3483" spans="1:18">
      <c r="A3483">
        <v>4482</v>
      </c>
      <c r="B3483" t="s">
        <v>246</v>
      </c>
      <c r="C3483" t="s">
        <v>461</v>
      </c>
      <c r="D3483" t="s">
        <v>979</v>
      </c>
      <c r="E3483" s="1">
        <v>32681</v>
      </c>
      <c r="F3483" s="1">
        <v>44210</v>
      </c>
      <c r="G3483" t="s">
        <v>968</v>
      </c>
      <c r="H3483" s="2">
        <v>124265.18</v>
      </c>
      <c r="I3483">
        <v>0</v>
      </c>
      <c r="J3483">
        <v>35</v>
      </c>
      <c r="R3483">
        <f t="shared" ca="1" si="163"/>
        <v>35</v>
      </c>
    </row>
    <row r="3484" spans="1:18">
      <c r="A3484">
        <v>4483</v>
      </c>
      <c r="B3484" t="s">
        <v>283</v>
      </c>
      <c r="C3484" t="s">
        <v>946</v>
      </c>
      <c r="D3484" t="s">
        <v>979</v>
      </c>
      <c r="E3484" s="1">
        <v>38163</v>
      </c>
      <c r="F3484" s="1">
        <v>45760</v>
      </c>
      <c r="G3484" t="s">
        <v>965</v>
      </c>
      <c r="H3484" s="2">
        <v>448961.4</v>
      </c>
      <c r="I3484">
        <v>0</v>
      </c>
      <c r="J3484">
        <v>0.5</v>
      </c>
      <c r="R3484">
        <f t="shared" ca="1" si="163"/>
        <v>20</v>
      </c>
    </row>
    <row r="3485" spans="1:18">
      <c r="A3485">
        <v>4484</v>
      </c>
      <c r="B3485" t="s">
        <v>265</v>
      </c>
      <c r="C3485" t="s">
        <v>384</v>
      </c>
      <c r="D3485" t="s">
        <v>979</v>
      </c>
      <c r="E3485" s="1">
        <v>26313</v>
      </c>
      <c r="F3485" s="1">
        <v>45488</v>
      </c>
      <c r="G3485" t="s">
        <v>969</v>
      </c>
      <c r="H3485" s="2">
        <v>479140.94</v>
      </c>
      <c r="I3485">
        <v>18</v>
      </c>
      <c r="J3485">
        <v>8</v>
      </c>
      <c r="R3485">
        <f t="shared" ca="1" si="163"/>
        <v>53</v>
      </c>
    </row>
    <row r="3486" spans="1:18">
      <c r="A3486">
        <v>4485</v>
      </c>
      <c r="B3486" t="s">
        <v>164</v>
      </c>
      <c r="C3486" t="s">
        <v>906</v>
      </c>
      <c r="D3486" t="s">
        <v>980</v>
      </c>
      <c r="E3486" s="1">
        <v>22251</v>
      </c>
      <c r="F3486" s="1">
        <v>44441</v>
      </c>
      <c r="G3486" t="s">
        <v>968</v>
      </c>
      <c r="H3486" s="2">
        <v>386729.6</v>
      </c>
      <c r="I3486">
        <v>0</v>
      </c>
      <c r="J3486">
        <v>35</v>
      </c>
      <c r="R3486">
        <f t="shared" ca="1" si="163"/>
        <v>64</v>
      </c>
    </row>
    <row r="3487" spans="1:18">
      <c r="A3487">
        <v>4486</v>
      </c>
      <c r="B3487" t="s">
        <v>223</v>
      </c>
      <c r="C3487" t="s">
        <v>509</v>
      </c>
      <c r="D3487" t="s">
        <v>979</v>
      </c>
      <c r="E3487" s="1">
        <v>25927</v>
      </c>
      <c r="F3487" s="1">
        <v>45007</v>
      </c>
      <c r="G3487" t="s">
        <v>969</v>
      </c>
      <c r="H3487" s="2">
        <v>330021.39</v>
      </c>
      <c r="I3487">
        <v>36</v>
      </c>
      <c r="J3487">
        <v>8</v>
      </c>
      <c r="R3487">
        <f t="shared" ca="1" si="163"/>
        <v>54</v>
      </c>
    </row>
    <row r="3488" spans="1:18">
      <c r="A3488">
        <v>4487</v>
      </c>
      <c r="B3488" t="s">
        <v>117</v>
      </c>
      <c r="C3488" t="s">
        <v>517</v>
      </c>
      <c r="D3488" t="s">
        <v>980</v>
      </c>
      <c r="E3488" s="1">
        <v>21840</v>
      </c>
      <c r="F3488" s="1">
        <v>44450</v>
      </c>
      <c r="G3488" t="s">
        <v>969</v>
      </c>
      <c r="H3488" s="2">
        <v>164221.60999999999</v>
      </c>
      <c r="I3488">
        <v>12</v>
      </c>
      <c r="J3488">
        <v>8</v>
      </c>
      <c r="R3488">
        <f t="shared" ca="1" si="163"/>
        <v>65</v>
      </c>
    </row>
    <row r="3489" spans="1:18">
      <c r="A3489">
        <v>4488</v>
      </c>
      <c r="B3489" t="s">
        <v>50</v>
      </c>
      <c r="C3489" t="s">
        <v>675</v>
      </c>
      <c r="D3489" t="s">
        <v>980</v>
      </c>
      <c r="E3489" s="1">
        <v>22043</v>
      </c>
      <c r="F3489" s="1">
        <v>45380</v>
      </c>
      <c r="G3489" t="s">
        <v>966</v>
      </c>
      <c r="H3489" s="2">
        <v>196379.87</v>
      </c>
      <c r="I3489">
        <v>0</v>
      </c>
      <c r="J3489">
        <v>2.1</v>
      </c>
      <c r="R3489">
        <f t="shared" ca="1" si="163"/>
        <v>65</v>
      </c>
    </row>
    <row r="3490" spans="1:18">
      <c r="A3490">
        <v>4489</v>
      </c>
      <c r="B3490" t="s">
        <v>305</v>
      </c>
      <c r="C3490" t="s">
        <v>487</v>
      </c>
      <c r="D3490" t="s">
        <v>980</v>
      </c>
      <c r="E3490" s="1">
        <v>21149</v>
      </c>
      <c r="F3490" s="1">
        <v>45545</v>
      </c>
      <c r="G3490" t="s">
        <v>966</v>
      </c>
      <c r="H3490" s="2">
        <v>255942.72</v>
      </c>
      <c r="I3490">
        <v>0</v>
      </c>
      <c r="J3490">
        <v>2.1</v>
      </c>
      <c r="R3490">
        <f t="shared" ca="1" si="163"/>
        <v>67</v>
      </c>
    </row>
    <row r="3491" spans="1:18">
      <c r="A3491">
        <v>4490</v>
      </c>
      <c r="B3491" t="s">
        <v>311</v>
      </c>
      <c r="C3491" t="s">
        <v>440</v>
      </c>
      <c r="D3491" t="s">
        <v>979</v>
      </c>
      <c r="E3491" s="1">
        <v>34461</v>
      </c>
      <c r="F3491" s="1">
        <v>44216</v>
      </c>
      <c r="G3491" t="s">
        <v>965</v>
      </c>
      <c r="H3491" s="2">
        <v>17340.14</v>
      </c>
      <c r="I3491">
        <v>0</v>
      </c>
      <c r="J3491">
        <v>0.5</v>
      </c>
      <c r="R3491">
        <f t="shared" ca="1" si="163"/>
        <v>31</v>
      </c>
    </row>
    <row r="3492" spans="1:18">
      <c r="A3492">
        <v>4491</v>
      </c>
      <c r="B3492" t="s">
        <v>145</v>
      </c>
      <c r="C3492" t="s">
        <v>831</v>
      </c>
      <c r="D3492" t="s">
        <v>979</v>
      </c>
      <c r="E3492" s="1">
        <v>26461</v>
      </c>
      <c r="F3492" s="1">
        <v>45619</v>
      </c>
      <c r="G3492" t="s">
        <v>968</v>
      </c>
      <c r="H3492" s="2">
        <v>292816.98</v>
      </c>
      <c r="I3492">
        <v>0</v>
      </c>
      <c r="J3492">
        <v>35</v>
      </c>
      <c r="R3492">
        <f t="shared" ca="1" si="163"/>
        <v>52</v>
      </c>
    </row>
    <row r="3493" spans="1:18">
      <c r="A3493">
        <v>4492</v>
      </c>
      <c r="B3493" t="s">
        <v>161</v>
      </c>
      <c r="C3493" t="s">
        <v>862</v>
      </c>
      <c r="D3493" t="s">
        <v>980</v>
      </c>
      <c r="E3493" s="1">
        <v>37182</v>
      </c>
      <c r="F3493" s="1">
        <v>44949</v>
      </c>
      <c r="G3493" t="s">
        <v>968</v>
      </c>
      <c r="H3493" s="2">
        <v>117294.77</v>
      </c>
      <c r="I3493">
        <v>0</v>
      </c>
      <c r="J3493">
        <v>35</v>
      </c>
      <c r="R3493">
        <f t="shared" ca="1" si="163"/>
        <v>23</v>
      </c>
    </row>
    <row r="3494" spans="1:18">
      <c r="A3494">
        <v>4493</v>
      </c>
      <c r="B3494" t="s">
        <v>171</v>
      </c>
      <c r="C3494" t="s">
        <v>377</v>
      </c>
      <c r="D3494" t="s">
        <v>980</v>
      </c>
      <c r="E3494" s="1">
        <v>25103</v>
      </c>
      <c r="F3494" s="1">
        <v>45111</v>
      </c>
      <c r="G3494" t="s">
        <v>968</v>
      </c>
      <c r="H3494" s="2">
        <v>88711.27</v>
      </c>
      <c r="I3494">
        <v>0</v>
      </c>
      <c r="J3494">
        <v>35</v>
      </c>
      <c r="R3494">
        <f t="shared" ca="1" si="163"/>
        <v>56</v>
      </c>
    </row>
    <row r="3495" spans="1:18">
      <c r="A3495">
        <v>4494</v>
      </c>
      <c r="B3495" t="s">
        <v>232</v>
      </c>
      <c r="C3495" t="s">
        <v>479</v>
      </c>
      <c r="D3495" t="s">
        <v>980</v>
      </c>
      <c r="E3495" s="1">
        <v>29130</v>
      </c>
      <c r="F3495" s="1">
        <v>44459</v>
      </c>
      <c r="G3495" t="s">
        <v>965</v>
      </c>
      <c r="H3495" s="2">
        <v>462925.98</v>
      </c>
      <c r="I3495">
        <v>0</v>
      </c>
      <c r="J3495">
        <v>0.5</v>
      </c>
      <c r="R3495">
        <f t="shared" ca="1" si="163"/>
        <v>45</v>
      </c>
    </row>
    <row r="3496" spans="1:18">
      <c r="A3496">
        <v>4495</v>
      </c>
      <c r="B3496" t="s">
        <v>17</v>
      </c>
      <c r="C3496" t="s">
        <v>147</v>
      </c>
      <c r="D3496" t="s">
        <v>979</v>
      </c>
      <c r="E3496" s="1">
        <v>34368</v>
      </c>
      <c r="F3496" s="1">
        <v>43994</v>
      </c>
      <c r="G3496" t="s">
        <v>967</v>
      </c>
      <c r="H3496" s="2">
        <v>244571.98</v>
      </c>
      <c r="I3496">
        <v>18</v>
      </c>
      <c r="J3496">
        <v>5.5</v>
      </c>
      <c r="R3496">
        <f t="shared" ca="1" si="163"/>
        <v>31</v>
      </c>
    </row>
    <row r="3497" spans="1:18">
      <c r="A3497">
        <v>4496</v>
      </c>
      <c r="B3497" t="s">
        <v>302</v>
      </c>
      <c r="C3497" t="s">
        <v>671</v>
      </c>
      <c r="D3497" t="s">
        <v>980</v>
      </c>
      <c r="E3497" s="1">
        <v>23594</v>
      </c>
      <c r="F3497" s="1">
        <v>45567</v>
      </c>
      <c r="G3497" t="s">
        <v>969</v>
      </c>
      <c r="H3497" s="2">
        <v>348650.31</v>
      </c>
      <c r="I3497">
        <v>18</v>
      </c>
      <c r="J3497">
        <v>8</v>
      </c>
      <c r="R3497">
        <f t="shared" ca="1" si="163"/>
        <v>60</v>
      </c>
    </row>
    <row r="3498" spans="1:18">
      <c r="A3498">
        <v>4497</v>
      </c>
      <c r="B3498" t="s">
        <v>194</v>
      </c>
      <c r="C3498" t="s">
        <v>705</v>
      </c>
      <c r="D3498" t="s">
        <v>980</v>
      </c>
      <c r="E3498" s="1">
        <v>37331</v>
      </c>
      <c r="F3498" s="1">
        <v>45793</v>
      </c>
      <c r="G3498" t="s">
        <v>968</v>
      </c>
      <c r="H3498" s="2">
        <v>190296.61</v>
      </c>
      <c r="I3498">
        <v>0</v>
      </c>
      <c r="J3498">
        <v>35</v>
      </c>
      <c r="R3498">
        <f t="shared" ca="1" si="163"/>
        <v>23</v>
      </c>
    </row>
    <row r="3499" spans="1:18">
      <c r="A3499">
        <v>4498</v>
      </c>
      <c r="B3499" t="s">
        <v>285</v>
      </c>
      <c r="C3499" t="s">
        <v>518</v>
      </c>
      <c r="D3499" t="s">
        <v>980</v>
      </c>
      <c r="E3499" s="1">
        <v>27421</v>
      </c>
      <c r="F3499" s="1">
        <v>44480</v>
      </c>
      <c r="G3499" t="s">
        <v>965</v>
      </c>
      <c r="H3499" s="2">
        <v>457111.38</v>
      </c>
      <c r="I3499">
        <v>0</v>
      </c>
      <c r="J3499">
        <v>0.5</v>
      </c>
      <c r="R3499">
        <f t="shared" ca="1" si="163"/>
        <v>50</v>
      </c>
    </row>
    <row r="3500" spans="1:18">
      <c r="A3500">
        <v>4499</v>
      </c>
      <c r="B3500" t="s">
        <v>123</v>
      </c>
      <c r="C3500" t="s">
        <v>772</v>
      </c>
      <c r="D3500" t="s">
        <v>979</v>
      </c>
      <c r="E3500" s="1">
        <v>24943</v>
      </c>
      <c r="F3500" s="1">
        <v>44965</v>
      </c>
      <c r="G3500" t="s">
        <v>967</v>
      </c>
      <c r="H3500" s="2">
        <v>259843.57</v>
      </c>
      <c r="I3500">
        <v>18</v>
      </c>
      <c r="J3500">
        <v>5.5</v>
      </c>
      <c r="R3500">
        <f t="shared" ca="1" si="163"/>
        <v>57</v>
      </c>
    </row>
    <row r="3501" spans="1:18">
      <c r="A3501">
        <v>4500</v>
      </c>
      <c r="B3501" t="s">
        <v>146</v>
      </c>
      <c r="C3501" t="s">
        <v>847</v>
      </c>
      <c r="D3501" t="s">
        <v>979</v>
      </c>
      <c r="E3501" s="1">
        <v>20366</v>
      </c>
      <c r="F3501" s="1">
        <v>44103</v>
      </c>
      <c r="G3501" t="s">
        <v>966</v>
      </c>
      <c r="H3501" s="2">
        <v>387244.49</v>
      </c>
      <c r="I3501">
        <v>0</v>
      </c>
      <c r="J3501">
        <v>2.1</v>
      </c>
      <c r="R3501">
        <f t="shared" ca="1" si="163"/>
        <v>69</v>
      </c>
    </row>
  </sheetData>
  <sortState xmlns:xlrd2="http://schemas.microsoft.com/office/spreadsheetml/2017/richdata2" ref="AR2:AR7">
    <sortCondition descending="1" ref="AR2:AR7"/>
  </sortState>
  <phoneticPr fontId="7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GABRIEL RODRIGUEZ RIVAS</cp:lastModifiedBy>
  <dcterms:created xsi:type="dcterms:W3CDTF">2025-05-28T17:22:16Z</dcterms:created>
  <dcterms:modified xsi:type="dcterms:W3CDTF">2025-06-04T14:25:51Z</dcterms:modified>
</cp:coreProperties>
</file>