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hierro/Documents/Jose/Fulbright/Performing proposed project/Data/Herbivory experiment/Working files/Files for GitHub/"/>
    </mc:Choice>
  </mc:AlternateContent>
  <xr:revisionPtr revIDLastSave="0" documentId="8_{CAD901C3-EE1B-EF44-A331-C6A4A23CA0C8}" xr6:coauthVersionLast="36" xr6:coauthVersionMax="36" xr10:uidLastSave="{00000000-0000-0000-0000-000000000000}"/>
  <bookViews>
    <workbookView xWindow="0" yWindow="500" windowWidth="23260" windowHeight="12600" firstSheet="6" activeTab="11" xr2:uid="{00000000-000D-0000-FFFF-FFFF00000000}"/>
  </bookViews>
  <sheets>
    <sheet name="Summary all data" sheetId="1" r:id="rId1"/>
    <sheet name="Censol JOE" sheetId="2" r:id="rId2"/>
    <sheet name="Conbon Alexxa" sheetId="3" r:id="rId3"/>
    <sheet name="Chal JOE" sheetId="4" r:id="rId4"/>
    <sheet name="Daupus JOE" sheetId="5" r:id="rId5"/>
    <sheet name="Dipten Alexxa" sheetId="6" r:id="rId6"/>
    <sheet name="Gaimeg JOE" sheetId="7" r:id="rId7"/>
    <sheet name="Hirinc Garth" sheetId="8" r:id="rId8"/>
    <sheet name="Lacser JOE" sheetId="9" r:id="rId9"/>
    <sheet name="Lepbon JOE" sheetId="10" r:id="rId10"/>
    <sheet name="Melalb JOE" sheetId="11" r:id="rId11"/>
    <sheet name="Rumcri Dan" sheetId="12" r:id="rId12"/>
    <sheet name="Plapat JOE" sheetId="13" r:id="rId13"/>
    <sheet name="Telmeg Garth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12" l="1"/>
  <c r="K2" i="12"/>
  <c r="J2" i="11"/>
  <c r="K2" i="11"/>
  <c r="K319" i="11"/>
  <c r="J319" i="11"/>
  <c r="K119" i="9"/>
  <c r="K2" i="9"/>
  <c r="K122" i="8"/>
  <c r="K2" i="8"/>
  <c r="K2" i="6"/>
  <c r="J2" i="6"/>
  <c r="K437" i="4"/>
  <c r="J2" i="4"/>
  <c r="K2" i="4"/>
  <c r="J139" i="2"/>
  <c r="J2" i="2"/>
  <c r="I2" i="2"/>
  <c r="I283" i="11"/>
  <c r="I253" i="11"/>
  <c r="I42" i="9"/>
  <c r="J2" i="9" s="1"/>
  <c r="H36" i="2"/>
  <c r="J2" i="14"/>
  <c r="I88" i="14"/>
  <c r="I72" i="14"/>
  <c r="I63" i="14"/>
  <c r="I48" i="14"/>
  <c r="I31" i="14"/>
  <c r="I19" i="14"/>
  <c r="I2" i="14"/>
  <c r="J2" i="13"/>
  <c r="I2" i="13"/>
  <c r="J108" i="12"/>
  <c r="J2" i="12"/>
  <c r="I218" i="12"/>
  <c r="I208" i="12"/>
  <c r="I195" i="12"/>
  <c r="I184" i="12"/>
  <c r="I174" i="12"/>
  <c r="I168" i="12"/>
  <c r="I159" i="12"/>
  <c r="I145" i="12"/>
  <c r="I133" i="12"/>
  <c r="I124" i="12"/>
  <c r="I118" i="12"/>
  <c r="I108" i="12"/>
  <c r="I100" i="12"/>
  <c r="I92" i="12"/>
  <c r="I84" i="12"/>
  <c r="I66" i="12"/>
  <c r="I76" i="12"/>
  <c r="I58" i="12"/>
  <c r="I45" i="12"/>
  <c r="I37" i="12"/>
  <c r="I24" i="12"/>
  <c r="I17" i="12"/>
  <c r="I9" i="12"/>
  <c r="I2" i="12"/>
  <c r="I478" i="11"/>
  <c r="I445" i="11"/>
  <c r="I419" i="11"/>
  <c r="I398" i="11"/>
  <c r="I363" i="11"/>
  <c r="I337" i="11"/>
  <c r="I319" i="11"/>
  <c r="E283" i="11"/>
  <c r="I224" i="11"/>
  <c r="I195" i="11"/>
  <c r="I167" i="11"/>
  <c r="I146" i="11"/>
  <c r="I129" i="11"/>
  <c r="I108" i="11"/>
  <c r="I81" i="11"/>
  <c r="I61" i="11"/>
  <c r="I32" i="11"/>
  <c r="I2" i="11"/>
  <c r="J2" i="10"/>
  <c r="I103" i="10"/>
  <c r="I92" i="10"/>
  <c r="I76" i="10"/>
  <c r="I66" i="10"/>
  <c r="I59" i="10"/>
  <c r="I55" i="10"/>
  <c r="I47" i="10"/>
  <c r="I34" i="10"/>
  <c r="I14" i="10"/>
  <c r="I85" i="10"/>
  <c r="I7" i="10"/>
  <c r="I2" i="10"/>
  <c r="J119" i="9"/>
  <c r="I2" i="9"/>
  <c r="I14" i="9"/>
  <c r="I28" i="9"/>
  <c r="I45" i="9"/>
  <c r="I76" i="9"/>
  <c r="I59" i="9"/>
  <c r="I85" i="9"/>
  <c r="I88" i="9"/>
  <c r="I98" i="9"/>
  <c r="I110" i="9"/>
  <c r="I119" i="9"/>
  <c r="I143" i="9"/>
  <c r="I153" i="9"/>
  <c r="I172" i="9"/>
  <c r="I187" i="9"/>
  <c r="I208" i="9"/>
  <c r="I239" i="9"/>
  <c r="I256" i="9"/>
  <c r="I285" i="9"/>
  <c r="I302" i="9"/>
  <c r="J122" i="8"/>
  <c r="J2" i="8"/>
  <c r="I185" i="8"/>
  <c r="I175" i="8"/>
  <c r="I152" i="8"/>
  <c r="I163" i="8"/>
  <c r="I140" i="8"/>
  <c r="I133" i="8"/>
  <c r="I122" i="8"/>
  <c r="I115" i="8"/>
  <c r="I105" i="8"/>
  <c r="I97" i="8"/>
  <c r="I88" i="8"/>
  <c r="I71" i="8"/>
  <c r="I59" i="8"/>
  <c r="I50" i="8"/>
  <c r="I43" i="8"/>
  <c r="I29" i="8"/>
  <c r="I16" i="8"/>
  <c r="I2" i="8"/>
  <c r="I169" i="8"/>
  <c r="J2" i="7"/>
  <c r="I104" i="7"/>
  <c r="I92" i="7"/>
  <c r="I82" i="7"/>
  <c r="I77" i="7"/>
  <c r="I68" i="7"/>
  <c r="I54" i="7"/>
  <c r="I45" i="7"/>
  <c r="I34" i="7"/>
  <c r="I24" i="7"/>
  <c r="I14" i="7"/>
  <c r="I2" i="7"/>
  <c r="H48" i="7"/>
  <c r="E48" i="7"/>
  <c r="J56" i="6"/>
  <c r="I56" i="6"/>
  <c r="I46" i="6"/>
  <c r="I20" i="6"/>
  <c r="I2" i="6"/>
  <c r="J2" i="5"/>
  <c r="I25" i="5"/>
  <c r="I16" i="5"/>
  <c r="I8" i="5"/>
  <c r="I77" i="5"/>
  <c r="I68" i="5"/>
  <c r="I61" i="5"/>
  <c r="I55" i="5"/>
  <c r="I49" i="5"/>
  <c r="I44" i="5"/>
  <c r="I2" i="5"/>
  <c r="J437" i="4"/>
  <c r="I721" i="4"/>
  <c r="I689" i="4"/>
  <c r="I640" i="4"/>
  <c r="I601" i="4"/>
  <c r="I566" i="4"/>
  <c r="I508" i="4"/>
  <c r="I472" i="4"/>
  <c r="I437" i="4"/>
  <c r="I375" i="4"/>
  <c r="I339" i="4"/>
  <c r="I265" i="4"/>
  <c r="I216" i="4"/>
  <c r="I186" i="4"/>
  <c r="I148" i="4"/>
  <c r="I115" i="4"/>
  <c r="I86" i="4"/>
  <c r="I59" i="4"/>
  <c r="I29" i="4"/>
  <c r="I2" i="4"/>
  <c r="J2" i="3"/>
  <c r="I2" i="3"/>
  <c r="I26" i="3"/>
  <c r="H91" i="2"/>
  <c r="H194" i="2"/>
  <c r="H180" i="2"/>
  <c r="I139" i="2" s="1"/>
  <c r="H164" i="2"/>
  <c r="H148" i="2"/>
  <c r="H139" i="2"/>
  <c r="H123" i="2"/>
  <c r="H106" i="2"/>
  <c r="H79" i="2"/>
  <c r="H69" i="2"/>
  <c r="H55" i="2"/>
  <c r="H18" i="2"/>
  <c r="H2" i="2"/>
  <c r="H89" i="14"/>
  <c r="H90" i="14"/>
  <c r="H91" i="14"/>
  <c r="H92" i="14"/>
  <c r="H93" i="14"/>
  <c r="H94" i="14"/>
  <c r="H95" i="14"/>
  <c r="H96" i="14"/>
  <c r="H97" i="14"/>
  <c r="H98" i="14"/>
  <c r="H99" i="14"/>
  <c r="H100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64" i="14"/>
  <c r="H65" i="14"/>
  <c r="H66" i="14"/>
  <c r="H67" i="14"/>
  <c r="H68" i="14"/>
  <c r="H69" i="14"/>
  <c r="H70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20" i="14"/>
  <c r="H21" i="14"/>
  <c r="H22" i="14"/>
  <c r="H23" i="14"/>
  <c r="H24" i="14"/>
  <c r="H25" i="14"/>
  <c r="H26" i="14"/>
  <c r="H27" i="14"/>
  <c r="H28" i="14"/>
  <c r="H29" i="14"/>
  <c r="H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88" i="14"/>
  <c r="H72" i="14"/>
  <c r="H63" i="14"/>
  <c r="H48" i="14"/>
  <c r="H31" i="14"/>
  <c r="H19" i="14"/>
  <c r="H2" i="14"/>
  <c r="H3" i="13"/>
  <c r="H7" i="13"/>
  <c r="E3" i="13"/>
  <c r="E4" i="13"/>
  <c r="H4" i="13" s="1"/>
  <c r="E5" i="13"/>
  <c r="H5" i="13" s="1"/>
  <c r="E6" i="13"/>
  <c r="H6" i="13" s="1"/>
  <c r="E7" i="13"/>
  <c r="E8" i="13"/>
  <c r="H8" i="13" s="1"/>
  <c r="E9" i="13"/>
  <c r="H9" i="13" s="1"/>
  <c r="E2" i="13"/>
  <c r="H2" i="13" s="1"/>
  <c r="H219" i="12"/>
  <c r="H220" i="12"/>
  <c r="H221" i="12"/>
  <c r="H222" i="12"/>
  <c r="H223" i="12"/>
  <c r="H224" i="12"/>
  <c r="H225" i="12"/>
  <c r="H209" i="12"/>
  <c r="H210" i="12"/>
  <c r="H211" i="12"/>
  <c r="H212" i="12"/>
  <c r="H213" i="12"/>
  <c r="H214" i="12"/>
  <c r="H215" i="12"/>
  <c r="H216" i="12"/>
  <c r="H196" i="12"/>
  <c r="H197" i="12"/>
  <c r="H198" i="12"/>
  <c r="H199" i="12"/>
  <c r="H200" i="12"/>
  <c r="H201" i="12"/>
  <c r="H202" i="12"/>
  <c r="H203" i="12"/>
  <c r="H204" i="12"/>
  <c r="H205" i="12"/>
  <c r="H206" i="12"/>
  <c r="H185" i="12"/>
  <c r="H186" i="12"/>
  <c r="H187" i="12"/>
  <c r="H188" i="12"/>
  <c r="H189" i="12"/>
  <c r="H190" i="12"/>
  <c r="H191" i="12"/>
  <c r="H192" i="12"/>
  <c r="H193" i="12"/>
  <c r="H175" i="12"/>
  <c r="H176" i="12"/>
  <c r="H177" i="12"/>
  <c r="H178" i="12"/>
  <c r="H179" i="12"/>
  <c r="H180" i="12"/>
  <c r="H181" i="12"/>
  <c r="H182" i="12"/>
  <c r="H169" i="12"/>
  <c r="H170" i="12"/>
  <c r="H171" i="12"/>
  <c r="H172" i="12"/>
  <c r="H160" i="12"/>
  <c r="H161" i="12"/>
  <c r="H162" i="12"/>
  <c r="H163" i="12"/>
  <c r="H164" i="12"/>
  <c r="H165" i="12"/>
  <c r="H166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34" i="12"/>
  <c r="H135" i="12"/>
  <c r="H136" i="12"/>
  <c r="H137" i="12"/>
  <c r="H138" i="12"/>
  <c r="H139" i="12"/>
  <c r="H140" i="12"/>
  <c r="H141" i="12"/>
  <c r="H142" i="12"/>
  <c r="H143" i="12"/>
  <c r="H125" i="12"/>
  <c r="H126" i="12"/>
  <c r="H127" i="12"/>
  <c r="H128" i="12"/>
  <c r="H129" i="12"/>
  <c r="H130" i="12"/>
  <c r="H131" i="12"/>
  <c r="H119" i="12"/>
  <c r="H120" i="12"/>
  <c r="H121" i="12"/>
  <c r="H122" i="12"/>
  <c r="H109" i="12"/>
  <c r="H110" i="12"/>
  <c r="H111" i="12"/>
  <c r="H112" i="12"/>
  <c r="H113" i="12"/>
  <c r="H114" i="12"/>
  <c r="H115" i="12"/>
  <c r="H116" i="12"/>
  <c r="H101" i="12"/>
  <c r="H102" i="12"/>
  <c r="H103" i="12"/>
  <c r="H104" i="12"/>
  <c r="H105" i="12"/>
  <c r="H93" i="12"/>
  <c r="H94" i="12"/>
  <c r="H95" i="12"/>
  <c r="H96" i="12"/>
  <c r="H97" i="12"/>
  <c r="H98" i="12"/>
  <c r="H85" i="12"/>
  <c r="H86" i="12"/>
  <c r="H87" i="12"/>
  <c r="H88" i="12"/>
  <c r="H89" i="12"/>
  <c r="H90" i="12"/>
  <c r="H77" i="12"/>
  <c r="H78" i="12"/>
  <c r="H79" i="12"/>
  <c r="H80" i="12"/>
  <c r="H81" i="12"/>
  <c r="H82" i="12"/>
  <c r="H67" i="12"/>
  <c r="H68" i="12"/>
  <c r="H69" i="12"/>
  <c r="H70" i="12"/>
  <c r="H71" i="12"/>
  <c r="H72" i="12"/>
  <c r="H73" i="12"/>
  <c r="H74" i="12"/>
  <c r="H59" i="12"/>
  <c r="H60" i="12"/>
  <c r="H61" i="12"/>
  <c r="H62" i="12"/>
  <c r="H63" i="12"/>
  <c r="H64" i="12"/>
  <c r="H46" i="12"/>
  <c r="H47" i="12"/>
  <c r="H48" i="12"/>
  <c r="H49" i="12"/>
  <c r="H50" i="12"/>
  <c r="H51" i="12"/>
  <c r="H52" i="12"/>
  <c r="H53" i="12"/>
  <c r="H54" i="12"/>
  <c r="H55" i="12"/>
  <c r="H56" i="12"/>
  <c r="H38" i="12"/>
  <c r="H39" i="12"/>
  <c r="H40" i="12"/>
  <c r="H41" i="12"/>
  <c r="H42" i="12"/>
  <c r="H43" i="12"/>
  <c r="H25" i="12"/>
  <c r="H26" i="12"/>
  <c r="H27" i="12"/>
  <c r="H28" i="12"/>
  <c r="H29" i="12"/>
  <c r="H30" i="12"/>
  <c r="H31" i="12"/>
  <c r="H32" i="12"/>
  <c r="H33" i="12"/>
  <c r="H34" i="12"/>
  <c r="H35" i="12"/>
  <c r="H18" i="12"/>
  <c r="H19" i="12"/>
  <c r="H20" i="12"/>
  <c r="H21" i="12"/>
  <c r="H22" i="12"/>
  <c r="H10" i="12"/>
  <c r="H11" i="12"/>
  <c r="H12" i="12"/>
  <c r="H13" i="12"/>
  <c r="H14" i="12"/>
  <c r="H15" i="12"/>
  <c r="H218" i="12"/>
  <c r="H208" i="12"/>
  <c r="H195" i="12"/>
  <c r="H184" i="12"/>
  <c r="H174" i="12"/>
  <c r="H168" i="12"/>
  <c r="H159" i="12"/>
  <c r="H145" i="12"/>
  <c r="H133" i="12"/>
  <c r="H124" i="12"/>
  <c r="H118" i="12"/>
  <c r="H108" i="12"/>
  <c r="H100" i="12"/>
  <c r="H92" i="12"/>
  <c r="H84" i="12"/>
  <c r="H76" i="12"/>
  <c r="H66" i="12"/>
  <c r="H58" i="12"/>
  <c r="H45" i="12"/>
  <c r="H37" i="12"/>
  <c r="H24" i="12"/>
  <c r="H17" i="12"/>
  <c r="H9" i="12"/>
  <c r="H3" i="12"/>
  <c r="H4" i="12"/>
  <c r="H5" i="12"/>
  <c r="H6" i="12"/>
  <c r="H7" i="12"/>
  <c r="H2" i="12"/>
  <c r="H482" i="11"/>
  <c r="H486" i="11"/>
  <c r="H489" i="11"/>
  <c r="H490" i="11"/>
  <c r="H446" i="11"/>
  <c r="H422" i="11"/>
  <c r="H423" i="11"/>
  <c r="H402" i="11"/>
  <c r="H405" i="11"/>
  <c r="H406" i="11"/>
  <c r="H410" i="11"/>
  <c r="H365" i="11"/>
  <c r="H366" i="11"/>
  <c r="H370" i="11"/>
  <c r="H373" i="11"/>
  <c r="H374" i="11"/>
  <c r="H378" i="11"/>
  <c r="H381" i="11"/>
  <c r="H338" i="11"/>
  <c r="H320" i="11"/>
  <c r="H323" i="11"/>
  <c r="H324" i="11"/>
  <c r="H257" i="11"/>
  <c r="H260" i="11"/>
  <c r="H261" i="11"/>
  <c r="H265" i="11"/>
  <c r="H268" i="11"/>
  <c r="H269" i="11"/>
  <c r="H273" i="11"/>
  <c r="H276" i="11"/>
  <c r="H277" i="11"/>
  <c r="H228" i="11"/>
  <c r="H231" i="11"/>
  <c r="H232" i="11"/>
  <c r="H168" i="11"/>
  <c r="H171" i="11"/>
  <c r="H172" i="11"/>
  <c r="H133" i="11"/>
  <c r="H136" i="11"/>
  <c r="H137" i="11"/>
  <c r="H110" i="11"/>
  <c r="H113" i="11"/>
  <c r="H114" i="11"/>
  <c r="H84" i="11"/>
  <c r="H87" i="11"/>
  <c r="H88" i="11"/>
  <c r="H65" i="11"/>
  <c r="H68" i="11"/>
  <c r="H69" i="11"/>
  <c r="H73" i="11"/>
  <c r="H35" i="11"/>
  <c r="H36" i="11"/>
  <c r="H40" i="11"/>
  <c r="H478" i="11"/>
  <c r="H445" i="11"/>
  <c r="H363" i="11"/>
  <c r="H337" i="11"/>
  <c r="H253" i="11"/>
  <c r="H224" i="11"/>
  <c r="H195" i="11"/>
  <c r="H146" i="11"/>
  <c r="H129" i="11"/>
  <c r="H108" i="11"/>
  <c r="H61" i="11"/>
  <c r="H32" i="11"/>
  <c r="H6" i="11"/>
  <c r="H7" i="11"/>
  <c r="H14" i="11"/>
  <c r="H15" i="11"/>
  <c r="E479" i="11"/>
  <c r="H479" i="11" s="1"/>
  <c r="E480" i="11"/>
  <c r="H480" i="11" s="1"/>
  <c r="E481" i="11"/>
  <c r="H481" i="11" s="1"/>
  <c r="E482" i="11"/>
  <c r="E483" i="11"/>
  <c r="H483" i="11" s="1"/>
  <c r="E484" i="11"/>
  <c r="H484" i="11" s="1"/>
  <c r="E485" i="11"/>
  <c r="H485" i="11" s="1"/>
  <c r="E486" i="11"/>
  <c r="E487" i="11"/>
  <c r="H487" i="11" s="1"/>
  <c r="E488" i="11"/>
  <c r="H488" i="11" s="1"/>
  <c r="E489" i="11"/>
  <c r="E490" i="11"/>
  <c r="E491" i="11"/>
  <c r="H491" i="11" s="1"/>
  <c r="E492" i="11"/>
  <c r="H492" i="11" s="1"/>
  <c r="E493" i="11"/>
  <c r="H493" i="11" s="1"/>
  <c r="E446" i="11"/>
  <c r="E420" i="11"/>
  <c r="H420" i="11" s="1"/>
  <c r="E421" i="11"/>
  <c r="H421" i="11" s="1"/>
  <c r="E422" i="11"/>
  <c r="E423" i="11"/>
  <c r="E399" i="11"/>
  <c r="H399" i="11" s="1"/>
  <c r="E400" i="11"/>
  <c r="H400" i="11" s="1"/>
  <c r="E401" i="11"/>
  <c r="H401" i="11" s="1"/>
  <c r="E402" i="11"/>
  <c r="E403" i="11"/>
  <c r="H403" i="11" s="1"/>
  <c r="E404" i="11"/>
  <c r="H404" i="11" s="1"/>
  <c r="E405" i="11"/>
  <c r="E406" i="11"/>
  <c r="E407" i="11"/>
  <c r="H407" i="11" s="1"/>
  <c r="E408" i="11"/>
  <c r="H408" i="11" s="1"/>
  <c r="E409" i="11"/>
  <c r="H409" i="11" s="1"/>
  <c r="E410" i="11"/>
  <c r="E411" i="11"/>
  <c r="H411" i="11" s="1"/>
  <c r="E364" i="11"/>
  <c r="H364" i="11" s="1"/>
  <c r="E365" i="11"/>
  <c r="E366" i="11"/>
  <c r="E367" i="11"/>
  <c r="H367" i="11" s="1"/>
  <c r="E368" i="11"/>
  <c r="H368" i="11" s="1"/>
  <c r="E369" i="11"/>
  <c r="H369" i="11" s="1"/>
  <c r="E370" i="11"/>
  <c r="E371" i="11"/>
  <c r="H371" i="11" s="1"/>
  <c r="E372" i="11"/>
  <c r="H372" i="11" s="1"/>
  <c r="E373" i="11"/>
  <c r="E374" i="11"/>
  <c r="E375" i="11"/>
  <c r="H375" i="11" s="1"/>
  <c r="E376" i="11"/>
  <c r="H376" i="11" s="1"/>
  <c r="E377" i="11"/>
  <c r="H377" i="11" s="1"/>
  <c r="E378" i="11"/>
  <c r="E379" i="11"/>
  <c r="H379" i="11" s="1"/>
  <c r="E380" i="11"/>
  <c r="H380" i="11" s="1"/>
  <c r="E381" i="11"/>
  <c r="E338" i="11"/>
  <c r="E339" i="11"/>
  <c r="H339" i="11" s="1"/>
  <c r="E340" i="11"/>
  <c r="H340" i="11" s="1"/>
  <c r="E341" i="11"/>
  <c r="H341" i="11" s="1"/>
  <c r="E320" i="11"/>
  <c r="E321" i="11"/>
  <c r="H321" i="11" s="1"/>
  <c r="E322" i="11"/>
  <c r="H322" i="11" s="1"/>
  <c r="E323" i="11"/>
  <c r="E324" i="11"/>
  <c r="E254" i="11"/>
  <c r="H254" i="11" s="1"/>
  <c r="E255" i="11"/>
  <c r="H255" i="11" s="1"/>
  <c r="E256" i="11"/>
  <c r="H256" i="11" s="1"/>
  <c r="E257" i="11"/>
  <c r="E258" i="11"/>
  <c r="H258" i="11" s="1"/>
  <c r="E259" i="11"/>
  <c r="H259" i="11" s="1"/>
  <c r="E260" i="11"/>
  <c r="E261" i="11"/>
  <c r="E262" i="11"/>
  <c r="H262" i="11" s="1"/>
  <c r="E263" i="11"/>
  <c r="H263" i="11" s="1"/>
  <c r="E264" i="11"/>
  <c r="H264" i="11" s="1"/>
  <c r="E265" i="11"/>
  <c r="E266" i="11"/>
  <c r="H266" i="11" s="1"/>
  <c r="E267" i="11"/>
  <c r="H267" i="11" s="1"/>
  <c r="E268" i="11"/>
  <c r="E269" i="11"/>
  <c r="E270" i="11"/>
  <c r="H270" i="11" s="1"/>
  <c r="E271" i="11"/>
  <c r="H271" i="11" s="1"/>
  <c r="E272" i="11"/>
  <c r="H272" i="11" s="1"/>
  <c r="E273" i="11"/>
  <c r="E274" i="11"/>
  <c r="H274" i="11" s="1"/>
  <c r="E275" i="11"/>
  <c r="H275" i="11" s="1"/>
  <c r="E276" i="11"/>
  <c r="E277" i="11"/>
  <c r="E225" i="11"/>
  <c r="H225" i="11" s="1"/>
  <c r="E226" i="11"/>
  <c r="H226" i="11" s="1"/>
  <c r="E227" i="11"/>
  <c r="H227" i="11" s="1"/>
  <c r="E228" i="11"/>
  <c r="E229" i="11"/>
  <c r="H229" i="11" s="1"/>
  <c r="E230" i="11"/>
  <c r="H230" i="11" s="1"/>
  <c r="E231" i="11"/>
  <c r="E232" i="11"/>
  <c r="E233" i="11"/>
  <c r="H233" i="11" s="1"/>
  <c r="E234" i="11"/>
  <c r="H234" i="11" s="1"/>
  <c r="E196" i="11"/>
  <c r="H196" i="11" s="1"/>
  <c r="E168" i="11"/>
  <c r="E169" i="11"/>
  <c r="H169" i="11" s="1"/>
  <c r="E170" i="11"/>
  <c r="H170" i="11" s="1"/>
  <c r="E171" i="11"/>
  <c r="E172" i="11"/>
  <c r="E130" i="11"/>
  <c r="H130" i="11" s="1"/>
  <c r="E131" i="11"/>
  <c r="H131" i="11" s="1"/>
  <c r="E132" i="11"/>
  <c r="H132" i="11" s="1"/>
  <c r="E133" i="11"/>
  <c r="E134" i="11"/>
  <c r="H134" i="11" s="1"/>
  <c r="E135" i="11"/>
  <c r="H135" i="11" s="1"/>
  <c r="E136" i="11"/>
  <c r="E137" i="11"/>
  <c r="E138" i="11"/>
  <c r="H138" i="11" s="1"/>
  <c r="E139" i="11"/>
  <c r="H139" i="11" s="1"/>
  <c r="E109" i="11"/>
  <c r="H109" i="11" s="1"/>
  <c r="E110" i="11"/>
  <c r="E111" i="11"/>
  <c r="H111" i="11" s="1"/>
  <c r="E112" i="11"/>
  <c r="H112" i="11" s="1"/>
  <c r="E113" i="11"/>
  <c r="E114" i="11"/>
  <c r="E115" i="11"/>
  <c r="H115" i="11" s="1"/>
  <c r="E82" i="11"/>
  <c r="H82" i="11" s="1"/>
  <c r="E83" i="11"/>
  <c r="H83" i="11" s="1"/>
  <c r="E84" i="11"/>
  <c r="E85" i="11"/>
  <c r="H85" i="11" s="1"/>
  <c r="E86" i="11"/>
  <c r="H86" i="11" s="1"/>
  <c r="E87" i="11"/>
  <c r="E88" i="11"/>
  <c r="E62" i="11"/>
  <c r="H62" i="11" s="1"/>
  <c r="E63" i="11"/>
  <c r="H63" i="11" s="1"/>
  <c r="E64" i="11"/>
  <c r="H64" i="11" s="1"/>
  <c r="E65" i="11"/>
  <c r="E66" i="11"/>
  <c r="H66" i="11" s="1"/>
  <c r="E67" i="11"/>
  <c r="H67" i="11" s="1"/>
  <c r="E68" i="11"/>
  <c r="E69" i="11"/>
  <c r="E70" i="11"/>
  <c r="H70" i="11" s="1"/>
  <c r="E71" i="11"/>
  <c r="H71" i="11" s="1"/>
  <c r="E72" i="11"/>
  <c r="H72" i="11" s="1"/>
  <c r="E73" i="11"/>
  <c r="E33" i="11"/>
  <c r="H33" i="11" s="1"/>
  <c r="E34" i="11"/>
  <c r="H34" i="11" s="1"/>
  <c r="E35" i="11"/>
  <c r="E36" i="11"/>
  <c r="E37" i="11"/>
  <c r="H37" i="11" s="1"/>
  <c r="E38" i="11"/>
  <c r="H38" i="11" s="1"/>
  <c r="E39" i="11"/>
  <c r="H39" i="11" s="1"/>
  <c r="E40" i="11"/>
  <c r="E41" i="11"/>
  <c r="H41" i="11" s="1"/>
  <c r="E6" i="11"/>
  <c r="E7" i="11"/>
  <c r="E8" i="11"/>
  <c r="H8" i="11" s="1"/>
  <c r="E9" i="11"/>
  <c r="H9" i="11" s="1"/>
  <c r="E10" i="11"/>
  <c r="H10" i="11" s="1"/>
  <c r="E11" i="11"/>
  <c r="H11" i="11" s="1"/>
  <c r="E12" i="11"/>
  <c r="H12" i="11" s="1"/>
  <c r="E13" i="11"/>
  <c r="H13" i="11" s="1"/>
  <c r="E14" i="11"/>
  <c r="E15" i="11"/>
  <c r="E16" i="11"/>
  <c r="H16" i="11" s="1"/>
  <c r="E2" i="11"/>
  <c r="H2" i="11" s="1"/>
  <c r="E3" i="11"/>
  <c r="H3" i="11" s="1"/>
  <c r="E4" i="11"/>
  <c r="H4" i="11" s="1"/>
  <c r="E478" i="11"/>
  <c r="E445" i="11"/>
  <c r="E419" i="11"/>
  <c r="H419" i="11" s="1"/>
  <c r="E398" i="11"/>
  <c r="H398" i="11" s="1"/>
  <c r="E363" i="11"/>
  <c r="E337" i="11"/>
  <c r="E319" i="11"/>
  <c r="H319" i="11" s="1"/>
  <c r="H283" i="11"/>
  <c r="E253" i="11"/>
  <c r="E224" i="11"/>
  <c r="E195" i="11"/>
  <c r="E167" i="11"/>
  <c r="H167" i="11" s="1"/>
  <c r="E146" i="11"/>
  <c r="E129" i="11"/>
  <c r="E108" i="11"/>
  <c r="E81" i="11"/>
  <c r="H81" i="11" s="1"/>
  <c r="E61" i="11"/>
  <c r="E32" i="11"/>
  <c r="E5" i="11"/>
  <c r="H5" i="11" s="1"/>
  <c r="H104" i="10"/>
  <c r="H105" i="10"/>
  <c r="H108" i="10"/>
  <c r="H93" i="10"/>
  <c r="H96" i="10"/>
  <c r="H97" i="10"/>
  <c r="H78" i="10"/>
  <c r="H82" i="10"/>
  <c r="H56" i="10"/>
  <c r="H57" i="10"/>
  <c r="H16" i="10"/>
  <c r="H76" i="10"/>
  <c r="H47" i="10"/>
  <c r="E15" i="10"/>
  <c r="H15" i="10" s="1"/>
  <c r="E16" i="10"/>
  <c r="E35" i="10"/>
  <c r="H35" i="10" s="1"/>
  <c r="E36" i="10"/>
  <c r="H36" i="10" s="1"/>
  <c r="E48" i="10"/>
  <c r="H48" i="10" s="1"/>
  <c r="E49" i="10"/>
  <c r="H49" i="10" s="1"/>
  <c r="E50" i="10"/>
  <c r="H50" i="10" s="1"/>
  <c r="E51" i="10"/>
  <c r="H51" i="10" s="1"/>
  <c r="E52" i="10"/>
  <c r="H52" i="10" s="1"/>
  <c r="E56" i="10"/>
  <c r="E57" i="10"/>
  <c r="E67" i="10"/>
  <c r="H67" i="10" s="1"/>
  <c r="E77" i="10"/>
  <c r="H77" i="10" s="1"/>
  <c r="E78" i="10"/>
  <c r="E79" i="10"/>
  <c r="H79" i="10" s="1"/>
  <c r="E80" i="10"/>
  <c r="H80" i="10" s="1"/>
  <c r="E81" i="10"/>
  <c r="H81" i="10" s="1"/>
  <c r="E82" i="10"/>
  <c r="E93" i="10"/>
  <c r="E94" i="10"/>
  <c r="H94" i="10" s="1"/>
  <c r="E95" i="10"/>
  <c r="H95" i="10" s="1"/>
  <c r="E96" i="10"/>
  <c r="E97" i="10"/>
  <c r="E98" i="10"/>
  <c r="H98" i="10" s="1"/>
  <c r="E99" i="10"/>
  <c r="H99" i="10" s="1"/>
  <c r="E104" i="10"/>
  <c r="E105" i="10"/>
  <c r="E106" i="10"/>
  <c r="H106" i="10" s="1"/>
  <c r="E107" i="10"/>
  <c r="H107" i="10" s="1"/>
  <c r="E108" i="10"/>
  <c r="E103" i="10"/>
  <c r="H103" i="10" s="1"/>
  <c r="E92" i="10"/>
  <c r="H92" i="10" s="1"/>
  <c r="E85" i="10"/>
  <c r="H85" i="10" s="1"/>
  <c r="E76" i="10"/>
  <c r="E66" i="10"/>
  <c r="H66" i="10" s="1"/>
  <c r="E59" i="10"/>
  <c r="H59" i="10" s="1"/>
  <c r="E55" i="10"/>
  <c r="H55" i="10" s="1"/>
  <c r="E47" i="10"/>
  <c r="E34" i="10"/>
  <c r="H34" i="10" s="1"/>
  <c r="E14" i="10"/>
  <c r="H14" i="10" s="1"/>
  <c r="E7" i="10"/>
  <c r="H7" i="10" s="1"/>
  <c r="E2" i="10"/>
  <c r="H2" i="10" s="1"/>
  <c r="H304" i="9"/>
  <c r="H258" i="9"/>
  <c r="H262" i="9"/>
  <c r="H266" i="9"/>
  <c r="H243" i="9"/>
  <c r="H210" i="9"/>
  <c r="H214" i="9"/>
  <c r="H191" i="9"/>
  <c r="H176" i="9"/>
  <c r="H156" i="9"/>
  <c r="H146" i="9"/>
  <c r="H113" i="9"/>
  <c r="H89" i="9"/>
  <c r="H77" i="9"/>
  <c r="H81" i="9"/>
  <c r="H47" i="9"/>
  <c r="H31" i="9"/>
  <c r="H302" i="9"/>
  <c r="H208" i="9"/>
  <c r="H143" i="9"/>
  <c r="H88" i="9"/>
  <c r="H45" i="9"/>
  <c r="H3" i="9"/>
  <c r="H7" i="9"/>
  <c r="E303" i="9"/>
  <c r="H303" i="9" s="1"/>
  <c r="E304" i="9"/>
  <c r="E286" i="9"/>
  <c r="H286" i="9" s="1"/>
  <c r="E287" i="9"/>
  <c r="H287" i="9" s="1"/>
  <c r="E257" i="9"/>
  <c r="H257" i="9" s="1"/>
  <c r="E258" i="9"/>
  <c r="E259" i="9"/>
  <c r="H259" i="9" s="1"/>
  <c r="E260" i="9"/>
  <c r="H260" i="9" s="1"/>
  <c r="E261" i="9"/>
  <c r="H261" i="9" s="1"/>
  <c r="E262" i="9"/>
  <c r="E263" i="9"/>
  <c r="H263" i="9" s="1"/>
  <c r="E264" i="9"/>
  <c r="H264" i="9" s="1"/>
  <c r="E265" i="9"/>
  <c r="H265" i="9" s="1"/>
  <c r="E266" i="9"/>
  <c r="E240" i="9"/>
  <c r="H240" i="9" s="1"/>
  <c r="E241" i="9"/>
  <c r="H241" i="9" s="1"/>
  <c r="E242" i="9"/>
  <c r="H242" i="9" s="1"/>
  <c r="E243" i="9"/>
  <c r="E244" i="9"/>
  <c r="H244" i="9" s="1"/>
  <c r="E245" i="9"/>
  <c r="H245" i="9" s="1"/>
  <c r="E209" i="9"/>
  <c r="H209" i="9" s="1"/>
  <c r="E210" i="9"/>
  <c r="E211" i="9"/>
  <c r="H211" i="9" s="1"/>
  <c r="E212" i="9"/>
  <c r="H212" i="9" s="1"/>
  <c r="E213" i="9"/>
  <c r="H213" i="9" s="1"/>
  <c r="E214" i="9"/>
  <c r="E188" i="9"/>
  <c r="H188" i="9" s="1"/>
  <c r="E189" i="9"/>
  <c r="H189" i="9" s="1"/>
  <c r="E190" i="9"/>
  <c r="H190" i="9" s="1"/>
  <c r="E191" i="9"/>
  <c r="E173" i="9"/>
  <c r="H173" i="9" s="1"/>
  <c r="E174" i="9"/>
  <c r="H174" i="9" s="1"/>
  <c r="E175" i="9"/>
  <c r="H175" i="9" s="1"/>
  <c r="E176" i="9"/>
  <c r="E177" i="9"/>
  <c r="H177" i="9" s="1"/>
  <c r="E154" i="9"/>
  <c r="H154" i="9" s="1"/>
  <c r="E155" i="9"/>
  <c r="H155" i="9" s="1"/>
  <c r="E156" i="9"/>
  <c r="E157" i="9"/>
  <c r="H157" i="9" s="1"/>
  <c r="E144" i="9"/>
  <c r="H144" i="9" s="1"/>
  <c r="E145" i="9"/>
  <c r="H145" i="9" s="1"/>
  <c r="E146" i="9"/>
  <c r="E120" i="9"/>
  <c r="H120" i="9" s="1"/>
  <c r="E111" i="9"/>
  <c r="H111" i="9" s="1"/>
  <c r="E112" i="9"/>
  <c r="H112" i="9" s="1"/>
  <c r="E113" i="9"/>
  <c r="E114" i="9"/>
  <c r="H114" i="9" s="1"/>
  <c r="E99" i="9"/>
  <c r="H99" i="9" s="1"/>
  <c r="E100" i="9"/>
  <c r="H100" i="9" s="1"/>
  <c r="E89" i="9"/>
  <c r="E90" i="9"/>
  <c r="H90" i="9" s="1"/>
  <c r="E91" i="9"/>
  <c r="H91" i="9" s="1"/>
  <c r="E92" i="9"/>
  <c r="H92" i="9" s="1"/>
  <c r="E77" i="9"/>
  <c r="E78" i="9"/>
  <c r="H78" i="9" s="1"/>
  <c r="E79" i="9"/>
  <c r="H79" i="9" s="1"/>
  <c r="E80" i="9"/>
  <c r="H80" i="9" s="1"/>
  <c r="E81" i="9"/>
  <c r="E60" i="9"/>
  <c r="H60" i="9" s="1"/>
  <c r="E61" i="9"/>
  <c r="H61" i="9" s="1"/>
  <c r="E46" i="9"/>
  <c r="H46" i="9" s="1"/>
  <c r="E47" i="9"/>
  <c r="E48" i="9"/>
  <c r="H48" i="9" s="1"/>
  <c r="E29" i="9"/>
  <c r="H29" i="9" s="1"/>
  <c r="E30" i="9"/>
  <c r="H30" i="9" s="1"/>
  <c r="E31" i="9"/>
  <c r="E15" i="9"/>
  <c r="H15" i="9" s="1"/>
  <c r="E16" i="9"/>
  <c r="H16" i="9" s="1"/>
  <c r="E17" i="9"/>
  <c r="H17" i="9" s="1"/>
  <c r="E3" i="9"/>
  <c r="E4" i="9"/>
  <c r="H4" i="9" s="1"/>
  <c r="E5" i="9"/>
  <c r="H5" i="9" s="1"/>
  <c r="E6" i="9"/>
  <c r="H6" i="9" s="1"/>
  <c r="E7" i="9"/>
  <c r="E8" i="9"/>
  <c r="H8" i="9" s="1"/>
  <c r="E302" i="9"/>
  <c r="E285" i="9"/>
  <c r="H285" i="9" s="1"/>
  <c r="E256" i="9"/>
  <c r="H256" i="9" s="1"/>
  <c r="E239" i="9"/>
  <c r="H239" i="9" s="1"/>
  <c r="E208" i="9"/>
  <c r="E187" i="9"/>
  <c r="H187" i="9" s="1"/>
  <c r="E172" i="9"/>
  <c r="H172" i="9" s="1"/>
  <c r="E153" i="9"/>
  <c r="H153" i="9" s="1"/>
  <c r="E143" i="9"/>
  <c r="E119" i="9"/>
  <c r="H119" i="9" s="1"/>
  <c r="E110" i="9"/>
  <c r="H110" i="9" s="1"/>
  <c r="E98" i="9"/>
  <c r="H98" i="9" s="1"/>
  <c r="E88" i="9"/>
  <c r="E85" i="9"/>
  <c r="H85" i="9" s="1"/>
  <c r="E76" i="9"/>
  <c r="H76" i="9" s="1"/>
  <c r="E59" i="9"/>
  <c r="H59" i="9" s="1"/>
  <c r="E45" i="9"/>
  <c r="E42" i="9"/>
  <c r="H42" i="9" s="1"/>
  <c r="E28" i="9"/>
  <c r="H28" i="9" s="1"/>
  <c r="E14" i="9"/>
  <c r="H14" i="9" s="1"/>
  <c r="E2" i="9"/>
  <c r="H2" i="9" s="1"/>
  <c r="H186" i="8"/>
  <c r="H187" i="8"/>
  <c r="H188" i="8"/>
  <c r="H190" i="8"/>
  <c r="H191" i="8"/>
  <c r="H192" i="8"/>
  <c r="H176" i="8"/>
  <c r="H177" i="8"/>
  <c r="H179" i="8"/>
  <c r="H180" i="8"/>
  <c r="H181" i="8"/>
  <c r="H182" i="8"/>
  <c r="H183" i="8"/>
  <c r="H170" i="8"/>
  <c r="H171" i="8"/>
  <c r="H172" i="8"/>
  <c r="H173" i="8"/>
  <c r="H164" i="8"/>
  <c r="H165" i="8"/>
  <c r="H166" i="8"/>
  <c r="H167" i="8"/>
  <c r="H154" i="8"/>
  <c r="H155" i="8"/>
  <c r="H156" i="8"/>
  <c r="H157" i="8"/>
  <c r="H158" i="8"/>
  <c r="H159" i="8"/>
  <c r="H161" i="8"/>
  <c r="H141" i="8"/>
  <c r="H143" i="8"/>
  <c r="H144" i="8"/>
  <c r="H145" i="8"/>
  <c r="H146" i="8"/>
  <c r="H147" i="8"/>
  <c r="H148" i="8"/>
  <c r="H149" i="8"/>
  <c r="H150" i="8"/>
  <c r="H134" i="8"/>
  <c r="H135" i="8"/>
  <c r="H136" i="8"/>
  <c r="H137" i="8"/>
  <c r="H123" i="8"/>
  <c r="H124" i="8"/>
  <c r="H125" i="8"/>
  <c r="H126" i="8"/>
  <c r="H127" i="8"/>
  <c r="H128" i="8"/>
  <c r="H129" i="8"/>
  <c r="H130" i="8"/>
  <c r="H131" i="8"/>
  <c r="H116" i="8"/>
  <c r="H117" i="8"/>
  <c r="H118" i="8"/>
  <c r="H119" i="8"/>
  <c r="H120" i="8"/>
  <c r="H106" i="8"/>
  <c r="H107" i="8"/>
  <c r="H108" i="8"/>
  <c r="H109" i="8"/>
  <c r="H110" i="8"/>
  <c r="H111" i="8"/>
  <c r="H112" i="8"/>
  <c r="H113" i="8"/>
  <c r="H98" i="8"/>
  <c r="H99" i="8"/>
  <c r="H100" i="8"/>
  <c r="H101" i="8"/>
  <c r="H102" i="8"/>
  <c r="H103" i="8"/>
  <c r="H89" i="8"/>
  <c r="H90" i="8"/>
  <c r="H91" i="8"/>
  <c r="H92" i="8"/>
  <c r="H93" i="8"/>
  <c r="H94" i="8"/>
  <c r="H72" i="8"/>
  <c r="H73" i="8"/>
  <c r="H74" i="8"/>
  <c r="H75" i="8"/>
  <c r="H76" i="8"/>
  <c r="H77" i="8"/>
  <c r="H78" i="8"/>
  <c r="H79" i="8"/>
  <c r="H81" i="8"/>
  <c r="H82" i="8"/>
  <c r="H84" i="8"/>
  <c r="H86" i="8"/>
  <c r="H60" i="8"/>
  <c r="H61" i="8"/>
  <c r="H62" i="8"/>
  <c r="H63" i="8"/>
  <c r="H64" i="8"/>
  <c r="H65" i="8"/>
  <c r="H66" i="8"/>
  <c r="H67" i="8"/>
  <c r="H68" i="8"/>
  <c r="H69" i="8"/>
  <c r="H51" i="8"/>
  <c r="H52" i="8"/>
  <c r="H53" i="8"/>
  <c r="H54" i="8"/>
  <c r="H55" i="8"/>
  <c r="H56" i="8"/>
  <c r="H44" i="8"/>
  <c r="H45" i="8"/>
  <c r="H46" i="8"/>
  <c r="H47" i="8"/>
  <c r="H48" i="8"/>
  <c r="H30" i="8"/>
  <c r="H31" i="8"/>
  <c r="H32" i="8"/>
  <c r="H33" i="8"/>
  <c r="H34" i="8"/>
  <c r="H35" i="8"/>
  <c r="H36" i="8"/>
  <c r="H37" i="8"/>
  <c r="H38" i="8"/>
  <c r="H39" i="8"/>
  <c r="H40" i="8"/>
  <c r="H41" i="8"/>
  <c r="H185" i="8"/>
  <c r="H175" i="8"/>
  <c r="H169" i="8"/>
  <c r="H163" i="8"/>
  <c r="H152" i="8"/>
  <c r="H140" i="8"/>
  <c r="H133" i="8"/>
  <c r="H122" i="8"/>
  <c r="H115" i="8"/>
  <c r="H105" i="8"/>
  <c r="H97" i="8"/>
  <c r="H88" i="8"/>
  <c r="H71" i="8"/>
  <c r="H59" i="8"/>
  <c r="H50" i="8"/>
  <c r="H43" i="8"/>
  <c r="H29" i="8"/>
  <c r="H17" i="8"/>
  <c r="H18" i="8"/>
  <c r="H19" i="8"/>
  <c r="H20" i="8"/>
  <c r="H21" i="8"/>
  <c r="H22" i="8"/>
  <c r="H23" i="8"/>
  <c r="H24" i="8"/>
  <c r="H25" i="8"/>
  <c r="H26" i="8"/>
  <c r="H27" i="8"/>
  <c r="H3" i="8"/>
  <c r="H4" i="8"/>
  <c r="H5" i="8"/>
  <c r="H6" i="8"/>
  <c r="H7" i="8"/>
  <c r="H8" i="8"/>
  <c r="H9" i="8"/>
  <c r="H10" i="8"/>
  <c r="H11" i="8"/>
  <c r="H12" i="8"/>
  <c r="H13" i="8"/>
  <c r="H2" i="8"/>
  <c r="H21" i="7"/>
  <c r="H17" i="7"/>
  <c r="H18" i="7"/>
  <c r="H104" i="7"/>
  <c r="H92" i="7"/>
  <c r="H68" i="7"/>
  <c r="H54" i="7"/>
  <c r="H14" i="7"/>
  <c r="H2" i="7"/>
  <c r="E105" i="7"/>
  <c r="H105" i="7" s="1"/>
  <c r="E104" i="7"/>
  <c r="E93" i="7"/>
  <c r="H93" i="7" s="1"/>
  <c r="E94" i="7"/>
  <c r="H94" i="7" s="1"/>
  <c r="E95" i="7"/>
  <c r="H95" i="7" s="1"/>
  <c r="E83" i="7"/>
  <c r="H83" i="7" s="1"/>
  <c r="E84" i="7"/>
  <c r="H84" i="7" s="1"/>
  <c r="E85" i="7"/>
  <c r="H85" i="7" s="1"/>
  <c r="E86" i="7"/>
  <c r="H86" i="7" s="1"/>
  <c r="E87" i="7"/>
  <c r="H87" i="7" s="1"/>
  <c r="E88" i="7"/>
  <c r="H88" i="7" s="1"/>
  <c r="E78" i="7"/>
  <c r="H78" i="7" s="1"/>
  <c r="E69" i="7"/>
  <c r="H69" i="7" s="1"/>
  <c r="E70" i="7"/>
  <c r="H70" i="7" s="1"/>
  <c r="E71" i="7"/>
  <c r="H71" i="7" s="1"/>
  <c r="E72" i="7"/>
  <c r="H72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H60" i="7" s="1"/>
  <c r="E61" i="7"/>
  <c r="H61" i="7" s="1"/>
  <c r="E35" i="7"/>
  <c r="H35" i="7" s="1"/>
  <c r="E36" i="7"/>
  <c r="H36" i="7" s="1"/>
  <c r="E37" i="7"/>
  <c r="H37" i="7" s="1"/>
  <c r="E38" i="7"/>
  <c r="H38" i="7" s="1"/>
  <c r="E15" i="7"/>
  <c r="H15" i="7" s="1"/>
  <c r="E16" i="7"/>
  <c r="H16" i="7" s="1"/>
  <c r="E17" i="7"/>
  <c r="E18" i="7"/>
  <c r="E19" i="7"/>
  <c r="H19" i="7" s="1"/>
  <c r="E20" i="7"/>
  <c r="H20" i="7" s="1"/>
  <c r="E21" i="7"/>
  <c r="E3" i="7"/>
  <c r="H3" i="7" s="1"/>
  <c r="E4" i="7"/>
  <c r="H4" i="7" s="1"/>
  <c r="E5" i="7"/>
  <c r="H5" i="7" s="1"/>
  <c r="E6" i="7"/>
  <c r="H6" i="7" s="1"/>
  <c r="E92" i="7"/>
  <c r="E82" i="7"/>
  <c r="H82" i="7" s="1"/>
  <c r="E77" i="7"/>
  <c r="H77" i="7" s="1"/>
  <c r="E68" i="7"/>
  <c r="E54" i="7"/>
  <c r="E34" i="7"/>
  <c r="H34" i="7" s="1"/>
  <c r="E24" i="7"/>
  <c r="H24" i="7" s="1"/>
  <c r="E14" i="7"/>
  <c r="E2" i="7"/>
  <c r="P107" i="7"/>
  <c r="O107" i="7"/>
  <c r="P103" i="7"/>
  <c r="O103" i="7"/>
  <c r="N103" i="7" s="1"/>
  <c r="P91" i="7"/>
  <c r="N91" i="7" s="1"/>
  <c r="O91" i="7"/>
  <c r="P81" i="7"/>
  <c r="O81" i="7"/>
  <c r="P76" i="7"/>
  <c r="O76" i="7"/>
  <c r="P67" i="7"/>
  <c r="O67" i="7"/>
  <c r="P53" i="7"/>
  <c r="N53" i="7" s="1"/>
  <c r="O53" i="7"/>
  <c r="P44" i="7"/>
  <c r="O44" i="7"/>
  <c r="P33" i="7"/>
  <c r="O33" i="7"/>
  <c r="P23" i="7"/>
  <c r="O23" i="7"/>
  <c r="P13" i="7"/>
  <c r="O13" i="7"/>
  <c r="H57" i="6"/>
  <c r="H58" i="6"/>
  <c r="H59" i="6"/>
  <c r="H60" i="6"/>
  <c r="H61" i="6"/>
  <c r="H62" i="6"/>
  <c r="H63" i="6"/>
  <c r="H64" i="6"/>
  <c r="H65" i="6"/>
  <c r="H66" i="6"/>
  <c r="H47" i="6"/>
  <c r="H48" i="6"/>
  <c r="H49" i="6"/>
  <c r="H50" i="6"/>
  <c r="H51" i="6"/>
  <c r="H53" i="6"/>
  <c r="H54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39" i="6"/>
  <c r="H40" i="6"/>
  <c r="H41" i="6"/>
  <c r="H42" i="6"/>
  <c r="H43" i="6"/>
  <c r="H44" i="6"/>
  <c r="H4" i="6"/>
  <c r="H8" i="6"/>
  <c r="H12" i="6"/>
  <c r="H16" i="6"/>
  <c r="H56" i="6"/>
  <c r="H46" i="6"/>
  <c r="H20" i="6"/>
  <c r="H69" i="5"/>
  <c r="H73" i="5"/>
  <c r="H50" i="5"/>
  <c r="H26" i="5"/>
  <c r="H18" i="5"/>
  <c r="H61" i="5"/>
  <c r="H25" i="5"/>
  <c r="E78" i="5"/>
  <c r="H78" i="5" s="1"/>
  <c r="E69" i="5"/>
  <c r="E70" i="5"/>
  <c r="H70" i="5" s="1"/>
  <c r="E71" i="5"/>
  <c r="H71" i="5" s="1"/>
  <c r="E72" i="5"/>
  <c r="H72" i="5" s="1"/>
  <c r="E73" i="5"/>
  <c r="E74" i="5"/>
  <c r="H74" i="5" s="1"/>
  <c r="E62" i="5"/>
  <c r="H62" i="5" s="1"/>
  <c r="E63" i="5"/>
  <c r="H63" i="5" s="1"/>
  <c r="E50" i="5"/>
  <c r="E51" i="5"/>
  <c r="H51" i="5" s="1"/>
  <c r="E52" i="5"/>
  <c r="H52" i="5" s="1"/>
  <c r="E53" i="5"/>
  <c r="E45" i="5"/>
  <c r="H45" i="5" s="1"/>
  <c r="E26" i="5"/>
  <c r="E27" i="5"/>
  <c r="H27" i="5" s="1"/>
  <c r="E28" i="5"/>
  <c r="H28" i="5" s="1"/>
  <c r="E17" i="5"/>
  <c r="H17" i="5" s="1"/>
  <c r="E18" i="5"/>
  <c r="E19" i="5"/>
  <c r="H19" i="5" s="1"/>
  <c r="E77" i="5"/>
  <c r="H77" i="5" s="1"/>
  <c r="E68" i="5"/>
  <c r="H68" i="5" s="1"/>
  <c r="E61" i="5"/>
  <c r="E55" i="5"/>
  <c r="H55" i="5" s="1"/>
  <c r="E49" i="5"/>
  <c r="H49" i="5" s="1"/>
  <c r="E44" i="5"/>
  <c r="H44" i="5" s="1"/>
  <c r="E25" i="5"/>
  <c r="E16" i="5"/>
  <c r="H16" i="5" s="1"/>
  <c r="E8" i="5"/>
  <c r="H8" i="5" s="1"/>
  <c r="E2" i="5"/>
  <c r="H2" i="5" s="1"/>
  <c r="H691" i="4"/>
  <c r="H699" i="4"/>
  <c r="H647" i="4"/>
  <c r="H569" i="4"/>
  <c r="H511" i="4"/>
  <c r="H475" i="4"/>
  <c r="H377" i="4"/>
  <c r="H266" i="4"/>
  <c r="H218" i="4"/>
  <c r="H188" i="4"/>
  <c r="H196" i="4"/>
  <c r="H150" i="4"/>
  <c r="H116" i="4"/>
  <c r="H124" i="4"/>
  <c r="H87" i="4"/>
  <c r="H95" i="4"/>
  <c r="H67" i="4"/>
  <c r="H31" i="4"/>
  <c r="H721" i="4"/>
  <c r="H375" i="4"/>
  <c r="H11" i="4"/>
  <c r="E722" i="4"/>
  <c r="H722" i="4" s="1"/>
  <c r="E723" i="4"/>
  <c r="H723" i="4" s="1"/>
  <c r="E724" i="4"/>
  <c r="H724" i="4" s="1"/>
  <c r="E725" i="4"/>
  <c r="H725" i="4" s="1"/>
  <c r="E690" i="4"/>
  <c r="H690" i="4" s="1"/>
  <c r="E691" i="4"/>
  <c r="E692" i="4"/>
  <c r="H692" i="4" s="1"/>
  <c r="E693" i="4"/>
  <c r="H693" i="4" s="1"/>
  <c r="E694" i="4"/>
  <c r="H694" i="4" s="1"/>
  <c r="E695" i="4"/>
  <c r="H695" i="4" s="1"/>
  <c r="E696" i="4"/>
  <c r="H696" i="4" s="1"/>
  <c r="E697" i="4"/>
  <c r="H697" i="4" s="1"/>
  <c r="E698" i="4"/>
  <c r="H698" i="4" s="1"/>
  <c r="E699" i="4"/>
  <c r="E700" i="4"/>
  <c r="H700" i="4" s="1"/>
  <c r="E641" i="4"/>
  <c r="H641" i="4" s="1"/>
  <c r="E642" i="4"/>
  <c r="H642" i="4" s="1"/>
  <c r="E643" i="4"/>
  <c r="H643" i="4" s="1"/>
  <c r="E644" i="4"/>
  <c r="H644" i="4" s="1"/>
  <c r="E645" i="4"/>
  <c r="H645" i="4" s="1"/>
  <c r="E646" i="4"/>
  <c r="H646" i="4" s="1"/>
  <c r="E647" i="4"/>
  <c r="E648" i="4"/>
  <c r="H648" i="4" s="1"/>
  <c r="E649" i="4"/>
  <c r="H649" i="4" s="1"/>
  <c r="E650" i="4"/>
  <c r="H650" i="4" s="1"/>
  <c r="E651" i="4"/>
  <c r="H651" i="4" s="1"/>
  <c r="E602" i="4"/>
  <c r="H602" i="4" s="1"/>
  <c r="E567" i="4"/>
  <c r="H567" i="4" s="1"/>
  <c r="E568" i="4"/>
  <c r="H568" i="4" s="1"/>
  <c r="E569" i="4"/>
  <c r="E570" i="4"/>
  <c r="H570" i="4" s="1"/>
  <c r="E571" i="4"/>
  <c r="H571" i="4" s="1"/>
  <c r="E572" i="4"/>
  <c r="H572" i="4" s="1"/>
  <c r="E573" i="4"/>
  <c r="H573" i="4" s="1"/>
  <c r="E574" i="4"/>
  <c r="H574" i="4" s="1"/>
  <c r="E509" i="4"/>
  <c r="H509" i="4" s="1"/>
  <c r="E510" i="4"/>
  <c r="H510" i="4" s="1"/>
  <c r="E511" i="4"/>
  <c r="E512" i="4"/>
  <c r="H512" i="4" s="1"/>
  <c r="E513" i="4"/>
  <c r="H513" i="4" s="1"/>
  <c r="E514" i="4"/>
  <c r="H514" i="4" s="1"/>
  <c r="E515" i="4"/>
  <c r="H515" i="4" s="1"/>
  <c r="E516" i="4"/>
  <c r="H516" i="4" s="1"/>
  <c r="E473" i="4"/>
  <c r="H473" i="4" s="1"/>
  <c r="E474" i="4"/>
  <c r="H474" i="4" s="1"/>
  <c r="E475" i="4"/>
  <c r="E438" i="4"/>
  <c r="H438" i="4" s="1"/>
  <c r="E439" i="4"/>
  <c r="H439" i="4" s="1"/>
  <c r="E440" i="4"/>
  <c r="H440" i="4" s="1"/>
  <c r="E441" i="4"/>
  <c r="H441" i="4" s="1"/>
  <c r="E442" i="4"/>
  <c r="H442" i="4" s="1"/>
  <c r="E443" i="4"/>
  <c r="H443" i="4" s="1"/>
  <c r="E376" i="4"/>
  <c r="H376" i="4" s="1"/>
  <c r="E377" i="4"/>
  <c r="E378" i="4"/>
  <c r="H378" i="4" s="1"/>
  <c r="E379" i="4"/>
  <c r="H379" i="4" s="1"/>
  <c r="E340" i="4"/>
  <c r="H340" i="4" s="1"/>
  <c r="E341" i="4"/>
  <c r="H341" i="4" s="1"/>
  <c r="E342" i="4"/>
  <c r="H342" i="4" s="1"/>
  <c r="E343" i="4"/>
  <c r="H343" i="4" s="1"/>
  <c r="E344" i="4"/>
  <c r="H344" i="4" s="1"/>
  <c r="E266" i="4"/>
  <c r="E267" i="4"/>
  <c r="H267" i="4" s="1"/>
  <c r="E268" i="4"/>
  <c r="H268" i="4" s="1"/>
  <c r="E269" i="4"/>
  <c r="H269" i="4" s="1"/>
  <c r="E270" i="4"/>
  <c r="H270" i="4" s="1"/>
  <c r="E271" i="4"/>
  <c r="H271" i="4" s="1"/>
  <c r="E272" i="4"/>
  <c r="H272" i="4" s="1"/>
  <c r="E217" i="4"/>
  <c r="H217" i="4" s="1"/>
  <c r="E218" i="4"/>
  <c r="E219" i="4"/>
  <c r="H219" i="4" s="1"/>
  <c r="E220" i="4"/>
  <c r="H220" i="4" s="1"/>
  <c r="E221" i="4"/>
  <c r="H221" i="4" s="1"/>
  <c r="E222" i="4"/>
  <c r="H222" i="4" s="1"/>
  <c r="E223" i="4"/>
  <c r="H223" i="4" s="1"/>
  <c r="E224" i="4"/>
  <c r="H224" i="4" s="1"/>
  <c r="E187" i="4"/>
  <c r="H187" i="4" s="1"/>
  <c r="E188" i="4"/>
  <c r="E189" i="4"/>
  <c r="H189" i="4" s="1"/>
  <c r="E190" i="4"/>
  <c r="H190" i="4" s="1"/>
  <c r="E191" i="4"/>
  <c r="H191" i="4" s="1"/>
  <c r="E192" i="4"/>
  <c r="H192" i="4" s="1"/>
  <c r="E193" i="4"/>
  <c r="H193" i="4" s="1"/>
  <c r="E194" i="4"/>
  <c r="H194" i="4" s="1"/>
  <c r="E195" i="4"/>
  <c r="H195" i="4" s="1"/>
  <c r="E196" i="4"/>
  <c r="E197" i="4"/>
  <c r="H197" i="4" s="1"/>
  <c r="E198" i="4"/>
  <c r="H198" i="4" s="1"/>
  <c r="E199" i="4"/>
  <c r="H199" i="4" s="1"/>
  <c r="E200" i="4"/>
  <c r="H200" i="4" s="1"/>
  <c r="E201" i="4"/>
  <c r="H201" i="4" s="1"/>
  <c r="E202" i="4"/>
  <c r="H202" i="4" s="1"/>
  <c r="E149" i="4"/>
  <c r="H149" i="4" s="1"/>
  <c r="E150" i="4"/>
  <c r="E151" i="4"/>
  <c r="H151" i="4" s="1"/>
  <c r="E152" i="4"/>
  <c r="H152" i="4" s="1"/>
  <c r="E153" i="4"/>
  <c r="H153" i="4" s="1"/>
  <c r="E154" i="4"/>
  <c r="H154" i="4" s="1"/>
  <c r="E155" i="4"/>
  <c r="H155" i="4" s="1"/>
  <c r="E156" i="4"/>
  <c r="H156" i="4" s="1"/>
  <c r="E157" i="4"/>
  <c r="H157" i="4" s="1"/>
  <c r="E116" i="4"/>
  <c r="E117" i="4"/>
  <c r="H117" i="4" s="1"/>
  <c r="E118" i="4"/>
  <c r="H118" i="4" s="1"/>
  <c r="E119" i="4"/>
  <c r="H119" i="4" s="1"/>
  <c r="E120" i="4"/>
  <c r="H120" i="4" s="1"/>
  <c r="E121" i="4"/>
  <c r="H121" i="4" s="1"/>
  <c r="E122" i="4"/>
  <c r="H122" i="4" s="1"/>
  <c r="E123" i="4"/>
  <c r="H123" i="4" s="1"/>
  <c r="E124" i="4"/>
  <c r="E125" i="4"/>
  <c r="H125" i="4" s="1"/>
  <c r="E126" i="4"/>
  <c r="H126" i="4" s="1"/>
  <c r="E127" i="4"/>
  <c r="H127" i="4" s="1"/>
  <c r="E128" i="4"/>
  <c r="H128" i="4" s="1"/>
  <c r="E129" i="4"/>
  <c r="H129" i="4" s="1"/>
  <c r="E130" i="4"/>
  <c r="H130" i="4" s="1"/>
  <c r="E131" i="4"/>
  <c r="H131" i="4" s="1"/>
  <c r="E87" i="4"/>
  <c r="E88" i="4"/>
  <c r="H88" i="4" s="1"/>
  <c r="E89" i="4"/>
  <c r="H89" i="4" s="1"/>
  <c r="E90" i="4"/>
  <c r="H90" i="4" s="1"/>
  <c r="E91" i="4"/>
  <c r="H91" i="4" s="1"/>
  <c r="E92" i="4"/>
  <c r="H92" i="4" s="1"/>
  <c r="E93" i="4"/>
  <c r="H93" i="4" s="1"/>
  <c r="E94" i="4"/>
  <c r="H94" i="4" s="1"/>
  <c r="E95" i="4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E67" i="4"/>
  <c r="E68" i="4"/>
  <c r="H68" i="4" s="1"/>
  <c r="E69" i="4"/>
  <c r="H69" i="4" s="1"/>
  <c r="E70" i="4"/>
  <c r="H70" i="4" s="1"/>
  <c r="E71" i="4"/>
  <c r="H71" i="4" s="1"/>
  <c r="E72" i="4"/>
  <c r="H72" i="4" s="1"/>
  <c r="E73" i="4"/>
  <c r="H73" i="4" s="1"/>
  <c r="E30" i="4"/>
  <c r="H30" i="4" s="1"/>
  <c r="E31" i="4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721" i="4"/>
  <c r="E689" i="4"/>
  <c r="H689" i="4" s="1"/>
  <c r="E640" i="4"/>
  <c r="H640" i="4" s="1"/>
  <c r="E601" i="4"/>
  <c r="H601" i="4" s="1"/>
  <c r="E566" i="4"/>
  <c r="H566" i="4" s="1"/>
  <c r="E508" i="4"/>
  <c r="H508" i="4" s="1"/>
  <c r="E472" i="4"/>
  <c r="H472" i="4" s="1"/>
  <c r="E437" i="4"/>
  <c r="H437" i="4" s="1"/>
  <c r="E375" i="4"/>
  <c r="E339" i="4"/>
  <c r="H339" i="4" s="1"/>
  <c r="E265" i="4"/>
  <c r="H265" i="4" s="1"/>
  <c r="E216" i="4"/>
  <c r="E186" i="4"/>
  <c r="H186" i="4" s="1"/>
  <c r="E148" i="4"/>
  <c r="H148" i="4" s="1"/>
  <c r="E115" i="4"/>
  <c r="H115" i="4" s="1"/>
  <c r="E86" i="4"/>
  <c r="H86" i="4" s="1"/>
  <c r="E59" i="4"/>
  <c r="H59" i="4" s="1"/>
  <c r="E29" i="4"/>
  <c r="H29" i="4" s="1"/>
  <c r="E10" i="4"/>
  <c r="H10" i="4" s="1"/>
  <c r="E3" i="4"/>
  <c r="H3" i="4" s="1"/>
  <c r="E4" i="4"/>
  <c r="H4" i="4" s="1"/>
  <c r="E5" i="4"/>
  <c r="H5" i="4" s="1"/>
  <c r="E6" i="4"/>
  <c r="H6" i="4" s="1"/>
  <c r="E7" i="4"/>
  <c r="H7" i="4" s="1"/>
  <c r="E8" i="4"/>
  <c r="H8" i="4" s="1"/>
  <c r="E9" i="4"/>
  <c r="H9" i="4" s="1"/>
  <c r="E11" i="4"/>
  <c r="E12" i="4"/>
  <c r="H12" i="4" s="1"/>
  <c r="E13" i="4"/>
  <c r="H13" i="4" s="1"/>
  <c r="E2" i="4"/>
  <c r="H2" i="4" s="1"/>
  <c r="H4" i="3"/>
  <c r="H7" i="3"/>
  <c r="H8" i="3"/>
  <c r="H11" i="3"/>
  <c r="H12" i="3"/>
  <c r="H15" i="3"/>
  <c r="H16" i="3"/>
  <c r="H19" i="3"/>
  <c r="H20" i="3"/>
  <c r="H23" i="3"/>
  <c r="H24" i="3"/>
  <c r="H27" i="3"/>
  <c r="H28" i="3"/>
  <c r="H31" i="3"/>
  <c r="H32" i="3"/>
  <c r="H35" i="3"/>
  <c r="H36" i="3"/>
  <c r="H39" i="3"/>
  <c r="H40" i="3"/>
  <c r="H43" i="3"/>
  <c r="H44" i="3"/>
  <c r="H47" i="3"/>
  <c r="H48" i="3"/>
  <c r="H53" i="3"/>
  <c r="H54" i="3"/>
  <c r="H2" i="3"/>
  <c r="E3" i="3"/>
  <c r="H3" i="3" s="1"/>
  <c r="E4" i="3"/>
  <c r="E5" i="3"/>
  <c r="H5" i="3" s="1"/>
  <c r="E6" i="3"/>
  <c r="H6" i="3" s="1"/>
  <c r="E7" i="3"/>
  <c r="E8" i="3"/>
  <c r="E9" i="3"/>
  <c r="H9" i="3" s="1"/>
  <c r="E10" i="3"/>
  <c r="H10" i="3" s="1"/>
  <c r="E11" i="3"/>
  <c r="E12" i="3"/>
  <c r="E13" i="3"/>
  <c r="H13" i="3" s="1"/>
  <c r="E14" i="3"/>
  <c r="H14" i="3" s="1"/>
  <c r="E15" i="3"/>
  <c r="E16" i="3"/>
  <c r="E17" i="3"/>
  <c r="H17" i="3" s="1"/>
  <c r="E18" i="3"/>
  <c r="H18" i="3" s="1"/>
  <c r="E19" i="3"/>
  <c r="E20" i="3"/>
  <c r="E21" i="3"/>
  <c r="H21" i="3" s="1"/>
  <c r="E22" i="3"/>
  <c r="H22" i="3" s="1"/>
  <c r="E23" i="3"/>
  <c r="E24" i="3"/>
  <c r="E25" i="3"/>
  <c r="H25" i="3" s="1"/>
  <c r="E26" i="3"/>
  <c r="H26" i="3" s="1"/>
  <c r="E27" i="3"/>
  <c r="E28" i="3"/>
  <c r="E29" i="3"/>
  <c r="H29" i="3" s="1"/>
  <c r="E30" i="3"/>
  <c r="H30" i="3" s="1"/>
  <c r="E31" i="3"/>
  <c r="E32" i="3"/>
  <c r="E33" i="3"/>
  <c r="H33" i="3" s="1"/>
  <c r="E34" i="3"/>
  <c r="H34" i="3" s="1"/>
  <c r="E35" i="3"/>
  <c r="E36" i="3"/>
  <c r="E37" i="3"/>
  <c r="H37" i="3" s="1"/>
  <c r="E38" i="3"/>
  <c r="H38" i="3" s="1"/>
  <c r="E39" i="3"/>
  <c r="E40" i="3"/>
  <c r="E41" i="3"/>
  <c r="H41" i="3" s="1"/>
  <c r="E42" i="3"/>
  <c r="H42" i="3" s="1"/>
  <c r="E43" i="3"/>
  <c r="E44" i="3"/>
  <c r="E45" i="3"/>
  <c r="H45" i="3" s="1"/>
  <c r="E46" i="3"/>
  <c r="H46" i="3" s="1"/>
  <c r="E47" i="3"/>
  <c r="E48" i="3"/>
  <c r="E49" i="3"/>
  <c r="H49" i="3" s="1"/>
  <c r="E52" i="3"/>
  <c r="H52" i="3" s="1"/>
  <c r="E53" i="3"/>
  <c r="E54" i="3"/>
  <c r="E55" i="3"/>
  <c r="H55" i="3" s="1"/>
  <c r="E56" i="3"/>
  <c r="H56" i="3" s="1"/>
  <c r="E2" i="3"/>
  <c r="Q59" i="3"/>
  <c r="P59" i="3"/>
  <c r="O59" i="3"/>
  <c r="Q26" i="3"/>
  <c r="O26" i="3" s="1"/>
  <c r="P26" i="3"/>
  <c r="G195" i="2"/>
  <c r="G196" i="2"/>
  <c r="G197" i="2"/>
  <c r="G198" i="2"/>
  <c r="G199" i="2"/>
  <c r="G200" i="2"/>
  <c r="G201" i="2"/>
  <c r="G202" i="2"/>
  <c r="G203" i="2"/>
  <c r="G204" i="2"/>
  <c r="G194" i="2"/>
  <c r="G181" i="2"/>
  <c r="G182" i="2"/>
  <c r="G183" i="2"/>
  <c r="G184" i="2"/>
  <c r="G185" i="2"/>
  <c r="G186" i="2"/>
  <c r="G188" i="2"/>
  <c r="G180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64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48" i="2"/>
  <c r="G140" i="2"/>
  <c r="G141" i="2"/>
  <c r="G142" i="2"/>
  <c r="G143" i="2"/>
  <c r="G144" i="2"/>
  <c r="G145" i="2"/>
  <c r="G146" i="2"/>
  <c r="G139" i="2"/>
  <c r="G124" i="2"/>
  <c r="G125" i="2"/>
  <c r="G126" i="2"/>
  <c r="G127" i="2"/>
  <c r="G128" i="2"/>
  <c r="G129" i="2"/>
  <c r="G130" i="2"/>
  <c r="G131" i="2"/>
  <c r="G132" i="2"/>
  <c r="G123" i="2"/>
  <c r="G107" i="2"/>
  <c r="G108" i="2"/>
  <c r="G109" i="2"/>
  <c r="G110" i="2"/>
  <c r="G106" i="2"/>
  <c r="G92" i="2"/>
  <c r="G93" i="2"/>
  <c r="G94" i="2"/>
  <c r="G95" i="2"/>
  <c r="G96" i="2"/>
  <c r="G97" i="2"/>
  <c r="G98" i="2"/>
  <c r="G99" i="2"/>
  <c r="G100" i="2"/>
  <c r="G101" i="2"/>
  <c r="G102" i="2"/>
  <c r="G91" i="2"/>
  <c r="G80" i="2"/>
  <c r="G81" i="2"/>
  <c r="G82" i="2"/>
  <c r="G83" i="2"/>
  <c r="G84" i="2"/>
  <c r="G85" i="2"/>
  <c r="G86" i="2"/>
  <c r="G87" i="2"/>
  <c r="G88" i="2"/>
  <c r="G89" i="2"/>
  <c r="G90" i="2"/>
  <c r="G79" i="2"/>
  <c r="G70" i="2"/>
  <c r="G71" i="2"/>
  <c r="G72" i="2"/>
  <c r="G73" i="2"/>
  <c r="G74" i="2"/>
  <c r="G75" i="2"/>
  <c r="G76" i="2"/>
  <c r="G69" i="2"/>
  <c r="G56" i="2"/>
  <c r="G57" i="2"/>
  <c r="G58" i="2"/>
  <c r="G59" i="2"/>
  <c r="G60" i="2"/>
  <c r="G61" i="2"/>
  <c r="G62" i="2"/>
  <c r="G63" i="2"/>
  <c r="G64" i="2"/>
  <c r="G55" i="2"/>
  <c r="G37" i="2"/>
  <c r="G38" i="2"/>
  <c r="G39" i="2"/>
  <c r="G40" i="2"/>
  <c r="G41" i="2"/>
  <c r="G42" i="2"/>
  <c r="G36" i="2"/>
  <c r="G19" i="2"/>
  <c r="G20" i="2"/>
  <c r="G21" i="2"/>
  <c r="G22" i="2"/>
  <c r="G23" i="2"/>
  <c r="G24" i="2"/>
  <c r="G25" i="2"/>
  <c r="G26" i="2"/>
  <c r="G27" i="2"/>
  <c r="G28" i="2"/>
  <c r="G29" i="2"/>
  <c r="G18" i="2"/>
  <c r="G3" i="2"/>
  <c r="G4" i="2"/>
  <c r="G5" i="2"/>
  <c r="G6" i="2"/>
  <c r="G7" i="2"/>
  <c r="G8" i="2"/>
  <c r="G9" i="2"/>
  <c r="G2" i="2"/>
  <c r="G98" i="14"/>
  <c r="G96" i="14"/>
  <c r="G95" i="14"/>
  <c r="G94" i="14"/>
  <c r="G93" i="14"/>
  <c r="G92" i="14"/>
  <c r="G91" i="14"/>
  <c r="G90" i="14"/>
  <c r="G89" i="14"/>
  <c r="G88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0" i="14"/>
  <c r="G69" i="14"/>
  <c r="G68" i="14"/>
  <c r="G67" i="14"/>
  <c r="G66" i="14"/>
  <c r="G65" i="14"/>
  <c r="G64" i="14"/>
  <c r="G63" i="14"/>
  <c r="G61" i="14"/>
  <c r="G60" i="14"/>
  <c r="G59" i="14"/>
  <c r="G58" i="14"/>
  <c r="G57" i="14"/>
  <c r="G56" i="14"/>
  <c r="G54" i="14"/>
  <c r="G53" i="14"/>
  <c r="G52" i="14"/>
  <c r="G51" i="14"/>
  <c r="G50" i="14"/>
  <c r="G49" i="14"/>
  <c r="G48" i="14"/>
  <c r="G46" i="14"/>
  <c r="M46" i="14"/>
  <c r="G45" i="14"/>
  <c r="M45" i="14"/>
  <c r="G44" i="14"/>
  <c r="M44" i="14"/>
  <c r="G43" i="14"/>
  <c r="M43" i="14"/>
  <c r="G42" i="14"/>
  <c r="M42" i="14"/>
  <c r="G41" i="14"/>
  <c r="M41" i="14"/>
  <c r="G40" i="14"/>
  <c r="M40" i="14"/>
  <c r="G39" i="14"/>
  <c r="M39" i="14"/>
  <c r="G38" i="14"/>
  <c r="M38" i="14"/>
  <c r="G37" i="14"/>
  <c r="M37" i="14"/>
  <c r="G36" i="14"/>
  <c r="M36" i="14"/>
  <c r="G35" i="14"/>
  <c r="M35" i="14"/>
  <c r="G34" i="14"/>
  <c r="M34" i="14"/>
  <c r="E33" i="14"/>
  <c r="M33" i="14"/>
  <c r="G32" i="14"/>
  <c r="M32" i="14"/>
  <c r="G31" i="14"/>
  <c r="G29" i="14"/>
  <c r="G28" i="14"/>
  <c r="G27" i="14"/>
  <c r="G26" i="14"/>
  <c r="G25" i="14"/>
  <c r="G24" i="14"/>
  <c r="G23" i="14"/>
  <c r="G22" i="14"/>
  <c r="G21" i="14"/>
  <c r="G20" i="14"/>
  <c r="G19" i="14"/>
  <c r="G17" i="14"/>
  <c r="G16" i="14"/>
  <c r="G15" i="14"/>
  <c r="G14" i="14"/>
  <c r="G13" i="14"/>
  <c r="G12" i="14"/>
  <c r="G11" i="14"/>
  <c r="G10" i="14"/>
  <c r="G9" i="14"/>
  <c r="G8" i="14"/>
  <c r="G7" i="14"/>
  <c r="F6" i="14"/>
  <c r="G5" i="14"/>
  <c r="G4" i="14"/>
  <c r="G3" i="14"/>
  <c r="G2" i="14"/>
  <c r="G23" i="13"/>
  <c r="F23" i="13"/>
  <c r="W22" i="9"/>
  <c r="V22" i="9"/>
  <c r="U22" i="9"/>
  <c r="M193" i="8"/>
  <c r="G192" i="8"/>
  <c r="G191" i="8"/>
  <c r="G190" i="8"/>
  <c r="E189" i="8"/>
  <c r="G189" i="8" s="1"/>
  <c r="G188" i="8"/>
  <c r="G187" i="8"/>
  <c r="G186" i="8"/>
  <c r="G185" i="8"/>
  <c r="M184" i="8"/>
  <c r="G183" i="8"/>
  <c r="G182" i="8"/>
  <c r="G181" i="8"/>
  <c r="G180" i="8"/>
  <c r="G179" i="8"/>
  <c r="F178" i="8"/>
  <c r="H178" i="8" s="1"/>
  <c r="G177" i="8"/>
  <c r="G176" i="8"/>
  <c r="G175" i="8"/>
  <c r="M174" i="8"/>
  <c r="G173" i="8"/>
  <c r="G172" i="8"/>
  <c r="G171" i="8"/>
  <c r="G170" i="8"/>
  <c r="G169" i="8"/>
  <c r="M168" i="8"/>
  <c r="G167" i="8"/>
  <c r="G166" i="8"/>
  <c r="G165" i="8"/>
  <c r="G164" i="8"/>
  <c r="G163" i="8"/>
  <c r="M162" i="8"/>
  <c r="G161" i="8"/>
  <c r="F160" i="8"/>
  <c r="G160" i="8" s="1"/>
  <c r="G159" i="8"/>
  <c r="G158" i="8"/>
  <c r="G157" i="8"/>
  <c r="G156" i="8"/>
  <c r="G155" i="8"/>
  <c r="G154" i="8"/>
  <c r="F153" i="8"/>
  <c r="H153" i="8" s="1"/>
  <c r="G152" i="8"/>
  <c r="M151" i="8"/>
  <c r="G150" i="8"/>
  <c r="G149" i="8"/>
  <c r="G148" i="8"/>
  <c r="G147" i="8"/>
  <c r="G146" i="8"/>
  <c r="G145" i="8"/>
  <c r="G144" i="8"/>
  <c r="G143" i="8"/>
  <c r="F142" i="8"/>
  <c r="G142" i="8" s="1"/>
  <c r="G141" i="8"/>
  <c r="G140" i="8"/>
  <c r="M139" i="8"/>
  <c r="F138" i="8"/>
  <c r="G138" i="8" s="1"/>
  <c r="G137" i="8"/>
  <c r="G136" i="8"/>
  <c r="G135" i="8"/>
  <c r="G134" i="8"/>
  <c r="G133" i="8"/>
  <c r="M132" i="8"/>
  <c r="G131" i="8"/>
  <c r="G130" i="8"/>
  <c r="G129" i="8"/>
  <c r="G128" i="8"/>
  <c r="G127" i="8"/>
  <c r="G126" i="8"/>
  <c r="G125" i="8"/>
  <c r="G124" i="8"/>
  <c r="F123" i="8"/>
  <c r="G122" i="8"/>
  <c r="M121" i="8"/>
  <c r="G120" i="8"/>
  <c r="G119" i="8"/>
  <c r="G118" i="8"/>
  <c r="G117" i="8"/>
  <c r="G116" i="8"/>
  <c r="G115" i="8"/>
  <c r="M114" i="8"/>
  <c r="G113" i="8"/>
  <c r="G112" i="8"/>
  <c r="G111" i="8"/>
  <c r="G110" i="8"/>
  <c r="G109" i="8"/>
  <c r="G108" i="8"/>
  <c r="G107" i="8"/>
  <c r="G106" i="8"/>
  <c r="G105" i="8"/>
  <c r="M104" i="8"/>
  <c r="G103" i="8"/>
  <c r="G102" i="8"/>
  <c r="G101" i="8"/>
  <c r="G100" i="8"/>
  <c r="G99" i="8"/>
  <c r="G98" i="8"/>
  <c r="G97" i="8"/>
  <c r="M96" i="8"/>
  <c r="F95" i="8"/>
  <c r="G95" i="8" s="1"/>
  <c r="F94" i="8"/>
  <c r="G93" i="8"/>
  <c r="G92" i="8"/>
  <c r="G91" i="8"/>
  <c r="G90" i="8"/>
  <c r="G89" i="8"/>
  <c r="G88" i="8"/>
  <c r="M87" i="8"/>
  <c r="G86" i="8"/>
  <c r="F85" i="8"/>
  <c r="G85" i="8" s="1"/>
  <c r="G84" i="8"/>
  <c r="F83" i="8"/>
  <c r="G83" i="8" s="1"/>
  <c r="G82" i="8"/>
  <c r="G81" i="8"/>
  <c r="F80" i="8"/>
  <c r="H80" i="8" s="1"/>
  <c r="E80" i="8"/>
  <c r="G79" i="8"/>
  <c r="G78" i="8"/>
  <c r="G77" i="8"/>
  <c r="G76" i="8"/>
  <c r="G75" i="8"/>
  <c r="G74" i="8"/>
  <c r="G73" i="8"/>
  <c r="G72" i="8"/>
  <c r="G71" i="8"/>
  <c r="M70" i="8"/>
  <c r="G69" i="8"/>
  <c r="G68" i="8"/>
  <c r="G67" i="8"/>
  <c r="G66" i="8"/>
  <c r="G65" i="8"/>
  <c r="G64" i="8"/>
  <c r="G63" i="8"/>
  <c r="G62" i="8"/>
  <c r="G61" i="8"/>
  <c r="G60" i="8"/>
  <c r="G59" i="8"/>
  <c r="M58" i="8"/>
  <c r="F57" i="8"/>
  <c r="H57" i="8" s="1"/>
  <c r="G56" i="8"/>
  <c r="G55" i="8"/>
  <c r="G54" i="8"/>
  <c r="G53" i="8"/>
  <c r="G52" i="8"/>
  <c r="G51" i="8"/>
  <c r="G50" i="8"/>
  <c r="M49" i="8"/>
  <c r="G48" i="8"/>
  <c r="G47" i="8"/>
  <c r="G46" i="8"/>
  <c r="G45" i="8"/>
  <c r="G44" i="8"/>
  <c r="G43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7" i="8"/>
  <c r="G26" i="8"/>
  <c r="G25" i="8"/>
  <c r="G24" i="8"/>
  <c r="G23" i="8"/>
  <c r="G22" i="8"/>
  <c r="G21" i="8"/>
  <c r="G20" i="8"/>
  <c r="G19" i="8"/>
  <c r="G18" i="8"/>
  <c r="G17" i="8"/>
  <c r="F16" i="8"/>
  <c r="G14" i="8"/>
  <c r="G13" i="8"/>
  <c r="G12" i="8"/>
  <c r="G11" i="8"/>
  <c r="G10" i="8"/>
  <c r="G9" i="8"/>
  <c r="G6" i="8"/>
  <c r="G5" i="8"/>
  <c r="G3" i="8"/>
  <c r="G2" i="8"/>
  <c r="F67" i="6"/>
  <c r="E67" i="6"/>
  <c r="L67" i="6"/>
  <c r="G66" i="6"/>
  <c r="G65" i="6"/>
  <c r="G64" i="6"/>
  <c r="G63" i="6"/>
  <c r="G62" i="6"/>
  <c r="G61" i="6"/>
  <c r="G60" i="6"/>
  <c r="G59" i="6"/>
  <c r="G58" i="6"/>
  <c r="G57" i="6"/>
  <c r="G56" i="6"/>
  <c r="F55" i="6"/>
  <c r="L55" i="6"/>
  <c r="G54" i="6"/>
  <c r="G53" i="6"/>
  <c r="E52" i="6"/>
  <c r="E55" i="6" s="1"/>
  <c r="G51" i="6"/>
  <c r="G50" i="6"/>
  <c r="G49" i="6"/>
  <c r="G48" i="6"/>
  <c r="G47" i="6"/>
  <c r="G46" i="6"/>
  <c r="F45" i="6"/>
  <c r="L45" i="6"/>
  <c r="G44" i="6"/>
  <c r="G43" i="6"/>
  <c r="G42" i="6"/>
  <c r="G41" i="6"/>
  <c r="G40" i="6"/>
  <c r="G39" i="6"/>
  <c r="G38" i="6"/>
  <c r="G37" i="6"/>
  <c r="G36" i="6"/>
  <c r="G35" i="6"/>
  <c r="G34" i="6"/>
  <c r="G33" i="6"/>
  <c r="E32" i="6"/>
  <c r="G32" i="6" s="1"/>
  <c r="G31" i="6"/>
  <c r="G30" i="6"/>
  <c r="G29" i="6"/>
  <c r="G28" i="6"/>
  <c r="G27" i="6"/>
  <c r="G26" i="6"/>
  <c r="G25" i="6"/>
  <c r="G24" i="6"/>
  <c r="G23" i="6"/>
  <c r="E22" i="6"/>
  <c r="G21" i="6"/>
  <c r="G20" i="6"/>
  <c r="G19" i="6"/>
  <c r="F19" i="6"/>
  <c r="L19" i="6"/>
  <c r="E18" i="6"/>
  <c r="H18" i="6" s="1"/>
  <c r="E17" i="6"/>
  <c r="H17" i="6" s="1"/>
  <c r="E16" i="6"/>
  <c r="E15" i="6"/>
  <c r="H15" i="6" s="1"/>
  <c r="E14" i="6"/>
  <c r="H14" i="6" s="1"/>
  <c r="E13" i="6"/>
  <c r="H13" i="6" s="1"/>
  <c r="E12" i="6"/>
  <c r="E11" i="6"/>
  <c r="H11" i="6" s="1"/>
  <c r="E10" i="6"/>
  <c r="H10" i="6" s="1"/>
  <c r="E9" i="6"/>
  <c r="H9" i="6" s="1"/>
  <c r="E8" i="6"/>
  <c r="E7" i="6"/>
  <c r="H7" i="6" s="1"/>
  <c r="E6" i="6"/>
  <c r="H6" i="6" s="1"/>
  <c r="E5" i="6"/>
  <c r="H5" i="6" s="1"/>
  <c r="E4" i="6"/>
  <c r="E3" i="6"/>
  <c r="H3" i="6" s="1"/>
  <c r="E2" i="6"/>
  <c r="H2" i="6" s="1"/>
  <c r="P83" i="5"/>
  <c r="O83" i="5"/>
  <c r="P76" i="5"/>
  <c r="N76" i="5" s="1"/>
  <c r="O76" i="5"/>
  <c r="P67" i="5"/>
  <c r="O67" i="5"/>
  <c r="P60" i="5"/>
  <c r="O60" i="5"/>
  <c r="P54" i="5"/>
  <c r="O54" i="5"/>
  <c r="P48" i="5"/>
  <c r="O48" i="5"/>
  <c r="N48" i="5"/>
  <c r="P43" i="5"/>
  <c r="N43" i="5" s="1"/>
  <c r="O43" i="5"/>
  <c r="P24" i="5"/>
  <c r="O24" i="5"/>
  <c r="P15" i="5"/>
  <c r="N15" i="5" s="1"/>
  <c r="O15" i="5"/>
  <c r="P7" i="5"/>
  <c r="O7" i="5"/>
  <c r="N7" i="5" s="1"/>
  <c r="N800" i="4"/>
  <c r="M800" i="4"/>
  <c r="N749" i="4"/>
  <c r="M749" i="4"/>
  <c r="N720" i="4"/>
  <c r="M720" i="4"/>
  <c r="N688" i="4"/>
  <c r="M688" i="4"/>
  <c r="N639" i="4"/>
  <c r="M639" i="4"/>
  <c r="N600" i="4"/>
  <c r="M600" i="4"/>
  <c r="N565" i="4"/>
  <c r="M565" i="4"/>
  <c r="N545" i="4"/>
  <c r="M545" i="4"/>
  <c r="N507" i="4"/>
  <c r="M507" i="4"/>
  <c r="N471" i="4"/>
  <c r="M471" i="4"/>
  <c r="N436" i="4"/>
  <c r="M436" i="4"/>
  <c r="N374" i="4"/>
  <c r="M374" i="4"/>
  <c r="N338" i="4"/>
  <c r="M338" i="4"/>
  <c r="N310" i="4"/>
  <c r="M310" i="4"/>
  <c r="N264" i="4"/>
  <c r="M264" i="4"/>
  <c r="N215" i="4"/>
  <c r="M215" i="4"/>
  <c r="N185" i="4"/>
  <c r="M185" i="4"/>
  <c r="N147" i="4"/>
  <c r="M147" i="4"/>
  <c r="N114" i="4"/>
  <c r="M114" i="4"/>
  <c r="N85" i="4"/>
  <c r="M85" i="4"/>
  <c r="N58" i="4"/>
  <c r="M58" i="4"/>
  <c r="N28" i="4"/>
  <c r="M28" i="4"/>
  <c r="H85" i="8" l="1"/>
  <c r="H138" i="8"/>
  <c r="H160" i="8"/>
  <c r="H189" i="8"/>
  <c r="H83" i="8"/>
  <c r="H95" i="8"/>
  <c r="H142" i="8"/>
  <c r="H52" i="6"/>
  <c r="E45" i="6"/>
  <c r="H32" i="6"/>
  <c r="N67" i="5"/>
  <c r="E23" i="13"/>
  <c r="N81" i="7"/>
  <c r="N13" i="7"/>
  <c r="N33" i="7"/>
  <c r="N76" i="7"/>
  <c r="N23" i="7"/>
  <c r="N44" i="7"/>
  <c r="N67" i="7"/>
  <c r="N107" i="7"/>
  <c r="E19" i="6"/>
  <c r="G67" i="6"/>
  <c r="N83" i="5"/>
  <c r="N60" i="5"/>
  <c r="L374" i="4"/>
  <c r="L471" i="4"/>
  <c r="L545" i="4"/>
  <c r="L600" i="4"/>
  <c r="L688" i="4"/>
  <c r="L28" i="4"/>
  <c r="L215" i="4"/>
  <c r="L800" i="4"/>
  <c r="L185" i="4"/>
  <c r="L85" i="4"/>
  <c r="L338" i="4"/>
  <c r="L436" i="4"/>
  <c r="L565" i="4"/>
  <c r="L147" i="4"/>
  <c r="N24" i="5"/>
  <c r="N54" i="5"/>
  <c r="G22" i="6"/>
  <c r="G45" i="6" s="1"/>
  <c r="L264" i="4"/>
  <c r="G57" i="8"/>
  <c r="L507" i="4"/>
  <c r="L749" i="4"/>
  <c r="L58" i="4"/>
  <c r="L114" i="4"/>
  <c r="L310" i="4"/>
  <c r="L639" i="4"/>
  <c r="L720" i="4"/>
  <c r="G80" i="8"/>
  <c r="G94" i="8"/>
  <c r="G153" i="8"/>
  <c r="G178" i="8"/>
  <c r="G6" i="14"/>
  <c r="G52" i="6"/>
  <c r="G55" i="6" s="1"/>
</calcChain>
</file>

<file path=xl/sharedStrings.xml><?xml version="1.0" encoding="utf-8"?>
<sst xmlns="http://schemas.openxmlformats.org/spreadsheetml/2006/main" count="5936" uniqueCount="230">
  <si>
    <t>Plant Code</t>
  </si>
  <si>
    <t>Number</t>
  </si>
  <si>
    <t>Expected</t>
  </si>
  <si>
    <t>Chewed</t>
  </si>
  <si>
    <t>Observed</t>
  </si>
  <si>
    <t>Conbon 1</t>
  </si>
  <si>
    <t>Species</t>
  </si>
  <si>
    <t># Leaves</t>
  </si>
  <si>
    <t>Expected (cm2)</t>
  </si>
  <si>
    <t>Chewed (cm2)</t>
  </si>
  <si>
    <t>Observed (cm2)</t>
  </si>
  <si>
    <t>% herbivory</t>
  </si>
  <si>
    <t>Expected Leaf Area</t>
  </si>
  <si>
    <t>CenSol Ar</t>
  </si>
  <si>
    <t>Censol Tr</t>
  </si>
  <si>
    <t>Conbon</t>
  </si>
  <si>
    <t>Chal Tr</t>
  </si>
  <si>
    <t>Daupus</t>
  </si>
  <si>
    <t>Dipten Ar</t>
  </si>
  <si>
    <t>Dipten Tr</t>
  </si>
  <si>
    <t>Gaimeg</t>
  </si>
  <si>
    <t>Hirinc Ar</t>
  </si>
  <si>
    <t>Hirinc Tr</t>
  </si>
  <si>
    <t>Lacser Ar</t>
  </si>
  <si>
    <t>Lacser Tr</t>
  </si>
  <si>
    <t>Lepbon</t>
  </si>
  <si>
    <t>Melalb Ar</t>
  </si>
  <si>
    <t>Melalb Tr</t>
  </si>
  <si>
    <t>Rumcri Ar</t>
  </si>
  <si>
    <t>Rumcri Tr</t>
  </si>
  <si>
    <t>Plapat</t>
  </si>
  <si>
    <t>Telmeg</t>
  </si>
  <si>
    <t>Chewed Leaf Area</t>
  </si>
  <si>
    <t>Observed Leaf Area</t>
  </si>
  <si>
    <t>Censol AR 1</t>
  </si>
  <si>
    <t>Total</t>
  </si>
  <si>
    <t>Conbon 2C</t>
  </si>
  <si>
    <t>skinny sideways</t>
  </si>
  <si>
    <t>long w/ skinny going through</t>
  </si>
  <si>
    <t>Censol AR 1C</t>
  </si>
  <si>
    <t>151 (bag149)</t>
  </si>
  <si>
    <t>Censol ar 2</t>
  </si>
  <si>
    <t>Censol ar 2c</t>
  </si>
  <si>
    <t>Chl AR 1</t>
  </si>
  <si>
    <t>Censol ar 3</t>
  </si>
  <si>
    <t>Censol ar 4</t>
  </si>
  <si>
    <t>Chal AR 1C</t>
  </si>
  <si>
    <t>censol ar 6</t>
  </si>
  <si>
    <t>Daupus 1</t>
  </si>
  <si>
    <t xml:space="preserve">Celsol AR 8 </t>
  </si>
  <si>
    <t>not sure if correct plant is on the page</t>
  </si>
  <si>
    <t>Chal AR 2</t>
  </si>
  <si>
    <t>Daupus 1C</t>
  </si>
  <si>
    <t>Censol AR 9</t>
  </si>
  <si>
    <t>Daupus 2</t>
  </si>
  <si>
    <t>Chal AR 2C</t>
  </si>
  <si>
    <t>Censol TR 1</t>
  </si>
  <si>
    <t>Daupus 3</t>
  </si>
  <si>
    <t>Censol TR 1C</t>
  </si>
  <si>
    <t xml:space="preserve">Chal AR 3 </t>
  </si>
  <si>
    <t>Daupus 3C</t>
  </si>
  <si>
    <t xml:space="preserve">Censol Tr 3 </t>
  </si>
  <si>
    <t>Cant see</t>
  </si>
  <si>
    <t>Daupus 5</t>
  </si>
  <si>
    <t>Chal AR 3C</t>
  </si>
  <si>
    <t>Censol TR 8</t>
  </si>
  <si>
    <t>Daupus 6</t>
  </si>
  <si>
    <t>Censol TR 9</t>
  </si>
  <si>
    <t>Chal AR 4</t>
  </si>
  <si>
    <t>Daupus 2C</t>
  </si>
  <si>
    <t>Daupus 8</t>
  </si>
  <si>
    <t>Daupus 10</t>
  </si>
  <si>
    <t>Chal AR 5</t>
  </si>
  <si>
    <t xml:space="preserve">Chal AR 6 </t>
  </si>
  <si>
    <t xml:space="preserve">Chal AR 7 </t>
  </si>
  <si>
    <t>Chal AR 8</t>
  </si>
  <si>
    <t>Plant code</t>
  </si>
  <si>
    <t xml:space="preserve">Number </t>
  </si>
  <si>
    <t xml:space="preserve">Chal AR 9 </t>
  </si>
  <si>
    <t xml:space="preserve">Expected </t>
  </si>
  <si>
    <t>Dipten Ar 3</t>
  </si>
  <si>
    <t>total</t>
  </si>
  <si>
    <t>Gaimeg 1</t>
  </si>
  <si>
    <t xml:space="preserve">Chal TR 1C </t>
  </si>
  <si>
    <t>Gaimeg 1C</t>
  </si>
  <si>
    <t>Gaimeg 2</t>
  </si>
  <si>
    <t>Dipten Ar 7</t>
  </si>
  <si>
    <t>Chal TR 2</t>
  </si>
  <si>
    <t>Gaimeg 2C</t>
  </si>
  <si>
    <t>Gaimeg 3</t>
  </si>
  <si>
    <t xml:space="preserve">Chal TR 2C </t>
  </si>
  <si>
    <t>Gaimeg 3C</t>
  </si>
  <si>
    <t xml:space="preserve">Chal TR 3 </t>
  </si>
  <si>
    <t>Gaimeg 6</t>
  </si>
  <si>
    <t>Gaimeg 8</t>
  </si>
  <si>
    <t xml:space="preserve">Chal TR 3C </t>
  </si>
  <si>
    <t>Dipten Ar 8</t>
  </si>
  <si>
    <t xml:space="preserve">Gaimeg 8 </t>
  </si>
  <si>
    <t>Gaimeg 9</t>
  </si>
  <si>
    <t>Chal TR 5</t>
  </si>
  <si>
    <t>Gaimeg 10</t>
  </si>
  <si>
    <t>Dipten Tr 2C</t>
  </si>
  <si>
    <t xml:space="preserve">Chal TR 7 </t>
  </si>
  <si>
    <t>Chal TR 8</t>
  </si>
  <si>
    <t>Chal TR 9</t>
  </si>
  <si>
    <t>Chal TR 10</t>
  </si>
  <si>
    <t>For the most part only decaying plant materal chewed.</t>
  </si>
  <si>
    <t>Hirinc Ar 1</t>
  </si>
  <si>
    <t>Lacser AR 1</t>
  </si>
  <si>
    <t>Lacser TR Total</t>
  </si>
  <si>
    <t>Lepbon 1</t>
  </si>
  <si>
    <t xml:space="preserve">lacser ar 1 C             </t>
  </si>
  <si>
    <t>Lepbon 1C</t>
  </si>
  <si>
    <t>Lepbon 2</t>
  </si>
  <si>
    <t>Lacser AR 2C</t>
  </si>
  <si>
    <t>entire leaf damaged but mostly intact</t>
  </si>
  <si>
    <t>Lacser Ar 3</t>
  </si>
  <si>
    <t>Hirinc Ar 1C</t>
  </si>
  <si>
    <t>Lepbon 2C</t>
  </si>
  <si>
    <t>estimate based on size of stem</t>
  </si>
  <si>
    <t>Lepbon 3</t>
  </si>
  <si>
    <t>Lacser AR 3C</t>
  </si>
  <si>
    <t>Lepbon 3C</t>
  </si>
  <si>
    <t>Hirinc Ar 2c</t>
  </si>
  <si>
    <t>Lacser AR 4</t>
  </si>
  <si>
    <t>Lepbon 4</t>
  </si>
  <si>
    <t xml:space="preserve">Lascer AR 5 </t>
  </si>
  <si>
    <t>Lepbon 5</t>
  </si>
  <si>
    <t>Hirinc Ar2C</t>
  </si>
  <si>
    <t>Lascer AR 6</t>
  </si>
  <si>
    <t>Lepbon 6</t>
  </si>
  <si>
    <t>Hirinc Ar 3</t>
  </si>
  <si>
    <t>Lascer AR 7</t>
  </si>
  <si>
    <t>Lepbon 7</t>
  </si>
  <si>
    <t>Hirinc Ar 3C</t>
  </si>
  <si>
    <t>Lepbon 8</t>
  </si>
  <si>
    <t>Lacser AR 8</t>
  </si>
  <si>
    <t>Lacser AR 10</t>
  </si>
  <si>
    <t>Lepbon 9</t>
  </si>
  <si>
    <t>Lepbon 10</t>
  </si>
  <si>
    <t xml:space="preserve">Lacser TR 1C </t>
  </si>
  <si>
    <t>Hirinc Ar 4</t>
  </si>
  <si>
    <t>Lacser TR 2</t>
  </si>
  <si>
    <t>Hirinc Ar 5</t>
  </si>
  <si>
    <t xml:space="preserve">Lacser TR 2C </t>
  </si>
  <si>
    <t xml:space="preserve">Lacser TR3 </t>
  </si>
  <si>
    <t>Lacser TR 3C</t>
  </si>
  <si>
    <t>Hirinc Ar 6</t>
  </si>
  <si>
    <t xml:space="preserve">Lacser TR 4 </t>
  </si>
  <si>
    <t>Melalb AR 1</t>
  </si>
  <si>
    <t>Hirinc Ar 7</t>
  </si>
  <si>
    <t>Lacser TR 5</t>
  </si>
  <si>
    <t>Hirinc Ar 8</t>
  </si>
  <si>
    <t>Lacser TR 6</t>
  </si>
  <si>
    <t>Hirinc Ar 9</t>
  </si>
  <si>
    <t>Melalb AR 1C</t>
  </si>
  <si>
    <t xml:space="preserve">Lacser TR 7 </t>
  </si>
  <si>
    <t>Hirinc Tr 1</t>
  </si>
  <si>
    <t>Lacser TR 9</t>
  </si>
  <si>
    <t>Melalb AR 2</t>
  </si>
  <si>
    <t>Lacser TR 10</t>
  </si>
  <si>
    <t>Hirinc Tr 1C</t>
  </si>
  <si>
    <t>Melalb AR 2C</t>
  </si>
  <si>
    <t>Hirinc Tr 2</t>
  </si>
  <si>
    <t>Melalb AR 3</t>
  </si>
  <si>
    <t>Melalb AR 3C</t>
  </si>
  <si>
    <t>Hirinc Tr 3C</t>
  </si>
  <si>
    <t>Melalb AR 4</t>
  </si>
  <si>
    <t>Melalb AR5</t>
  </si>
  <si>
    <t>Hirinc Tr 7</t>
  </si>
  <si>
    <t>Melalb Ar 6</t>
  </si>
  <si>
    <t xml:space="preserve">                                                                                                           </t>
  </si>
  <si>
    <t>Hirinc Tr 8</t>
  </si>
  <si>
    <t>Melalb AR 7</t>
  </si>
  <si>
    <t>Hirinc Tr 9</t>
  </si>
  <si>
    <t>Rumcri AR</t>
  </si>
  <si>
    <t>Melalb AR 9</t>
  </si>
  <si>
    <t>Rumcri TR</t>
  </si>
  <si>
    <t>Hirinc Tr 10</t>
  </si>
  <si>
    <t>Rumcri AR 1</t>
  </si>
  <si>
    <t>Melalb AR 10</t>
  </si>
  <si>
    <t>Rumcri AR2</t>
  </si>
  <si>
    <t>Rumcri AR 2C</t>
  </si>
  <si>
    <t>Melalb TR 1C</t>
  </si>
  <si>
    <t>Rumcri AR3</t>
  </si>
  <si>
    <t>Rumcri Ar 3C</t>
  </si>
  <si>
    <t>Melalb TR 3</t>
  </si>
  <si>
    <t>Rumcri Ar 4</t>
  </si>
  <si>
    <t>Rumcri AR 5</t>
  </si>
  <si>
    <t>Melabl TR 3C</t>
  </si>
  <si>
    <t>.</t>
  </si>
  <si>
    <t>Rumcri AR 6</t>
  </si>
  <si>
    <t>Rumcri Ar 7</t>
  </si>
  <si>
    <t xml:space="preserve">Melabl TR 7 </t>
  </si>
  <si>
    <t>Rumcri AR 8</t>
  </si>
  <si>
    <t xml:space="preserve">Pic is Blurry </t>
  </si>
  <si>
    <t>Rumcri Ar 9</t>
  </si>
  <si>
    <t xml:space="preserve">Plapat 8 </t>
  </si>
  <si>
    <t>Melalb TR 9</t>
  </si>
  <si>
    <t xml:space="preserve">Rumcri AR 10 </t>
  </si>
  <si>
    <t>Melalb TR 10</t>
  </si>
  <si>
    <t>Telmeg 4</t>
  </si>
  <si>
    <t>Telmeg 1</t>
  </si>
  <si>
    <t>Telmeg 3</t>
  </si>
  <si>
    <t>Telmeg 5</t>
  </si>
  <si>
    <t>Telmeg 6</t>
  </si>
  <si>
    <t>Telmeg 8</t>
  </si>
  <si>
    <t>Telmeg 9</t>
  </si>
  <si>
    <t>Proportional consumption</t>
  </si>
  <si>
    <t>Region of origin</t>
  </si>
  <si>
    <t>Plant #</t>
  </si>
  <si>
    <t>Leaf #</t>
  </si>
  <si>
    <t>Centaurea solstitialis</t>
  </si>
  <si>
    <t>Caldenal</t>
  </si>
  <si>
    <t>Anatolia</t>
  </si>
  <si>
    <t>Conyza bonariensis</t>
  </si>
  <si>
    <t>Chenopodium album</t>
  </si>
  <si>
    <t>Daucus pusillus</t>
  </si>
  <si>
    <t>Diplotaxis tenuifolia</t>
  </si>
  <si>
    <t>Gaillardia megapotamica</t>
  </si>
  <si>
    <t>Hirschfeldia incana</t>
  </si>
  <si>
    <t>Lactuca serriola</t>
  </si>
  <si>
    <t>Lepidium bonariense</t>
  </si>
  <si>
    <t>Melilotus albus</t>
  </si>
  <si>
    <t>Rumex crrispus</t>
  </si>
  <si>
    <t>Plantago patagonica</t>
  </si>
  <si>
    <t>Thelesperma megapotamica</t>
  </si>
  <si>
    <t>Mean plant-1</t>
  </si>
  <si>
    <t>Mean sp-1 &amp; origin-1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</si>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</sst>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5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1"/>
      <name val="&quot;Calibri&quot;"/>
    </font>
    <font>
      <sz val="10"/>
      <name val="Arial"/>
    </font>
    <font>
      <b/>
      <sz val="10"/>
      <color rgb="FF000000"/>
      <name val="Arial"/>
    </font>
    <font>
      <b/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&quot;Calibri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/>
    <xf numFmtId="3" fontId="13" fillId="0" borderId="0" xfId="0" applyNumberFormat="1" applyFo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workbookViewId="0"/>
  </sheetViews>
  <sheetFormatPr baseColWidth="10" defaultColWidth="14.5" defaultRowHeight="15.75" customHeight="1"/>
  <sheetData>
    <row r="1" spans="1:26" ht="15.7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" t="s">
        <v>13</v>
      </c>
    </row>
    <row r="3" spans="1:26" ht="15.75" customHeight="1">
      <c r="A3" s="2" t="s">
        <v>14</v>
      </c>
    </row>
    <row r="4" spans="1:26" ht="15.75" customHeight="1">
      <c r="A4" s="2" t="s">
        <v>15</v>
      </c>
    </row>
    <row r="5" spans="1:26" ht="15.75" customHeight="1">
      <c r="A5" s="2" t="s">
        <v>16</v>
      </c>
    </row>
    <row r="6" spans="1:26" ht="15.75" customHeight="1">
      <c r="A6" s="2" t="s">
        <v>17</v>
      </c>
    </row>
    <row r="7" spans="1:26" ht="15.75" customHeight="1">
      <c r="A7" s="2" t="s">
        <v>18</v>
      </c>
    </row>
    <row r="8" spans="1:26" ht="15.75" customHeight="1">
      <c r="A8" s="2" t="s">
        <v>19</v>
      </c>
    </row>
    <row r="9" spans="1:26" ht="15.75" customHeight="1">
      <c r="A9" s="2" t="s">
        <v>20</v>
      </c>
    </row>
    <row r="10" spans="1:26" ht="15.75" customHeight="1">
      <c r="A10" s="2" t="s">
        <v>21</v>
      </c>
    </row>
    <row r="11" spans="1:26" ht="15.75" customHeight="1">
      <c r="A11" s="2" t="s">
        <v>22</v>
      </c>
    </row>
    <row r="12" spans="1:26" ht="15.75" customHeight="1">
      <c r="A12" s="2" t="s">
        <v>23</v>
      </c>
    </row>
    <row r="13" spans="1:26" ht="15.75" customHeight="1">
      <c r="A13" s="2" t="s">
        <v>24</v>
      </c>
    </row>
    <row r="14" spans="1:26" ht="15.75" customHeight="1">
      <c r="A14" s="2" t="s">
        <v>25</v>
      </c>
    </row>
    <row r="15" spans="1:26" ht="15.75" customHeight="1">
      <c r="A15" s="2" t="s">
        <v>26</v>
      </c>
    </row>
    <row r="16" spans="1:26" ht="15.75" customHeight="1">
      <c r="A16" s="2" t="s">
        <v>27</v>
      </c>
    </row>
    <row r="17" spans="1:1" ht="15.75" customHeight="1">
      <c r="A17" s="2" t="s">
        <v>28</v>
      </c>
    </row>
    <row r="18" spans="1:1" ht="15.75" customHeight="1">
      <c r="A18" s="2" t="s">
        <v>29</v>
      </c>
    </row>
    <row r="19" spans="1:1" ht="15.75" customHeight="1">
      <c r="A19" s="2" t="s">
        <v>30</v>
      </c>
    </row>
    <row r="20" spans="1:1" ht="15.75" customHeight="1">
      <c r="A20" s="2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14"/>
  <sheetViews>
    <sheetView workbookViewId="0">
      <pane ySplit="1" topLeftCell="A97" activePane="bottomLeft" state="frozen"/>
      <selection pane="bottomLeft" activeCell="I103" sqref="I103"/>
    </sheetView>
  </sheetViews>
  <sheetFormatPr baseColWidth="10" defaultColWidth="14.5" defaultRowHeight="15.75" customHeight="1"/>
  <cols>
    <col min="1" max="1" width="8.1640625" customWidth="1"/>
    <col min="2" max="2" width="8.83203125" customWidth="1"/>
    <col min="3" max="3" width="5.33203125" customWidth="1"/>
    <col min="4" max="4" width="4.83203125" customWidth="1"/>
    <col min="5" max="5" width="9.6640625" customWidth="1"/>
    <col min="6" max="6" width="8.5" customWidth="1"/>
    <col min="7" max="7" width="10.1640625" customWidth="1"/>
    <col min="8" max="8" width="13.6640625" customWidth="1"/>
    <col min="9" max="9" width="12.83203125" customWidth="1"/>
    <col min="10" max="10" width="20.83203125" customWidth="1"/>
    <col min="11" max="11" width="4.33203125" customWidth="1"/>
  </cols>
  <sheetData>
    <row r="1" spans="1:14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L1" s="1" t="s">
        <v>0</v>
      </c>
      <c r="M1" s="1" t="s">
        <v>1</v>
      </c>
    </row>
    <row r="2" spans="1:14" ht="15.75" customHeight="1">
      <c r="A2" s="17" t="s">
        <v>222</v>
      </c>
      <c r="B2" s="20" t="s">
        <v>213</v>
      </c>
      <c r="C2">
        <v>1</v>
      </c>
      <c r="D2">
        <v>1</v>
      </c>
      <c r="E2" s="21">
        <f>SUM(G2+F2)</f>
        <v>35.710999999999999</v>
      </c>
      <c r="F2" s="2">
        <v>0</v>
      </c>
      <c r="G2" s="2">
        <v>35.710999999999999</v>
      </c>
      <c r="H2" s="10">
        <f>F2/E2</f>
        <v>0</v>
      </c>
      <c r="I2" s="10">
        <f>AVERAGE(H2)</f>
        <v>0</v>
      </c>
      <c r="J2" s="10">
        <f>AVERAGE(I2:I113)</f>
        <v>6.2846995311167705E-2</v>
      </c>
    </row>
    <row r="3" spans="1:14" ht="15.75" customHeight="1">
      <c r="A3" s="17" t="s">
        <v>222</v>
      </c>
      <c r="B3" s="20" t="s">
        <v>213</v>
      </c>
      <c r="C3">
        <v>1</v>
      </c>
      <c r="D3">
        <v>2</v>
      </c>
      <c r="G3" s="2">
        <v>0.80900000000000005</v>
      </c>
    </row>
    <row r="4" spans="1:14" ht="15.75" customHeight="1">
      <c r="A4" s="17" t="s">
        <v>222</v>
      </c>
      <c r="B4" s="20" t="s">
        <v>213</v>
      </c>
      <c r="C4">
        <v>1</v>
      </c>
      <c r="D4">
        <v>3</v>
      </c>
      <c r="G4" s="2">
        <v>0.52200000000000002</v>
      </c>
    </row>
    <row r="5" spans="1:14" ht="15.75" customHeight="1">
      <c r="A5" s="17" t="s">
        <v>222</v>
      </c>
      <c r="B5" s="20" t="s">
        <v>213</v>
      </c>
      <c r="C5">
        <v>1</v>
      </c>
      <c r="D5">
        <v>4</v>
      </c>
      <c r="G5" s="2">
        <v>0.40899999999999997</v>
      </c>
      <c r="N5" s="10"/>
    </row>
    <row r="6" spans="1:14" ht="15.75" customHeight="1">
      <c r="A6" s="17"/>
      <c r="B6" s="20"/>
      <c r="E6" s="3"/>
      <c r="F6" s="1"/>
      <c r="G6" s="3"/>
      <c r="L6" s="1" t="s">
        <v>110</v>
      </c>
      <c r="M6" s="1">
        <v>1</v>
      </c>
    </row>
    <row r="7" spans="1:14" ht="15.75" customHeight="1">
      <c r="A7" s="17" t="s">
        <v>222</v>
      </c>
      <c r="B7" s="20" t="s">
        <v>213</v>
      </c>
      <c r="C7">
        <v>2</v>
      </c>
      <c r="D7">
        <v>1</v>
      </c>
      <c r="E7" s="21">
        <f>SUM(G7+F7)</f>
        <v>31.738</v>
      </c>
      <c r="F7" s="2">
        <v>0.34899999999999998</v>
      </c>
      <c r="G7" s="2">
        <v>31.388999999999999</v>
      </c>
      <c r="H7" s="10">
        <f>F7/E7</f>
        <v>1.0996282059361017E-2</v>
      </c>
      <c r="I7" s="10">
        <f>AVERAGE(H7)</f>
        <v>1.0996282059361017E-2</v>
      </c>
      <c r="J7" s="10"/>
    </row>
    <row r="8" spans="1:14" ht="15.75" customHeight="1">
      <c r="A8" s="17" t="s">
        <v>222</v>
      </c>
      <c r="B8" s="20" t="s">
        <v>213</v>
      </c>
      <c r="C8">
        <v>2</v>
      </c>
      <c r="D8">
        <v>2</v>
      </c>
      <c r="G8" s="2">
        <v>0.191</v>
      </c>
    </row>
    <row r="9" spans="1:14" ht="15.75" customHeight="1">
      <c r="A9" s="17" t="s">
        <v>222</v>
      </c>
      <c r="B9" s="20" t="s">
        <v>213</v>
      </c>
      <c r="C9">
        <v>2</v>
      </c>
      <c r="D9">
        <v>3</v>
      </c>
      <c r="G9" s="2">
        <v>0.28599999999999998</v>
      </c>
    </row>
    <row r="10" spans="1:14" ht="15.75" customHeight="1">
      <c r="A10" s="17" t="s">
        <v>222</v>
      </c>
      <c r="B10" s="20" t="s">
        <v>213</v>
      </c>
      <c r="C10">
        <v>2</v>
      </c>
      <c r="D10">
        <v>4</v>
      </c>
      <c r="G10" s="2">
        <v>6.73</v>
      </c>
    </row>
    <row r="11" spans="1:14" ht="15.75" customHeight="1">
      <c r="A11" s="17" t="s">
        <v>222</v>
      </c>
      <c r="B11" s="20" t="s">
        <v>213</v>
      </c>
      <c r="C11">
        <v>2</v>
      </c>
      <c r="D11">
        <v>5</v>
      </c>
      <c r="G11" s="2">
        <v>1.3140000000000001</v>
      </c>
    </row>
    <row r="12" spans="1:14" ht="15.75" customHeight="1">
      <c r="A12" s="17" t="s">
        <v>222</v>
      </c>
      <c r="B12" s="20" t="s">
        <v>213</v>
      </c>
      <c r="C12">
        <v>2</v>
      </c>
      <c r="D12">
        <v>6</v>
      </c>
      <c r="G12" s="2">
        <v>36.226999999999997</v>
      </c>
    </row>
    <row r="13" spans="1:14" ht="15.75" customHeight="1">
      <c r="A13" s="17"/>
      <c r="B13" s="20"/>
      <c r="E13" s="3"/>
      <c r="F13" s="3"/>
      <c r="G13" s="3"/>
      <c r="L13" s="1" t="s">
        <v>112</v>
      </c>
      <c r="M13" s="1">
        <v>2</v>
      </c>
    </row>
    <row r="14" spans="1:14" ht="15.75" customHeight="1">
      <c r="A14" s="17" t="s">
        <v>222</v>
      </c>
      <c r="B14" s="20" t="s">
        <v>213</v>
      </c>
      <c r="C14">
        <v>3</v>
      </c>
      <c r="D14">
        <v>1</v>
      </c>
      <c r="E14" s="21">
        <f>SUM(G14+F14)</f>
        <v>3.8090000000000002</v>
      </c>
      <c r="F14" s="2">
        <v>0.06</v>
      </c>
      <c r="G14" s="2">
        <v>3.7490000000000001</v>
      </c>
      <c r="H14" s="10">
        <f>F14/E14</f>
        <v>1.5752165922814386E-2</v>
      </c>
      <c r="I14" s="10">
        <f>AVERAGE(H14:H16)</f>
        <v>0.16606813535937856</v>
      </c>
      <c r="J14" s="10"/>
      <c r="L14" s="1" t="s">
        <v>113</v>
      </c>
      <c r="M14" s="1">
        <v>3</v>
      </c>
    </row>
    <row r="15" spans="1:14" ht="15.75" customHeight="1">
      <c r="A15" s="17" t="s">
        <v>222</v>
      </c>
      <c r="B15" s="20" t="s">
        <v>213</v>
      </c>
      <c r="C15">
        <v>3</v>
      </c>
      <c r="D15">
        <v>2</v>
      </c>
      <c r="E15" s="21">
        <f t="shared" ref="E15:E16" si="0">SUM(G15+F15)</f>
        <v>0.30599999999999999</v>
      </c>
      <c r="F15" s="2">
        <v>0.14099999999999999</v>
      </c>
      <c r="G15" s="2">
        <v>0.16500000000000001</v>
      </c>
      <c r="H15" s="10">
        <f t="shared" ref="H15:H16" si="1">F15/E15</f>
        <v>0.46078431372549017</v>
      </c>
      <c r="I15" s="10"/>
      <c r="J15" s="10"/>
    </row>
    <row r="16" spans="1:14" ht="15.75" customHeight="1">
      <c r="A16" s="17" t="s">
        <v>222</v>
      </c>
      <c r="B16" s="20" t="s">
        <v>213</v>
      </c>
      <c r="C16">
        <v>3</v>
      </c>
      <c r="D16">
        <v>3</v>
      </c>
      <c r="E16" s="21">
        <f t="shared" si="0"/>
        <v>3.9689999999999999</v>
      </c>
      <c r="F16" s="2">
        <v>8.5999999999999993E-2</v>
      </c>
      <c r="G16" s="2">
        <v>3.883</v>
      </c>
      <c r="H16" s="10">
        <f t="shared" si="1"/>
        <v>2.1667926429831192E-2</v>
      </c>
      <c r="I16" s="10"/>
      <c r="J16" s="10"/>
    </row>
    <row r="17" spans="1:7" ht="15.75" customHeight="1">
      <c r="A17" s="17" t="s">
        <v>222</v>
      </c>
      <c r="B17" s="20" t="s">
        <v>213</v>
      </c>
      <c r="C17">
        <v>3</v>
      </c>
      <c r="D17">
        <v>4</v>
      </c>
      <c r="G17" s="2">
        <v>0.81499999999999995</v>
      </c>
    </row>
    <row r="18" spans="1:7" ht="15.75" customHeight="1">
      <c r="A18" s="17" t="s">
        <v>222</v>
      </c>
      <c r="B18" s="20" t="s">
        <v>213</v>
      </c>
      <c r="C18">
        <v>3</v>
      </c>
      <c r="D18">
        <v>5</v>
      </c>
      <c r="G18" s="2">
        <v>0.33400000000000002</v>
      </c>
    </row>
    <row r="19" spans="1:7" ht="15.75" customHeight="1">
      <c r="A19" s="17" t="s">
        <v>222</v>
      </c>
      <c r="B19" s="20" t="s">
        <v>213</v>
      </c>
      <c r="C19">
        <v>3</v>
      </c>
      <c r="D19">
        <v>6</v>
      </c>
      <c r="G19" s="2">
        <v>0.217</v>
      </c>
    </row>
    <row r="20" spans="1:7" ht="15.75" customHeight="1">
      <c r="A20" s="17" t="s">
        <v>222</v>
      </c>
      <c r="B20" s="20" t="s">
        <v>213</v>
      </c>
      <c r="C20">
        <v>3</v>
      </c>
      <c r="D20">
        <v>7</v>
      </c>
      <c r="G20" s="2">
        <v>2.528</v>
      </c>
    </row>
    <row r="21" spans="1:7" ht="15.75" customHeight="1">
      <c r="A21" s="17" t="s">
        <v>222</v>
      </c>
      <c r="B21" s="20" t="s">
        <v>213</v>
      </c>
      <c r="C21">
        <v>3</v>
      </c>
      <c r="D21">
        <v>8</v>
      </c>
      <c r="G21" s="2">
        <v>0.33800000000000002</v>
      </c>
    </row>
    <row r="22" spans="1:7" ht="15.75" customHeight="1">
      <c r="A22" s="17" t="s">
        <v>222</v>
      </c>
      <c r="B22" s="20" t="s">
        <v>213</v>
      </c>
      <c r="C22">
        <v>3</v>
      </c>
      <c r="D22">
        <v>9</v>
      </c>
      <c r="G22" s="2">
        <v>0.77</v>
      </c>
    </row>
    <row r="23" spans="1:7" ht="15.75" customHeight="1">
      <c r="A23" s="17" t="s">
        <v>222</v>
      </c>
      <c r="B23" s="20" t="s">
        <v>213</v>
      </c>
      <c r="C23">
        <v>3</v>
      </c>
      <c r="D23">
        <v>10</v>
      </c>
      <c r="G23" s="2">
        <v>0.94199999999999995</v>
      </c>
    </row>
    <row r="24" spans="1:7" ht="15.75" customHeight="1">
      <c r="A24" s="17" t="s">
        <v>222</v>
      </c>
      <c r="B24" s="20" t="s">
        <v>213</v>
      </c>
      <c r="C24">
        <v>3</v>
      </c>
      <c r="D24">
        <v>11</v>
      </c>
      <c r="G24" s="2">
        <v>2.5030000000000001</v>
      </c>
    </row>
    <row r="25" spans="1:7" ht="15.75" customHeight="1">
      <c r="A25" s="17" t="s">
        <v>222</v>
      </c>
      <c r="B25" s="20" t="s">
        <v>213</v>
      </c>
      <c r="C25">
        <v>3</v>
      </c>
      <c r="D25">
        <v>12</v>
      </c>
      <c r="G25" s="2">
        <v>29.783999999999999</v>
      </c>
    </row>
    <row r="26" spans="1:7" ht="15.75" customHeight="1">
      <c r="A26" s="17" t="s">
        <v>222</v>
      </c>
      <c r="B26" s="20" t="s">
        <v>213</v>
      </c>
      <c r="C26">
        <v>3</v>
      </c>
      <c r="D26">
        <v>13</v>
      </c>
      <c r="G26" s="2">
        <v>0.77</v>
      </c>
    </row>
    <row r="27" spans="1:7" ht="15.75" customHeight="1">
      <c r="A27" s="17" t="s">
        <v>222</v>
      </c>
      <c r="B27" s="20" t="s">
        <v>213</v>
      </c>
      <c r="C27">
        <v>3</v>
      </c>
      <c r="D27">
        <v>14</v>
      </c>
      <c r="G27" s="2">
        <v>0.89900000000000002</v>
      </c>
    </row>
    <row r="28" spans="1:7" ht="15.75" customHeight="1">
      <c r="A28" s="17" t="s">
        <v>222</v>
      </c>
      <c r="B28" s="20" t="s">
        <v>213</v>
      </c>
      <c r="C28">
        <v>3</v>
      </c>
      <c r="D28">
        <v>15</v>
      </c>
      <c r="G28" s="2">
        <v>0.47599999999999998</v>
      </c>
    </row>
    <row r="29" spans="1:7" ht="15.75" customHeight="1">
      <c r="A29" s="17" t="s">
        <v>222</v>
      </c>
      <c r="B29" s="20" t="s">
        <v>213</v>
      </c>
      <c r="C29">
        <v>3</v>
      </c>
      <c r="D29">
        <v>16</v>
      </c>
      <c r="G29" s="2">
        <v>0.13300000000000001</v>
      </c>
    </row>
    <row r="30" spans="1:7" ht="15.75" customHeight="1">
      <c r="A30" s="17" t="s">
        <v>222</v>
      </c>
      <c r="B30" s="20" t="s">
        <v>213</v>
      </c>
      <c r="C30">
        <v>3</v>
      </c>
      <c r="D30">
        <v>17</v>
      </c>
      <c r="G30" s="2">
        <v>1.38</v>
      </c>
    </row>
    <row r="31" spans="1:7" ht="15.75" customHeight="1">
      <c r="A31" s="17" t="s">
        <v>222</v>
      </c>
      <c r="B31" s="20" t="s">
        <v>213</v>
      </c>
      <c r="C31">
        <v>3</v>
      </c>
      <c r="D31">
        <v>18</v>
      </c>
      <c r="G31" s="2">
        <v>7.4999999999999997E-2</v>
      </c>
    </row>
    <row r="32" spans="1:7" ht="15.75" customHeight="1">
      <c r="A32" s="17" t="s">
        <v>222</v>
      </c>
      <c r="B32" s="20" t="s">
        <v>213</v>
      </c>
      <c r="C32">
        <v>3</v>
      </c>
      <c r="D32">
        <v>19</v>
      </c>
      <c r="G32" s="2">
        <v>0.15</v>
      </c>
    </row>
    <row r="33" spans="1:13" ht="15.75" customHeight="1">
      <c r="A33" s="17"/>
      <c r="B33" s="20"/>
      <c r="E33" s="3"/>
      <c r="F33" s="3"/>
      <c r="G33" s="3"/>
    </row>
    <row r="34" spans="1:13" ht="15.75" customHeight="1">
      <c r="A34" s="17" t="s">
        <v>222</v>
      </c>
      <c r="B34" s="20" t="s">
        <v>213</v>
      </c>
      <c r="C34">
        <v>4</v>
      </c>
      <c r="D34">
        <v>1</v>
      </c>
      <c r="E34" s="21">
        <f>SUM(G34+F34)</f>
        <v>3.1059999999999999</v>
      </c>
      <c r="F34" s="2">
        <v>0.20300000000000001</v>
      </c>
      <c r="G34" s="2">
        <v>2.903</v>
      </c>
      <c r="H34" s="10">
        <f>F34/E34</f>
        <v>6.5357372826786872E-2</v>
      </c>
      <c r="I34" s="10">
        <f>AVERAGE(H34:H36)</f>
        <v>0.28294672622146505</v>
      </c>
      <c r="J34" s="10"/>
      <c r="L34" s="1" t="s">
        <v>118</v>
      </c>
      <c r="M34" s="1">
        <v>4</v>
      </c>
    </row>
    <row r="35" spans="1:13" ht="15.75" customHeight="1">
      <c r="A35" s="17" t="s">
        <v>222</v>
      </c>
      <c r="B35" s="20" t="s">
        <v>213</v>
      </c>
      <c r="C35">
        <v>4</v>
      </c>
      <c r="D35">
        <v>2</v>
      </c>
      <c r="E35" s="21">
        <f t="shared" ref="E35:E36" si="2">SUM(G35+F35)</f>
        <v>2.1680000000000001</v>
      </c>
      <c r="F35" s="2">
        <v>0.55100000000000005</v>
      </c>
      <c r="G35" s="2">
        <v>1.617</v>
      </c>
      <c r="H35" s="10">
        <f t="shared" ref="H35:H36" si="3">F35/E35</f>
        <v>0.25415129151291516</v>
      </c>
      <c r="I35" s="10"/>
      <c r="J35" s="10"/>
    </row>
    <row r="36" spans="1:13" ht="15.75" customHeight="1">
      <c r="A36" s="17" t="s">
        <v>222</v>
      </c>
      <c r="B36" s="20" t="s">
        <v>213</v>
      </c>
      <c r="C36">
        <v>4</v>
      </c>
      <c r="D36">
        <v>3</v>
      </c>
      <c r="E36" s="21">
        <f t="shared" si="2"/>
        <v>0.73299999999999998</v>
      </c>
      <c r="F36" s="2">
        <v>0.38800000000000001</v>
      </c>
      <c r="G36" s="2">
        <v>0.34499999999999997</v>
      </c>
      <c r="H36" s="10">
        <f t="shared" si="3"/>
        <v>0.52933151432469305</v>
      </c>
      <c r="I36" s="10"/>
      <c r="J36" s="10"/>
    </row>
    <row r="37" spans="1:13" ht="15.75" customHeight="1">
      <c r="A37" s="17" t="s">
        <v>222</v>
      </c>
      <c r="B37" s="20" t="s">
        <v>213</v>
      </c>
      <c r="C37">
        <v>4</v>
      </c>
      <c r="D37">
        <v>4</v>
      </c>
      <c r="G37" s="2">
        <v>3.7450000000000001</v>
      </c>
    </row>
    <row r="38" spans="1:13" ht="15.75" customHeight="1">
      <c r="A38" s="17" t="s">
        <v>222</v>
      </c>
      <c r="B38" s="20" t="s">
        <v>213</v>
      </c>
      <c r="C38">
        <v>4</v>
      </c>
      <c r="D38">
        <v>5</v>
      </c>
      <c r="G38" s="2">
        <v>59.421999999999997</v>
      </c>
    </row>
    <row r="39" spans="1:13" ht="15.75" customHeight="1">
      <c r="A39" s="17" t="s">
        <v>222</v>
      </c>
      <c r="B39" s="20" t="s">
        <v>213</v>
      </c>
      <c r="C39">
        <v>4</v>
      </c>
      <c r="D39">
        <v>6</v>
      </c>
      <c r="G39" s="2">
        <v>0.69</v>
      </c>
    </row>
    <row r="40" spans="1:13" ht="15.75" customHeight="1">
      <c r="A40" s="17" t="s">
        <v>222</v>
      </c>
      <c r="B40" s="20" t="s">
        <v>213</v>
      </c>
      <c r="C40">
        <v>4</v>
      </c>
      <c r="D40">
        <v>7</v>
      </c>
      <c r="G40" s="2">
        <v>1.1619999999999999</v>
      </c>
    </row>
    <row r="41" spans="1:13" ht="15.75" customHeight="1">
      <c r="A41" s="17" t="s">
        <v>222</v>
      </c>
      <c r="B41" s="20" t="s">
        <v>213</v>
      </c>
      <c r="C41">
        <v>4</v>
      </c>
      <c r="D41">
        <v>8</v>
      </c>
      <c r="G41" s="2">
        <v>0.375</v>
      </c>
    </row>
    <row r="42" spans="1:13" ht="15.75" customHeight="1">
      <c r="A42" s="17" t="s">
        <v>222</v>
      </c>
      <c r="B42" s="20" t="s">
        <v>213</v>
      </c>
      <c r="C42">
        <v>4</v>
      </c>
      <c r="D42">
        <v>9</v>
      </c>
      <c r="G42" s="2">
        <v>0.93200000000000005</v>
      </c>
    </row>
    <row r="43" spans="1:13" ht="15.75" customHeight="1">
      <c r="A43" s="17" t="s">
        <v>222</v>
      </c>
      <c r="B43" s="20" t="s">
        <v>213</v>
      </c>
      <c r="C43">
        <v>4</v>
      </c>
      <c r="D43">
        <v>10</v>
      </c>
      <c r="G43" s="2">
        <v>0.23400000000000001</v>
      </c>
    </row>
    <row r="44" spans="1:13" ht="15.75" customHeight="1">
      <c r="A44" s="17" t="s">
        <v>222</v>
      </c>
      <c r="B44" s="20" t="s">
        <v>213</v>
      </c>
      <c r="C44">
        <v>4</v>
      </c>
      <c r="D44">
        <v>11</v>
      </c>
      <c r="G44" s="2">
        <v>0.45900000000000002</v>
      </c>
    </row>
    <row r="45" spans="1:13" ht="15.75" customHeight="1">
      <c r="A45" s="17" t="s">
        <v>222</v>
      </c>
      <c r="B45" s="20" t="s">
        <v>213</v>
      </c>
      <c r="C45">
        <v>4</v>
      </c>
      <c r="D45">
        <v>12</v>
      </c>
      <c r="G45" s="2">
        <v>1.617</v>
      </c>
    </row>
    <row r="46" spans="1:13" ht="15.75" customHeight="1">
      <c r="A46" s="17"/>
      <c r="B46" s="20"/>
      <c r="E46" s="3"/>
      <c r="F46" s="3"/>
      <c r="G46" s="3"/>
    </row>
    <row r="47" spans="1:13" ht="15.75" customHeight="1">
      <c r="A47" s="17" t="s">
        <v>222</v>
      </c>
      <c r="B47" s="20" t="s">
        <v>213</v>
      </c>
      <c r="C47">
        <v>5</v>
      </c>
      <c r="D47">
        <v>1</v>
      </c>
      <c r="E47" s="21">
        <f>SUM(G47+F47)</f>
        <v>19.282999999999998</v>
      </c>
      <c r="F47" s="2">
        <v>0.55400000000000005</v>
      </c>
      <c r="G47" s="2">
        <v>18.728999999999999</v>
      </c>
      <c r="H47" s="10">
        <f>F47/E47</f>
        <v>2.8729969403101182E-2</v>
      </c>
      <c r="I47" s="10">
        <f>AVERAGE(H47:H52)</f>
        <v>3.4226179290079886E-2</v>
      </c>
      <c r="J47" s="10"/>
      <c r="L47" s="1" t="s">
        <v>120</v>
      </c>
      <c r="M47" s="1">
        <v>5</v>
      </c>
    </row>
    <row r="48" spans="1:13" ht="15.75" customHeight="1">
      <c r="A48" s="17" t="s">
        <v>222</v>
      </c>
      <c r="B48" s="20" t="s">
        <v>213</v>
      </c>
      <c r="C48">
        <v>5</v>
      </c>
      <c r="D48">
        <v>2</v>
      </c>
      <c r="E48" s="21">
        <f t="shared" ref="E48:E52" si="4">SUM(G48+F48)</f>
        <v>9.0429999999999993</v>
      </c>
      <c r="F48" s="2">
        <v>0.03</v>
      </c>
      <c r="G48" s="2">
        <v>9.0129999999999999</v>
      </c>
      <c r="H48" s="10">
        <f t="shared" ref="H48:H52" si="5">F48/E48</f>
        <v>3.3174831361273915E-3</v>
      </c>
      <c r="I48" s="10"/>
      <c r="J48" s="10"/>
    </row>
    <row r="49" spans="1:13" ht="15.75" customHeight="1">
      <c r="A49" s="17" t="s">
        <v>222</v>
      </c>
      <c r="B49" s="20" t="s">
        <v>213</v>
      </c>
      <c r="C49">
        <v>5</v>
      </c>
      <c r="D49">
        <v>3</v>
      </c>
      <c r="E49" s="21">
        <f t="shared" si="4"/>
        <v>1.496</v>
      </c>
      <c r="F49" s="2">
        <v>4.0000000000000001E-3</v>
      </c>
      <c r="G49" s="2">
        <v>1.492</v>
      </c>
      <c r="H49" s="10">
        <f t="shared" si="5"/>
        <v>2.6737967914438505E-3</v>
      </c>
      <c r="I49" s="10"/>
      <c r="J49" s="10"/>
    </row>
    <row r="50" spans="1:13" ht="15.75" customHeight="1">
      <c r="A50" s="17" t="s">
        <v>222</v>
      </c>
      <c r="B50" s="20" t="s">
        <v>213</v>
      </c>
      <c r="C50">
        <v>5</v>
      </c>
      <c r="D50">
        <v>4</v>
      </c>
      <c r="E50" s="21">
        <f t="shared" si="4"/>
        <v>11.306999999999999</v>
      </c>
      <c r="F50" s="2">
        <v>1E-3</v>
      </c>
      <c r="G50" s="2">
        <v>11.305999999999999</v>
      </c>
      <c r="H50" s="10">
        <f t="shared" si="5"/>
        <v>8.8440788891836934E-5</v>
      </c>
      <c r="I50" s="10"/>
      <c r="J50" s="10"/>
    </row>
    <row r="51" spans="1:13" ht="15.75" customHeight="1">
      <c r="A51" s="17" t="s">
        <v>222</v>
      </c>
      <c r="B51" s="20" t="s">
        <v>213</v>
      </c>
      <c r="C51">
        <v>5</v>
      </c>
      <c r="D51">
        <v>5</v>
      </c>
      <c r="E51" s="21">
        <f t="shared" si="4"/>
        <v>0.20399999999999999</v>
      </c>
      <c r="F51" s="2">
        <v>2.7E-2</v>
      </c>
      <c r="G51" s="2">
        <v>0.17699999999999999</v>
      </c>
      <c r="H51" s="10">
        <f t="shared" si="5"/>
        <v>0.13235294117647059</v>
      </c>
      <c r="I51" s="10"/>
      <c r="J51" s="10"/>
    </row>
    <row r="52" spans="1:13" ht="15.75" customHeight="1">
      <c r="A52" s="17" t="s">
        <v>222</v>
      </c>
      <c r="B52" s="20" t="s">
        <v>213</v>
      </c>
      <c r="C52">
        <v>5</v>
      </c>
      <c r="D52">
        <v>6</v>
      </c>
      <c r="E52" s="21">
        <f t="shared" si="4"/>
        <v>0.57600000000000007</v>
      </c>
      <c r="F52" s="2">
        <v>2.1999999999999999E-2</v>
      </c>
      <c r="G52" s="2">
        <v>0.55400000000000005</v>
      </c>
      <c r="H52" s="10">
        <f t="shared" si="5"/>
        <v>3.8194444444444441E-2</v>
      </c>
      <c r="I52" s="10"/>
      <c r="J52" s="10"/>
    </row>
    <row r="53" spans="1:13" ht="15.75" customHeight="1">
      <c r="A53" s="17" t="s">
        <v>222</v>
      </c>
      <c r="B53" s="20" t="s">
        <v>213</v>
      </c>
      <c r="C53">
        <v>5</v>
      </c>
      <c r="D53">
        <v>7</v>
      </c>
      <c r="E53" s="21"/>
      <c r="F53" s="2">
        <v>0.32800000000000001</v>
      </c>
    </row>
    <row r="54" spans="1:13" ht="15.75" customHeight="1">
      <c r="A54" s="17"/>
      <c r="B54" s="20"/>
      <c r="E54" s="3"/>
      <c r="F54" s="3"/>
      <c r="G54" s="3"/>
    </row>
    <row r="55" spans="1:13" ht="15.75" customHeight="1">
      <c r="A55" s="17" t="s">
        <v>222</v>
      </c>
      <c r="B55" s="20" t="s">
        <v>213</v>
      </c>
      <c r="C55">
        <v>6</v>
      </c>
      <c r="D55">
        <v>1</v>
      </c>
      <c r="E55" s="21">
        <f>SUM(G55+F55)</f>
        <v>17.201000000000001</v>
      </c>
      <c r="F55" s="2">
        <v>8.9999999999999993E-3</v>
      </c>
      <c r="G55" s="2">
        <v>17.192</v>
      </c>
      <c r="H55" s="10">
        <f>F55/E55</f>
        <v>5.2322539387244919E-4</v>
      </c>
      <c r="I55" s="10">
        <f>AVERAGE(H55:H57)</f>
        <v>5.9436138320397352E-3</v>
      </c>
      <c r="J55" s="10"/>
      <c r="L55" s="1" t="s">
        <v>122</v>
      </c>
      <c r="M55" s="1">
        <v>6</v>
      </c>
    </row>
    <row r="56" spans="1:13" ht="15.75" customHeight="1">
      <c r="A56" s="17" t="s">
        <v>222</v>
      </c>
      <c r="B56" s="20" t="s">
        <v>213</v>
      </c>
      <c r="C56">
        <v>6</v>
      </c>
      <c r="D56">
        <v>2</v>
      </c>
      <c r="E56" s="21">
        <f t="shared" ref="E56:E57" si="6">SUM(G56+F56)</f>
        <v>8.3810000000000002</v>
      </c>
      <c r="F56" s="2">
        <v>0.13800000000000001</v>
      </c>
      <c r="G56" s="2">
        <v>8.2430000000000003</v>
      </c>
      <c r="H56" s="10">
        <f t="shared" ref="H56:H57" si="7">F56/E56</f>
        <v>1.6465815535139004E-2</v>
      </c>
      <c r="I56" s="10"/>
      <c r="J56" s="10"/>
    </row>
    <row r="57" spans="1:13" ht="15.75" customHeight="1">
      <c r="A57" s="17" t="s">
        <v>222</v>
      </c>
      <c r="B57" s="20" t="s">
        <v>213</v>
      </c>
      <c r="C57">
        <v>6</v>
      </c>
      <c r="D57">
        <v>3</v>
      </c>
      <c r="E57" s="21">
        <f t="shared" si="6"/>
        <v>67.712000000000003</v>
      </c>
      <c r="F57" s="2">
        <v>5.7000000000000002E-2</v>
      </c>
      <c r="G57" s="2">
        <v>67.655000000000001</v>
      </c>
      <c r="H57" s="10">
        <f t="shared" si="7"/>
        <v>8.4180056710775049E-4</v>
      </c>
      <c r="I57" s="10"/>
      <c r="J57" s="10"/>
    </row>
    <row r="58" spans="1:13" ht="15.75" customHeight="1">
      <c r="A58" s="17"/>
      <c r="B58" s="20"/>
      <c r="E58" s="3"/>
      <c r="F58" s="3"/>
      <c r="G58" s="3"/>
    </row>
    <row r="59" spans="1:13" ht="15.75" customHeight="1">
      <c r="A59" s="17" t="s">
        <v>222</v>
      </c>
      <c r="B59" s="20" t="s">
        <v>213</v>
      </c>
      <c r="C59">
        <v>7</v>
      </c>
      <c r="D59">
        <v>1</v>
      </c>
      <c r="E59" s="21">
        <f>SUM(G59+F59)</f>
        <v>1.7330000000000001</v>
      </c>
      <c r="F59" s="2">
        <v>0.13</v>
      </c>
      <c r="G59" s="2">
        <v>1.603</v>
      </c>
      <c r="H59" s="10">
        <f>F59/E59</f>
        <v>7.5014425851125222E-2</v>
      </c>
      <c r="I59" s="10">
        <f>AVERAGE(H59)</f>
        <v>7.5014425851125222E-2</v>
      </c>
      <c r="J59" s="10"/>
      <c r="L59" s="1" t="s">
        <v>125</v>
      </c>
      <c r="M59" s="1">
        <v>7</v>
      </c>
    </row>
    <row r="60" spans="1:13" ht="15.75" customHeight="1">
      <c r="A60" s="17" t="s">
        <v>222</v>
      </c>
      <c r="B60" s="20" t="s">
        <v>213</v>
      </c>
      <c r="C60">
        <v>7</v>
      </c>
      <c r="D60">
        <v>2</v>
      </c>
      <c r="G60" s="2">
        <v>0.52600000000000002</v>
      </c>
    </row>
    <row r="61" spans="1:13" ht="15.75" customHeight="1">
      <c r="A61" s="17" t="s">
        <v>222</v>
      </c>
      <c r="B61" s="20" t="s">
        <v>213</v>
      </c>
      <c r="C61">
        <v>7</v>
      </c>
      <c r="D61">
        <v>3</v>
      </c>
      <c r="G61" s="2">
        <v>1.351</v>
      </c>
    </row>
    <row r="62" spans="1:13" ht="15.75" customHeight="1">
      <c r="A62" s="17" t="s">
        <v>222</v>
      </c>
      <c r="B62" s="20" t="s">
        <v>213</v>
      </c>
      <c r="C62">
        <v>7</v>
      </c>
      <c r="D62">
        <v>4</v>
      </c>
      <c r="G62" s="2">
        <v>0.55100000000000005</v>
      </c>
    </row>
    <row r="63" spans="1:13" ht="15.75" customHeight="1">
      <c r="A63" s="17" t="s">
        <v>222</v>
      </c>
      <c r="B63" s="20" t="s">
        <v>213</v>
      </c>
      <c r="C63">
        <v>7</v>
      </c>
      <c r="D63">
        <v>5</v>
      </c>
      <c r="G63" s="2">
        <v>7.1849999999999996</v>
      </c>
    </row>
    <row r="64" spans="1:13" ht="15.75" customHeight="1">
      <c r="A64" s="17" t="s">
        <v>222</v>
      </c>
      <c r="B64" s="20" t="s">
        <v>213</v>
      </c>
      <c r="C64">
        <v>7</v>
      </c>
      <c r="D64">
        <v>6</v>
      </c>
      <c r="G64" s="2">
        <v>7.4249999999999998</v>
      </c>
    </row>
    <row r="65" spans="1:13" ht="15.75" customHeight="1">
      <c r="A65" s="17"/>
      <c r="B65" s="20"/>
      <c r="E65" s="3"/>
      <c r="F65" s="3"/>
      <c r="G65" s="3"/>
    </row>
    <row r="66" spans="1:13" ht="15.75" customHeight="1">
      <c r="A66" s="17" t="s">
        <v>222</v>
      </c>
      <c r="B66" s="20" t="s">
        <v>213</v>
      </c>
      <c r="C66">
        <v>8</v>
      </c>
      <c r="D66">
        <v>1</v>
      </c>
      <c r="E66" s="21">
        <f>SUM(G66+F66)</f>
        <v>26.500999999999998</v>
      </c>
      <c r="F66" s="2">
        <v>0.22600000000000001</v>
      </c>
      <c r="G66" s="2">
        <v>26.274999999999999</v>
      </c>
      <c r="H66" s="10">
        <f>F66/E66</f>
        <v>8.5279800762235389E-3</v>
      </c>
      <c r="I66" s="10">
        <f>AVERAGE(H66:H67)</f>
        <v>1.1071856906493011E-2</v>
      </c>
      <c r="J66" s="10"/>
      <c r="L66" s="1" t="s">
        <v>127</v>
      </c>
      <c r="M66" s="1">
        <v>8</v>
      </c>
    </row>
    <row r="67" spans="1:13" ht="15.75" customHeight="1">
      <c r="A67" s="17" t="s">
        <v>222</v>
      </c>
      <c r="B67" s="20" t="s">
        <v>213</v>
      </c>
      <c r="C67">
        <v>8</v>
      </c>
      <c r="D67">
        <v>2</v>
      </c>
      <c r="E67" s="21">
        <f>SUM(G67+F67)</f>
        <v>19.169</v>
      </c>
      <c r="F67" s="2">
        <v>0.26100000000000001</v>
      </c>
      <c r="G67" s="2">
        <v>18.908000000000001</v>
      </c>
      <c r="H67" s="10">
        <f>F67/E67</f>
        <v>1.3615733736762481E-2</v>
      </c>
      <c r="I67" s="10"/>
      <c r="J67" s="10"/>
    </row>
    <row r="68" spans="1:13" ht="15.75" customHeight="1">
      <c r="A68" s="17" t="s">
        <v>222</v>
      </c>
      <c r="B68" s="20" t="s">
        <v>213</v>
      </c>
      <c r="C68">
        <v>8</v>
      </c>
      <c r="D68">
        <v>3</v>
      </c>
      <c r="G68" s="2">
        <v>4.3499999999999996</v>
      </c>
    </row>
    <row r="69" spans="1:13" ht="15.75" customHeight="1">
      <c r="A69" s="17" t="s">
        <v>222</v>
      </c>
      <c r="B69" s="20" t="s">
        <v>213</v>
      </c>
      <c r="C69">
        <v>8</v>
      </c>
      <c r="D69">
        <v>4</v>
      </c>
      <c r="G69" s="2">
        <v>15.64</v>
      </c>
    </row>
    <row r="70" spans="1:13" ht="15.75" customHeight="1">
      <c r="A70" s="17" t="s">
        <v>222</v>
      </c>
      <c r="B70" s="20" t="s">
        <v>213</v>
      </c>
      <c r="C70">
        <v>8</v>
      </c>
      <c r="D70">
        <v>5</v>
      </c>
      <c r="G70" s="2">
        <v>6.7089999999999996</v>
      </c>
    </row>
    <row r="71" spans="1:13" ht="15.75" customHeight="1">
      <c r="A71" s="17" t="s">
        <v>222</v>
      </c>
      <c r="B71" s="20" t="s">
        <v>213</v>
      </c>
      <c r="C71">
        <v>8</v>
      </c>
      <c r="D71">
        <v>6</v>
      </c>
      <c r="G71" s="2">
        <v>5.0460000000000003</v>
      </c>
    </row>
    <row r="72" spans="1:13" ht="15.75" customHeight="1">
      <c r="A72" s="17" t="s">
        <v>222</v>
      </c>
      <c r="B72" s="20" t="s">
        <v>213</v>
      </c>
      <c r="C72">
        <v>8</v>
      </c>
      <c r="D72">
        <v>7</v>
      </c>
      <c r="G72" s="2">
        <v>2.3919999999999999</v>
      </c>
    </row>
    <row r="73" spans="1:13" ht="15.75" customHeight="1">
      <c r="A73" s="17" t="s">
        <v>222</v>
      </c>
      <c r="B73" s="20" t="s">
        <v>213</v>
      </c>
      <c r="C73">
        <v>8</v>
      </c>
      <c r="D73">
        <v>8</v>
      </c>
      <c r="G73" s="2">
        <v>1.839</v>
      </c>
    </row>
    <row r="74" spans="1:13" ht="15.75" customHeight="1">
      <c r="A74" s="17" t="s">
        <v>222</v>
      </c>
      <c r="B74" s="20" t="s">
        <v>213</v>
      </c>
      <c r="C74">
        <v>8</v>
      </c>
      <c r="D74">
        <v>9</v>
      </c>
    </row>
    <row r="75" spans="1:13" ht="15.75" customHeight="1">
      <c r="A75" s="17"/>
      <c r="B75" s="20"/>
      <c r="E75" s="3"/>
      <c r="F75" s="3"/>
      <c r="G75" s="3"/>
    </row>
    <row r="76" spans="1:13" ht="15.75" customHeight="1">
      <c r="A76" s="17" t="s">
        <v>222</v>
      </c>
      <c r="B76" s="20" t="s">
        <v>213</v>
      </c>
      <c r="C76">
        <v>9</v>
      </c>
      <c r="D76">
        <v>1</v>
      </c>
      <c r="E76" s="21">
        <f>SUM(G76+F76)</f>
        <v>34.082000000000001</v>
      </c>
      <c r="F76" s="2">
        <v>7.0999999999999994E-2</v>
      </c>
      <c r="G76" s="2">
        <v>34.011000000000003</v>
      </c>
      <c r="H76" s="10">
        <f>F76/E76</f>
        <v>2.0832110791620209E-3</v>
      </c>
      <c r="I76" s="10">
        <f>AVERAGE(H76:H82)</f>
        <v>8.8207090477169153E-2</v>
      </c>
      <c r="J76" s="10"/>
      <c r="L76" s="1" t="s">
        <v>130</v>
      </c>
      <c r="M76" s="1">
        <v>9</v>
      </c>
    </row>
    <row r="77" spans="1:13" ht="15.75" customHeight="1">
      <c r="A77" s="17" t="s">
        <v>222</v>
      </c>
      <c r="B77" s="20" t="s">
        <v>213</v>
      </c>
      <c r="C77">
        <v>9</v>
      </c>
      <c r="D77">
        <v>2</v>
      </c>
      <c r="E77" s="21">
        <f t="shared" ref="E77:E82" si="8">SUM(G77+F77)</f>
        <v>2.984</v>
      </c>
      <c r="F77" s="2">
        <v>4.2000000000000003E-2</v>
      </c>
      <c r="G77" s="2">
        <v>2.9420000000000002</v>
      </c>
      <c r="H77" s="10">
        <f t="shared" ref="H77:H82" si="9">F77/E77</f>
        <v>1.4075067024128687E-2</v>
      </c>
      <c r="I77" s="10"/>
      <c r="J77" s="10"/>
    </row>
    <row r="78" spans="1:13" ht="15.75" customHeight="1">
      <c r="A78" s="17" t="s">
        <v>222</v>
      </c>
      <c r="B78" s="20" t="s">
        <v>213</v>
      </c>
      <c r="C78">
        <v>9</v>
      </c>
      <c r="D78">
        <v>3</v>
      </c>
      <c r="E78" s="21">
        <f t="shared" si="8"/>
        <v>14.100999999999999</v>
      </c>
      <c r="F78" s="2">
        <v>5.8999999999999997E-2</v>
      </c>
      <c r="G78" s="2">
        <v>14.042</v>
      </c>
      <c r="H78" s="10">
        <f t="shared" si="9"/>
        <v>4.1841004184100415E-3</v>
      </c>
      <c r="I78" s="10"/>
      <c r="J78" s="10"/>
    </row>
    <row r="79" spans="1:13" ht="15.75" customHeight="1">
      <c r="A79" s="17" t="s">
        <v>222</v>
      </c>
      <c r="B79" s="20" t="s">
        <v>213</v>
      </c>
      <c r="C79">
        <v>9</v>
      </c>
      <c r="D79">
        <v>4</v>
      </c>
      <c r="E79" s="21">
        <f t="shared" si="8"/>
        <v>12.859</v>
      </c>
      <c r="F79" s="2">
        <v>0.45200000000000001</v>
      </c>
      <c r="G79" s="2">
        <v>12.407</v>
      </c>
      <c r="H79" s="10">
        <f t="shared" si="9"/>
        <v>3.5150478264250717E-2</v>
      </c>
      <c r="I79" s="10"/>
      <c r="J79" s="10"/>
    </row>
    <row r="80" spans="1:13" ht="15.75" customHeight="1">
      <c r="A80" s="17" t="s">
        <v>222</v>
      </c>
      <c r="B80" s="20" t="s">
        <v>213</v>
      </c>
      <c r="C80">
        <v>9</v>
      </c>
      <c r="D80">
        <v>5</v>
      </c>
      <c r="E80" s="21">
        <f t="shared" si="8"/>
        <v>9.5130000000000017</v>
      </c>
      <c r="F80" s="2">
        <v>0.11700000000000001</v>
      </c>
      <c r="G80" s="2">
        <v>9.3960000000000008</v>
      </c>
      <c r="H80" s="10">
        <f t="shared" si="9"/>
        <v>1.2298959318826868E-2</v>
      </c>
      <c r="I80" s="10"/>
      <c r="J80" s="10"/>
    </row>
    <row r="81" spans="1:13" ht="15.75" customHeight="1">
      <c r="A81" s="17" t="s">
        <v>222</v>
      </c>
      <c r="B81" s="20" t="s">
        <v>213</v>
      </c>
      <c r="C81">
        <v>9</v>
      </c>
      <c r="D81">
        <v>6</v>
      </c>
      <c r="E81" s="21">
        <f t="shared" si="8"/>
        <v>3.3879999999999999</v>
      </c>
      <c r="F81" s="2">
        <v>1.2999999999999999E-2</v>
      </c>
      <c r="G81" s="2">
        <v>3.375</v>
      </c>
      <c r="H81" s="10">
        <f t="shared" si="9"/>
        <v>3.8370720188902006E-3</v>
      </c>
      <c r="I81" s="10"/>
      <c r="J81" s="10"/>
    </row>
    <row r="82" spans="1:13" ht="15.75" customHeight="1">
      <c r="A82" s="17" t="s">
        <v>222</v>
      </c>
      <c r="B82" s="20" t="s">
        <v>213</v>
      </c>
      <c r="C82">
        <v>9</v>
      </c>
      <c r="D82">
        <v>7</v>
      </c>
      <c r="E82" s="21">
        <f t="shared" si="8"/>
        <v>0.9930000000000001</v>
      </c>
      <c r="F82" s="2">
        <v>0.54200000000000004</v>
      </c>
      <c r="G82" s="2">
        <v>0.45100000000000001</v>
      </c>
      <c r="H82" s="10">
        <f t="shared" si="9"/>
        <v>0.54582074521651558</v>
      </c>
      <c r="I82" s="10"/>
      <c r="J82" s="10"/>
    </row>
    <row r="83" spans="1:13" ht="15.75" customHeight="1">
      <c r="A83" s="17" t="s">
        <v>222</v>
      </c>
      <c r="B83" s="20" t="s">
        <v>213</v>
      </c>
      <c r="C83">
        <v>9</v>
      </c>
      <c r="D83">
        <v>8</v>
      </c>
      <c r="G83" s="2">
        <v>0.222</v>
      </c>
    </row>
    <row r="84" spans="1:13" ht="15.75" customHeight="1">
      <c r="A84" s="17"/>
      <c r="B84" s="20"/>
      <c r="E84" s="3"/>
      <c r="F84" s="3"/>
      <c r="G84" s="3"/>
    </row>
    <row r="85" spans="1:13" ht="15.75" customHeight="1">
      <c r="A85" s="17" t="s">
        <v>222</v>
      </c>
      <c r="B85" s="20" t="s">
        <v>213</v>
      </c>
      <c r="C85">
        <v>10</v>
      </c>
      <c r="D85">
        <v>1</v>
      </c>
      <c r="E85" s="21">
        <f>SUM(G85+F85)</f>
        <v>3.7429999999999999</v>
      </c>
      <c r="F85" s="2">
        <v>0.153</v>
      </c>
      <c r="G85" s="2">
        <v>3.59</v>
      </c>
      <c r="H85" s="10">
        <f>F85/E85</f>
        <v>4.0876302431204915E-2</v>
      </c>
      <c r="I85" s="10">
        <f>AVERAGE(H85)</f>
        <v>4.0876302431204915E-2</v>
      </c>
      <c r="J85" s="10"/>
      <c r="L85" s="1" t="s">
        <v>133</v>
      </c>
      <c r="M85" s="1">
        <v>10</v>
      </c>
    </row>
    <row r="86" spans="1:13" ht="15.75" customHeight="1">
      <c r="A86" s="17" t="s">
        <v>222</v>
      </c>
      <c r="B86" s="20" t="s">
        <v>213</v>
      </c>
      <c r="C86">
        <v>10</v>
      </c>
      <c r="D86">
        <v>2</v>
      </c>
      <c r="G86" s="2">
        <v>3.6070000000000002</v>
      </c>
    </row>
    <row r="87" spans="1:13" ht="15.75" customHeight="1">
      <c r="A87" s="17" t="s">
        <v>222</v>
      </c>
      <c r="B87" s="20" t="s">
        <v>213</v>
      </c>
      <c r="C87">
        <v>10</v>
      </c>
      <c r="D87">
        <v>3</v>
      </c>
      <c r="G87" s="2">
        <v>20.57</v>
      </c>
    </row>
    <row r="88" spans="1:13" ht="15.75" customHeight="1">
      <c r="A88" s="17" t="s">
        <v>222</v>
      </c>
      <c r="B88" s="20" t="s">
        <v>213</v>
      </c>
      <c r="C88">
        <v>10</v>
      </c>
      <c r="D88">
        <v>4</v>
      </c>
      <c r="G88" s="2">
        <v>7.6989999999999998</v>
      </c>
    </row>
    <row r="89" spans="1:13" ht="15.75" customHeight="1">
      <c r="A89" s="17" t="s">
        <v>222</v>
      </c>
      <c r="B89" s="20" t="s">
        <v>213</v>
      </c>
      <c r="C89">
        <v>10</v>
      </c>
      <c r="D89">
        <v>5</v>
      </c>
      <c r="G89" s="2">
        <v>20.149999999999999</v>
      </c>
    </row>
    <row r="90" spans="1:13" ht="15.75" customHeight="1">
      <c r="A90" s="17" t="s">
        <v>222</v>
      </c>
      <c r="B90" s="20" t="s">
        <v>213</v>
      </c>
      <c r="C90">
        <v>10</v>
      </c>
      <c r="D90">
        <v>6</v>
      </c>
      <c r="G90" s="2">
        <v>0.38500000000000001</v>
      </c>
    </row>
    <row r="91" spans="1:13" ht="15.75" customHeight="1">
      <c r="A91" s="17"/>
      <c r="B91" s="20"/>
      <c r="E91" s="3"/>
      <c r="F91" s="3"/>
      <c r="G91" s="3"/>
      <c r="L91" s="3"/>
      <c r="M91" s="3"/>
    </row>
    <row r="92" spans="1:13" ht="15.75" customHeight="1">
      <c r="A92" s="17" t="s">
        <v>222</v>
      </c>
      <c r="B92" s="20" t="s">
        <v>213</v>
      </c>
      <c r="C92">
        <v>11</v>
      </c>
      <c r="D92">
        <v>1</v>
      </c>
      <c r="E92" s="21">
        <f>SUM(G92+F92)</f>
        <v>22.638000000000002</v>
      </c>
      <c r="F92" s="2">
        <v>7.0999999999999994E-2</v>
      </c>
      <c r="G92" s="2">
        <v>22.567</v>
      </c>
      <c r="H92" s="10">
        <f>F92/E92</f>
        <v>3.1363194628500745E-3</v>
      </c>
      <c r="I92" s="10">
        <f>AVERAGE(H92:H99)</f>
        <v>1.1122256277492705E-2</v>
      </c>
      <c r="J92" s="10"/>
      <c r="L92" s="1" t="s">
        <v>135</v>
      </c>
      <c r="M92" s="1">
        <v>11</v>
      </c>
    </row>
    <row r="93" spans="1:13" ht="15.75" customHeight="1">
      <c r="A93" s="17" t="s">
        <v>222</v>
      </c>
      <c r="B93" s="20" t="s">
        <v>213</v>
      </c>
      <c r="C93">
        <v>11</v>
      </c>
      <c r="D93">
        <v>2</v>
      </c>
      <c r="E93" s="21">
        <f t="shared" ref="E93:E99" si="10">SUM(G93+F93)</f>
        <v>3.7079999999999997</v>
      </c>
      <c r="F93" s="2">
        <v>5.8000000000000003E-2</v>
      </c>
      <c r="G93" s="2">
        <v>3.65</v>
      </c>
      <c r="H93" s="10">
        <f t="shared" ref="H93:H99" si="11">F93/E93</f>
        <v>1.5641855447680691E-2</v>
      </c>
      <c r="I93" s="10"/>
      <c r="J93" s="10"/>
    </row>
    <row r="94" spans="1:13" ht="15.75" customHeight="1">
      <c r="A94" s="17" t="s">
        <v>222</v>
      </c>
      <c r="B94" s="20" t="s">
        <v>213</v>
      </c>
      <c r="C94">
        <v>11</v>
      </c>
      <c r="D94">
        <v>3</v>
      </c>
      <c r="E94" s="21">
        <f t="shared" si="10"/>
        <v>0.55700000000000005</v>
      </c>
      <c r="F94" s="2">
        <v>2.5999999999999999E-2</v>
      </c>
      <c r="G94" s="2">
        <v>0.53100000000000003</v>
      </c>
      <c r="H94" s="10">
        <f t="shared" si="11"/>
        <v>4.6678635547576293E-2</v>
      </c>
      <c r="I94" s="10"/>
      <c r="J94" s="10"/>
    </row>
    <row r="95" spans="1:13" ht="15.75" customHeight="1">
      <c r="A95" s="17" t="s">
        <v>222</v>
      </c>
      <c r="B95" s="20" t="s">
        <v>213</v>
      </c>
      <c r="C95">
        <v>11</v>
      </c>
      <c r="D95">
        <v>4</v>
      </c>
      <c r="E95" s="21">
        <f t="shared" si="10"/>
        <v>0.84699999999999998</v>
      </c>
      <c r="F95" s="2">
        <v>1.2E-2</v>
      </c>
      <c r="G95" s="2">
        <v>0.83499999999999996</v>
      </c>
      <c r="H95" s="10">
        <f t="shared" si="11"/>
        <v>1.4167650531286895E-2</v>
      </c>
      <c r="I95" s="10"/>
      <c r="J95" s="10"/>
    </row>
    <row r="96" spans="1:13" ht="15.75" customHeight="1">
      <c r="A96" s="17" t="s">
        <v>222</v>
      </c>
      <c r="B96" s="20" t="s">
        <v>213</v>
      </c>
      <c r="C96">
        <v>11</v>
      </c>
      <c r="D96">
        <v>5</v>
      </c>
      <c r="E96" s="21">
        <f t="shared" si="10"/>
        <v>10.321</v>
      </c>
      <c r="F96" s="2">
        <v>3.0000000000000001E-3</v>
      </c>
      <c r="G96" s="2">
        <v>10.318</v>
      </c>
      <c r="H96" s="10">
        <f t="shared" si="11"/>
        <v>2.906695087685302E-4</v>
      </c>
      <c r="I96" s="10"/>
      <c r="J96" s="10"/>
    </row>
    <row r="97" spans="1:13" ht="15.75" customHeight="1">
      <c r="A97" s="17" t="s">
        <v>222</v>
      </c>
      <c r="B97" s="20" t="s">
        <v>213</v>
      </c>
      <c r="C97">
        <v>11</v>
      </c>
      <c r="D97">
        <v>6</v>
      </c>
      <c r="E97" s="21">
        <f t="shared" si="10"/>
        <v>9.2059999999999995</v>
      </c>
      <c r="F97" s="2">
        <v>4.0000000000000001E-3</v>
      </c>
      <c r="G97" s="2">
        <v>9.202</v>
      </c>
      <c r="H97" s="10">
        <f t="shared" si="11"/>
        <v>4.3449923962633069E-4</v>
      </c>
      <c r="I97" s="10"/>
      <c r="J97" s="10"/>
    </row>
    <row r="98" spans="1:13" ht="15.75" customHeight="1">
      <c r="A98" s="17" t="s">
        <v>222</v>
      </c>
      <c r="B98" s="20" t="s">
        <v>213</v>
      </c>
      <c r="C98">
        <v>11</v>
      </c>
      <c r="D98">
        <v>7</v>
      </c>
      <c r="E98" s="21">
        <f t="shared" si="10"/>
        <v>31.758000000000003</v>
      </c>
      <c r="F98" s="2">
        <v>0.01</v>
      </c>
      <c r="G98" s="2">
        <v>31.748000000000001</v>
      </c>
      <c r="H98" s="10">
        <f t="shared" si="11"/>
        <v>3.148812897537628E-4</v>
      </c>
      <c r="I98" s="10"/>
      <c r="J98" s="10"/>
    </row>
    <row r="99" spans="1:13" ht="15.75" customHeight="1">
      <c r="A99" s="17" t="s">
        <v>222</v>
      </c>
      <c r="B99" s="20" t="s">
        <v>213</v>
      </c>
      <c r="C99">
        <v>11</v>
      </c>
      <c r="D99">
        <v>8</v>
      </c>
      <c r="E99" s="21">
        <f t="shared" si="10"/>
        <v>0.84199999999999997</v>
      </c>
      <c r="F99" s="2">
        <v>7.0000000000000001E-3</v>
      </c>
      <c r="G99" s="2">
        <v>0.83499999999999996</v>
      </c>
      <c r="H99" s="10">
        <f t="shared" si="11"/>
        <v>8.3135391923990498E-3</v>
      </c>
      <c r="I99" s="10"/>
      <c r="J99" s="10"/>
    </row>
    <row r="100" spans="1:13" ht="15.75" customHeight="1">
      <c r="A100" s="17" t="s">
        <v>222</v>
      </c>
      <c r="B100" s="20" t="s">
        <v>213</v>
      </c>
      <c r="C100">
        <v>11</v>
      </c>
      <c r="D100">
        <v>9</v>
      </c>
      <c r="F100" s="2">
        <v>5.5E-2</v>
      </c>
    </row>
    <row r="101" spans="1:13" ht="15.75" customHeight="1">
      <c r="A101" s="17" t="s">
        <v>222</v>
      </c>
      <c r="B101" s="20" t="s">
        <v>213</v>
      </c>
      <c r="C101">
        <v>11</v>
      </c>
      <c r="D101">
        <v>10</v>
      </c>
      <c r="F101" s="2">
        <v>2.4E-2</v>
      </c>
    </row>
    <row r="102" spans="1:13" ht="15.75" customHeight="1">
      <c r="A102" s="17"/>
      <c r="B102" s="20"/>
      <c r="E102" s="3"/>
      <c r="F102" s="3"/>
      <c r="G102" s="3"/>
    </row>
    <row r="103" spans="1:13" ht="15.75" customHeight="1">
      <c r="A103" s="17" t="s">
        <v>222</v>
      </c>
      <c r="B103" s="20" t="s">
        <v>213</v>
      </c>
      <c r="C103">
        <v>12</v>
      </c>
      <c r="D103">
        <v>1</v>
      </c>
      <c r="E103" s="21">
        <f>SUM(G103+F103)</f>
        <v>3.3879999999999999</v>
      </c>
      <c r="F103" s="2">
        <v>1.7999999999999999E-2</v>
      </c>
      <c r="G103" s="2">
        <v>3.37</v>
      </c>
      <c r="H103" s="10">
        <f>F103/E103</f>
        <v>5.312868949232585E-3</v>
      </c>
      <c r="I103" s="10">
        <f>AVERAGE(H103:H108)</f>
        <v>2.7691075028203213E-2</v>
      </c>
      <c r="J103" s="10"/>
      <c r="L103" s="1" t="s">
        <v>138</v>
      </c>
      <c r="M103" s="1">
        <v>12</v>
      </c>
    </row>
    <row r="104" spans="1:13" ht="15.75" customHeight="1">
      <c r="A104" s="17" t="s">
        <v>222</v>
      </c>
      <c r="B104" s="20" t="s">
        <v>213</v>
      </c>
      <c r="C104">
        <v>12</v>
      </c>
      <c r="D104">
        <v>2</v>
      </c>
      <c r="E104" s="21">
        <f t="shared" ref="E104:E108" si="12">SUM(G104+F104)</f>
        <v>18.244</v>
      </c>
      <c r="F104" s="2">
        <v>0.27600000000000002</v>
      </c>
      <c r="G104" s="2">
        <v>17.968</v>
      </c>
      <c r="H104" s="10">
        <f t="shared" ref="H104:H108" si="13">F104/E104</f>
        <v>1.5128261346196012E-2</v>
      </c>
      <c r="I104" s="10"/>
      <c r="J104" s="10"/>
    </row>
    <row r="105" spans="1:13" ht="15.75" customHeight="1">
      <c r="A105" s="17" t="s">
        <v>222</v>
      </c>
      <c r="B105" s="20" t="s">
        <v>213</v>
      </c>
      <c r="C105">
        <v>12</v>
      </c>
      <c r="D105">
        <v>3</v>
      </c>
      <c r="E105" s="21">
        <f t="shared" si="12"/>
        <v>9.7620000000000005</v>
      </c>
      <c r="F105" s="2">
        <v>0.06</v>
      </c>
      <c r="G105" s="2">
        <v>9.702</v>
      </c>
      <c r="H105" s="10">
        <f t="shared" si="13"/>
        <v>6.1462814996926856E-3</v>
      </c>
      <c r="I105" s="10"/>
      <c r="J105" s="10"/>
    </row>
    <row r="106" spans="1:13" ht="15.75" customHeight="1">
      <c r="A106" s="17" t="s">
        <v>222</v>
      </c>
      <c r="B106" s="20" t="s">
        <v>213</v>
      </c>
      <c r="C106">
        <v>12</v>
      </c>
      <c r="D106">
        <v>4</v>
      </c>
      <c r="E106" s="21">
        <f t="shared" si="12"/>
        <v>1.754</v>
      </c>
      <c r="F106" s="2">
        <v>1.2E-2</v>
      </c>
      <c r="G106" s="2">
        <v>1.742</v>
      </c>
      <c r="H106" s="10">
        <f t="shared" si="13"/>
        <v>6.8415051311288486E-3</v>
      </c>
      <c r="I106" s="10"/>
      <c r="J106" s="10"/>
    </row>
    <row r="107" spans="1:13" ht="15.75" customHeight="1">
      <c r="A107" s="17" t="s">
        <v>222</v>
      </c>
      <c r="B107" s="20" t="s">
        <v>213</v>
      </c>
      <c r="C107">
        <v>12</v>
      </c>
      <c r="D107">
        <v>5</v>
      </c>
      <c r="E107" s="21">
        <f t="shared" si="12"/>
        <v>2.6069999999999998</v>
      </c>
      <c r="F107" s="2">
        <v>0.3</v>
      </c>
      <c r="G107" s="2">
        <v>2.3069999999999999</v>
      </c>
      <c r="H107" s="10">
        <f t="shared" si="13"/>
        <v>0.11507479861910243</v>
      </c>
      <c r="I107" s="10"/>
      <c r="J107" s="10"/>
    </row>
    <row r="108" spans="1:13" ht="15.75" customHeight="1">
      <c r="A108" s="17" t="s">
        <v>222</v>
      </c>
      <c r="B108" s="20" t="s">
        <v>213</v>
      </c>
      <c r="C108">
        <v>12</v>
      </c>
      <c r="D108">
        <v>6</v>
      </c>
      <c r="E108" s="21">
        <f t="shared" si="12"/>
        <v>4.0810000000000004</v>
      </c>
      <c r="F108" s="2">
        <v>7.1999999999999995E-2</v>
      </c>
      <c r="G108" s="2">
        <v>4.0090000000000003</v>
      </c>
      <c r="H108" s="10">
        <f t="shared" si="13"/>
        <v>1.7642734623866695E-2</v>
      </c>
      <c r="I108" s="10"/>
      <c r="J108" s="10"/>
    </row>
    <row r="109" spans="1:13" ht="15.75" customHeight="1">
      <c r="A109" s="17" t="s">
        <v>222</v>
      </c>
      <c r="B109" s="20" t="s">
        <v>213</v>
      </c>
      <c r="C109">
        <v>12</v>
      </c>
      <c r="D109">
        <v>7</v>
      </c>
      <c r="G109" s="2">
        <v>7.0819999999999999</v>
      </c>
    </row>
    <row r="110" spans="1:13" ht="15.75" customHeight="1">
      <c r="A110" s="17" t="s">
        <v>222</v>
      </c>
      <c r="B110" s="20" t="s">
        <v>213</v>
      </c>
      <c r="C110">
        <v>12</v>
      </c>
      <c r="D110">
        <v>8</v>
      </c>
      <c r="G110" s="2">
        <v>9.9120000000000008</v>
      </c>
    </row>
    <row r="111" spans="1:13" ht="15.75" customHeight="1">
      <c r="A111" s="17" t="s">
        <v>222</v>
      </c>
      <c r="B111" s="20" t="s">
        <v>213</v>
      </c>
      <c r="C111">
        <v>12</v>
      </c>
      <c r="D111">
        <v>9</v>
      </c>
      <c r="G111" s="2">
        <v>22.32</v>
      </c>
    </row>
    <row r="112" spans="1:13" ht="15.75" customHeight="1">
      <c r="A112" s="17" t="s">
        <v>222</v>
      </c>
      <c r="B112" s="20" t="s">
        <v>213</v>
      </c>
      <c r="C112">
        <v>12</v>
      </c>
      <c r="D112">
        <v>10</v>
      </c>
      <c r="G112" s="2">
        <v>2.0379999999999998</v>
      </c>
    </row>
    <row r="113" spans="5:13" ht="15.75" customHeight="1">
      <c r="E113" s="3"/>
      <c r="F113" s="3"/>
      <c r="G113" s="3"/>
    </row>
    <row r="114" spans="5:13" ht="15.75" customHeight="1">
      <c r="L114" s="1" t="s">
        <v>139</v>
      </c>
      <c r="M114" s="1">
        <v>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503"/>
  <sheetViews>
    <sheetView workbookViewId="0">
      <pane ySplit="1" topLeftCell="A2" activePane="bottomLeft" state="frozen"/>
      <selection pane="bottomLeft" activeCell="J3" sqref="J3"/>
    </sheetView>
  </sheetViews>
  <sheetFormatPr baseColWidth="10" defaultColWidth="14.5" defaultRowHeight="15.75" customHeight="1"/>
  <cols>
    <col min="1" max="1" width="8.1640625" customWidth="1"/>
    <col min="2" max="2" width="8.83203125" customWidth="1"/>
    <col min="3" max="3" width="5.33203125" customWidth="1"/>
    <col min="4" max="4" width="4.6640625" customWidth="1"/>
    <col min="5" max="5" width="9.6640625" customWidth="1"/>
    <col min="6" max="6" width="8.5" customWidth="1"/>
    <col min="7" max="7" width="10.33203125" customWidth="1"/>
    <col min="8" max="8" width="26.1640625" customWidth="1"/>
    <col min="9" max="9" width="13.33203125" customWidth="1"/>
    <col min="10" max="10" width="20.6640625" customWidth="1"/>
    <col min="11" max="11" width="6.5" customWidth="1"/>
    <col min="12" max="12" width="12" customWidth="1"/>
    <col min="13" max="13" width="7.83203125" customWidth="1"/>
  </cols>
  <sheetData>
    <row r="1" spans="1:13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23" t="s">
        <v>229</v>
      </c>
      <c r="L1" s="1" t="s">
        <v>0</v>
      </c>
      <c r="M1" s="1" t="s">
        <v>1</v>
      </c>
    </row>
    <row r="2" spans="1:13" ht="15.75" customHeight="1">
      <c r="A2" s="17" t="s">
        <v>223</v>
      </c>
      <c r="B2" s="20" t="s">
        <v>213</v>
      </c>
      <c r="C2">
        <v>1</v>
      </c>
      <c r="D2">
        <v>1</v>
      </c>
      <c r="E2" s="21">
        <f t="shared" ref="E2:E4" si="0">SUM(G2+F2)</f>
        <v>5.1070000000000002</v>
      </c>
      <c r="F2" s="2">
        <v>6.9000000000000006E-2</v>
      </c>
      <c r="G2" s="2">
        <v>5.0380000000000003</v>
      </c>
      <c r="H2" s="10">
        <f>F2/E2</f>
        <v>1.3510867436851381E-2</v>
      </c>
      <c r="I2" s="10">
        <f>AVERAGE(H2:H16)</f>
        <v>5.6626572346756859E-2</v>
      </c>
      <c r="J2" s="10">
        <f>AVERAGE(I2:I318)</f>
        <v>0.13413587529548521</v>
      </c>
      <c r="K2">
        <f>(_xlfn.STDEV.S(I2:I318))/(SQRT(COUNT(I2:I318)))</f>
        <v>5.2793108732303091E-2</v>
      </c>
      <c r="L2" s="2" t="s">
        <v>149</v>
      </c>
      <c r="M2" s="2">
        <v>49</v>
      </c>
    </row>
    <row r="3" spans="1:13" ht="15.75" customHeight="1">
      <c r="A3" s="17" t="s">
        <v>223</v>
      </c>
      <c r="B3" s="20" t="s">
        <v>213</v>
      </c>
      <c r="C3">
        <v>1</v>
      </c>
      <c r="D3">
        <v>2</v>
      </c>
      <c r="E3" s="21">
        <f t="shared" si="0"/>
        <v>5.0359999999999996</v>
      </c>
      <c r="F3" s="2">
        <v>7.5999999999999998E-2</v>
      </c>
      <c r="G3" s="2">
        <v>4.96</v>
      </c>
      <c r="H3" s="10">
        <f t="shared" ref="H3:H16" si="1">F3/E3</f>
        <v>1.5091342335186657E-2</v>
      </c>
      <c r="I3" s="10"/>
      <c r="J3" s="10"/>
      <c r="M3" s="2">
        <v>49</v>
      </c>
    </row>
    <row r="4" spans="1:13" ht="15.75" customHeight="1">
      <c r="A4" s="17" t="s">
        <v>223</v>
      </c>
      <c r="B4" s="20" t="s">
        <v>213</v>
      </c>
      <c r="C4">
        <v>1</v>
      </c>
      <c r="D4">
        <v>3</v>
      </c>
      <c r="E4" s="21">
        <f t="shared" si="0"/>
        <v>1.8260000000000001</v>
      </c>
      <c r="F4" s="2">
        <v>3.4000000000000002E-2</v>
      </c>
      <c r="G4" s="2">
        <v>1.792</v>
      </c>
      <c r="H4" s="10">
        <f t="shared" si="1"/>
        <v>1.8619934282584887E-2</v>
      </c>
      <c r="I4" s="10"/>
      <c r="J4" s="10"/>
      <c r="M4" s="2">
        <v>49</v>
      </c>
    </row>
    <row r="5" spans="1:13" ht="15.75" customHeight="1">
      <c r="A5" s="17" t="s">
        <v>223</v>
      </c>
      <c r="B5" s="20" t="s">
        <v>213</v>
      </c>
      <c r="C5">
        <v>1</v>
      </c>
      <c r="D5">
        <v>4</v>
      </c>
      <c r="E5" s="21">
        <f>SUM(G5+F5)</f>
        <v>1.9690000000000001</v>
      </c>
      <c r="F5" s="2">
        <v>0.39500000000000002</v>
      </c>
      <c r="G5" s="2">
        <v>1.5740000000000001</v>
      </c>
      <c r="H5" s="10">
        <f t="shared" si="1"/>
        <v>0.20060944641950229</v>
      </c>
      <c r="I5" s="10"/>
      <c r="J5" s="10"/>
      <c r="M5" s="2">
        <v>49</v>
      </c>
    </row>
    <row r="6" spans="1:13" ht="15.75" customHeight="1">
      <c r="A6" s="17" t="s">
        <v>223</v>
      </c>
      <c r="B6" s="20" t="s">
        <v>213</v>
      </c>
      <c r="C6">
        <v>1</v>
      </c>
      <c r="D6">
        <v>5</v>
      </c>
      <c r="E6" s="21">
        <f t="shared" ref="E6:E16" si="2">SUM(G6+F6)</f>
        <v>6.6950000000000003</v>
      </c>
      <c r="F6" s="2">
        <v>0.71499999999999997</v>
      </c>
      <c r="G6" s="2">
        <v>5.98</v>
      </c>
      <c r="H6" s="10">
        <f t="shared" si="1"/>
        <v>0.10679611650485436</v>
      </c>
      <c r="I6" s="10"/>
      <c r="J6" s="10"/>
      <c r="M6" s="2">
        <v>49</v>
      </c>
    </row>
    <row r="7" spans="1:13" ht="15.75" customHeight="1">
      <c r="A7" s="17" t="s">
        <v>223</v>
      </c>
      <c r="B7" s="20" t="s">
        <v>213</v>
      </c>
      <c r="C7">
        <v>1</v>
      </c>
      <c r="D7">
        <v>6</v>
      </c>
      <c r="E7" s="21">
        <f t="shared" si="2"/>
        <v>2.9359999999999999</v>
      </c>
      <c r="F7" s="2">
        <v>1.2E-2</v>
      </c>
      <c r="G7" s="2">
        <v>2.9239999999999999</v>
      </c>
      <c r="H7" s="10">
        <f t="shared" si="1"/>
        <v>4.0871934604904637E-3</v>
      </c>
      <c r="I7" s="10"/>
      <c r="J7" s="10"/>
      <c r="M7" s="2">
        <v>49</v>
      </c>
    </row>
    <row r="8" spans="1:13" ht="15.75" customHeight="1">
      <c r="A8" s="17" t="s">
        <v>223</v>
      </c>
      <c r="B8" s="20" t="s">
        <v>213</v>
      </c>
      <c r="C8">
        <v>1</v>
      </c>
      <c r="D8">
        <v>7</v>
      </c>
      <c r="E8" s="21">
        <f t="shared" si="2"/>
        <v>2.2679999999999998</v>
      </c>
      <c r="F8" s="2">
        <v>3.7999999999999999E-2</v>
      </c>
      <c r="G8" s="2">
        <v>2.23</v>
      </c>
      <c r="H8" s="10">
        <f t="shared" si="1"/>
        <v>1.6754850088183424E-2</v>
      </c>
      <c r="I8" s="10"/>
      <c r="J8" s="10"/>
      <c r="M8" s="2">
        <v>49</v>
      </c>
    </row>
    <row r="9" spans="1:13" ht="15.75" customHeight="1">
      <c r="A9" s="17" t="s">
        <v>223</v>
      </c>
      <c r="B9" s="20" t="s">
        <v>213</v>
      </c>
      <c r="C9">
        <v>1</v>
      </c>
      <c r="D9">
        <v>8</v>
      </c>
      <c r="E9" s="21">
        <f t="shared" si="2"/>
        <v>1.393</v>
      </c>
      <c r="F9" s="2">
        <v>9.1999999999999998E-2</v>
      </c>
      <c r="G9" s="2">
        <v>1.3009999999999999</v>
      </c>
      <c r="H9" s="10">
        <f t="shared" si="1"/>
        <v>6.604450825556353E-2</v>
      </c>
      <c r="I9" s="10"/>
      <c r="J9" s="10"/>
      <c r="M9" s="2">
        <v>49</v>
      </c>
    </row>
    <row r="10" spans="1:13" ht="15.75" customHeight="1">
      <c r="A10" s="17" t="s">
        <v>223</v>
      </c>
      <c r="B10" s="20" t="s">
        <v>213</v>
      </c>
      <c r="C10">
        <v>1</v>
      </c>
      <c r="D10">
        <v>9</v>
      </c>
      <c r="E10" s="21">
        <f t="shared" si="2"/>
        <v>2.5429999999999997</v>
      </c>
      <c r="F10" s="2">
        <v>7.0000000000000007E-2</v>
      </c>
      <c r="G10" s="2">
        <v>2.4729999999999999</v>
      </c>
      <c r="H10" s="10">
        <f t="shared" si="1"/>
        <v>2.7526543452615026E-2</v>
      </c>
      <c r="I10" s="10"/>
      <c r="J10" s="10"/>
      <c r="M10" s="2">
        <v>49</v>
      </c>
    </row>
    <row r="11" spans="1:13" ht="15.75" customHeight="1">
      <c r="A11" s="17" t="s">
        <v>223</v>
      </c>
      <c r="B11" s="20" t="s">
        <v>213</v>
      </c>
      <c r="C11">
        <v>1</v>
      </c>
      <c r="D11">
        <v>10</v>
      </c>
      <c r="E11" s="21">
        <f t="shared" si="2"/>
        <v>7.4409999999999998</v>
      </c>
      <c r="F11" s="2">
        <v>8.6999999999999994E-2</v>
      </c>
      <c r="G11" s="2">
        <v>7.3540000000000001</v>
      </c>
      <c r="H11" s="10">
        <f t="shared" si="1"/>
        <v>1.1691976884827308E-2</v>
      </c>
      <c r="I11" s="10"/>
      <c r="J11" s="10"/>
      <c r="M11" s="2">
        <v>49</v>
      </c>
    </row>
    <row r="12" spans="1:13" ht="15.75" customHeight="1">
      <c r="A12" s="17" t="s">
        <v>223</v>
      </c>
      <c r="B12" s="20" t="s">
        <v>213</v>
      </c>
      <c r="C12">
        <v>1</v>
      </c>
      <c r="D12">
        <v>11</v>
      </c>
      <c r="E12" s="21">
        <f t="shared" si="2"/>
        <v>3.9289999999999998</v>
      </c>
      <c r="F12" s="2">
        <v>0.10199999999999999</v>
      </c>
      <c r="G12" s="2">
        <v>3.827</v>
      </c>
      <c r="H12" s="10">
        <f t="shared" si="1"/>
        <v>2.5960804275897174E-2</v>
      </c>
      <c r="I12" s="10"/>
      <c r="J12" s="10"/>
      <c r="M12" s="2">
        <v>49</v>
      </c>
    </row>
    <row r="13" spans="1:13" ht="15.75" customHeight="1">
      <c r="A13" s="17" t="s">
        <v>223</v>
      </c>
      <c r="B13" s="20" t="s">
        <v>213</v>
      </c>
      <c r="C13">
        <v>1</v>
      </c>
      <c r="D13">
        <v>12</v>
      </c>
      <c r="E13" s="21">
        <f t="shared" si="2"/>
        <v>3.3679999999999999</v>
      </c>
      <c r="F13" s="2">
        <v>0.03</v>
      </c>
      <c r="G13" s="2">
        <v>3.3380000000000001</v>
      </c>
      <c r="H13" s="10">
        <f t="shared" si="1"/>
        <v>8.9073634204275536E-3</v>
      </c>
      <c r="I13" s="10"/>
      <c r="J13" s="10"/>
      <c r="M13" s="2">
        <v>49</v>
      </c>
    </row>
    <row r="14" spans="1:13" ht="15.75" customHeight="1">
      <c r="A14" s="17" t="s">
        <v>223</v>
      </c>
      <c r="B14" s="20" t="s">
        <v>213</v>
      </c>
      <c r="C14">
        <v>1</v>
      </c>
      <c r="D14">
        <v>13</v>
      </c>
      <c r="E14" s="21">
        <f t="shared" si="2"/>
        <v>1.7010000000000001</v>
      </c>
      <c r="F14" s="2">
        <v>2.1999999999999999E-2</v>
      </c>
      <c r="G14" s="2">
        <v>1.679</v>
      </c>
      <c r="H14" s="10">
        <f t="shared" si="1"/>
        <v>1.2933568489124043E-2</v>
      </c>
      <c r="I14" s="10"/>
      <c r="J14" s="10"/>
      <c r="M14" s="2">
        <v>49</v>
      </c>
    </row>
    <row r="15" spans="1:13" ht="15.75" customHeight="1">
      <c r="A15" s="17" t="s">
        <v>223</v>
      </c>
      <c r="B15" s="20" t="s">
        <v>213</v>
      </c>
      <c r="C15">
        <v>1</v>
      </c>
      <c r="D15">
        <v>14</v>
      </c>
      <c r="E15" s="21">
        <f t="shared" si="2"/>
        <v>8.902000000000001</v>
      </c>
      <c r="F15" s="2">
        <v>8.5999999999999993E-2</v>
      </c>
      <c r="G15" s="2">
        <v>8.8160000000000007</v>
      </c>
      <c r="H15" s="10">
        <f t="shared" si="1"/>
        <v>9.6607503931700721E-3</v>
      </c>
      <c r="I15" s="10"/>
      <c r="J15" s="10"/>
      <c r="M15" s="2">
        <v>49</v>
      </c>
    </row>
    <row r="16" spans="1:13" ht="15.75" customHeight="1">
      <c r="A16" s="17" t="s">
        <v>223</v>
      </c>
      <c r="B16" s="20" t="s">
        <v>213</v>
      </c>
      <c r="C16">
        <v>1</v>
      </c>
      <c r="D16">
        <v>15</v>
      </c>
      <c r="E16" s="21">
        <f t="shared" si="2"/>
        <v>4.82E-2</v>
      </c>
      <c r="F16" s="2">
        <v>1.4999999999999999E-2</v>
      </c>
      <c r="G16" s="2">
        <v>3.32E-2</v>
      </c>
      <c r="H16" s="10">
        <f t="shared" si="1"/>
        <v>0.31120331950207469</v>
      </c>
      <c r="I16" s="10"/>
      <c r="J16" s="10"/>
      <c r="M16" s="2">
        <v>49</v>
      </c>
    </row>
    <row r="17" spans="1:15" ht="15.75" customHeight="1">
      <c r="A17" s="17" t="s">
        <v>223</v>
      </c>
      <c r="B17" s="20" t="s">
        <v>213</v>
      </c>
      <c r="C17">
        <v>1</v>
      </c>
      <c r="D17">
        <v>16</v>
      </c>
      <c r="G17" s="2">
        <v>12.648</v>
      </c>
      <c r="M17" s="2">
        <v>49</v>
      </c>
    </row>
    <row r="18" spans="1:15" ht="15.75" customHeight="1">
      <c r="A18" s="17" t="s">
        <v>223</v>
      </c>
      <c r="B18" s="20" t="s">
        <v>213</v>
      </c>
      <c r="C18">
        <v>1</v>
      </c>
      <c r="D18">
        <v>17</v>
      </c>
      <c r="G18" s="2">
        <v>4.8019999999999996</v>
      </c>
      <c r="M18" s="2">
        <v>49</v>
      </c>
    </row>
    <row r="19" spans="1:15" ht="15.75" customHeight="1">
      <c r="A19" s="17" t="s">
        <v>223</v>
      </c>
      <c r="B19" s="20" t="s">
        <v>213</v>
      </c>
      <c r="C19">
        <v>1</v>
      </c>
      <c r="D19">
        <v>18</v>
      </c>
      <c r="G19" s="2">
        <v>18.091999999999999</v>
      </c>
      <c r="M19" s="2">
        <v>49</v>
      </c>
    </row>
    <row r="20" spans="1:15" ht="15.75" customHeight="1">
      <c r="A20" s="17" t="s">
        <v>223</v>
      </c>
      <c r="B20" s="20" t="s">
        <v>213</v>
      </c>
      <c r="C20">
        <v>1</v>
      </c>
      <c r="D20">
        <v>19</v>
      </c>
      <c r="G20" s="2">
        <v>12.648</v>
      </c>
      <c r="M20" s="2">
        <v>49</v>
      </c>
    </row>
    <row r="21" spans="1:15" ht="15.75" customHeight="1">
      <c r="A21" s="17" t="s">
        <v>223</v>
      </c>
      <c r="B21" s="20" t="s">
        <v>213</v>
      </c>
      <c r="C21">
        <v>1</v>
      </c>
      <c r="D21">
        <v>20</v>
      </c>
      <c r="G21" s="2">
        <v>0.23599999999999999</v>
      </c>
      <c r="M21" s="2">
        <v>49</v>
      </c>
    </row>
    <row r="22" spans="1:15" ht="15.75" customHeight="1">
      <c r="A22" s="17" t="s">
        <v>223</v>
      </c>
      <c r="B22" s="20" t="s">
        <v>213</v>
      </c>
      <c r="C22">
        <v>1</v>
      </c>
      <c r="D22">
        <v>21</v>
      </c>
      <c r="G22" s="2">
        <v>0.27700000000000002</v>
      </c>
      <c r="M22" s="2">
        <v>49</v>
      </c>
    </row>
    <row r="23" spans="1:15" ht="15.75" customHeight="1">
      <c r="A23" s="17" t="s">
        <v>223</v>
      </c>
      <c r="B23" s="20" t="s">
        <v>213</v>
      </c>
      <c r="C23">
        <v>1</v>
      </c>
      <c r="D23">
        <v>22</v>
      </c>
      <c r="G23" s="2">
        <v>0.86</v>
      </c>
      <c r="M23" s="2">
        <v>49</v>
      </c>
      <c r="N23" s="3"/>
      <c r="O23" s="3"/>
    </row>
    <row r="24" spans="1:15" ht="15.75" customHeight="1">
      <c r="A24" s="17" t="s">
        <v>223</v>
      </c>
      <c r="B24" s="20" t="s">
        <v>213</v>
      </c>
      <c r="C24">
        <v>1</v>
      </c>
      <c r="D24">
        <v>23</v>
      </c>
      <c r="G24" s="2">
        <v>0.316</v>
      </c>
      <c r="M24" s="2">
        <v>49</v>
      </c>
    </row>
    <row r="25" spans="1:15" ht="15.75" customHeight="1">
      <c r="A25" s="17" t="s">
        <v>223</v>
      </c>
      <c r="B25" s="20" t="s">
        <v>213</v>
      </c>
      <c r="C25">
        <v>1</v>
      </c>
      <c r="D25">
        <v>24</v>
      </c>
      <c r="G25" s="2">
        <v>0.19</v>
      </c>
      <c r="M25" s="2">
        <v>49</v>
      </c>
    </row>
    <row r="26" spans="1:15" ht="15.75" customHeight="1">
      <c r="A26" s="17" t="s">
        <v>223</v>
      </c>
      <c r="B26" s="20" t="s">
        <v>213</v>
      </c>
      <c r="C26">
        <v>1</v>
      </c>
      <c r="D26">
        <v>25</v>
      </c>
      <c r="G26" s="2">
        <v>4.5629999999999997</v>
      </c>
      <c r="M26" s="2">
        <v>49</v>
      </c>
    </row>
    <row r="27" spans="1:15" ht="15.75" customHeight="1">
      <c r="A27" s="17" t="s">
        <v>223</v>
      </c>
      <c r="B27" s="20" t="s">
        <v>213</v>
      </c>
      <c r="C27">
        <v>1</v>
      </c>
      <c r="D27">
        <v>26</v>
      </c>
      <c r="G27" s="2">
        <v>1.6439999999999999</v>
      </c>
      <c r="M27" s="2">
        <v>49</v>
      </c>
    </row>
    <row r="28" spans="1:15" ht="15.75" customHeight="1">
      <c r="A28" s="17" t="s">
        <v>223</v>
      </c>
      <c r="B28" s="20" t="s">
        <v>213</v>
      </c>
      <c r="C28">
        <v>1</v>
      </c>
      <c r="D28">
        <v>27</v>
      </c>
      <c r="G28" s="2">
        <v>6.3019999999999996</v>
      </c>
      <c r="M28" s="2">
        <v>49</v>
      </c>
    </row>
    <row r="29" spans="1:15" ht="15.75" customHeight="1">
      <c r="A29" s="17" t="s">
        <v>223</v>
      </c>
      <c r="B29" s="20" t="s">
        <v>213</v>
      </c>
      <c r="C29">
        <v>1</v>
      </c>
      <c r="D29">
        <v>28</v>
      </c>
      <c r="G29" s="2">
        <v>1.7070000000000001</v>
      </c>
      <c r="M29" s="2">
        <v>49</v>
      </c>
    </row>
    <row r="30" spans="1:15" ht="15.75" customHeight="1">
      <c r="A30" s="17" t="s">
        <v>223</v>
      </c>
      <c r="B30" s="20" t="s">
        <v>213</v>
      </c>
      <c r="C30">
        <v>1</v>
      </c>
      <c r="D30">
        <v>29</v>
      </c>
      <c r="G30" s="2">
        <v>2.2210000000000001</v>
      </c>
      <c r="M30" s="2">
        <v>49</v>
      </c>
    </row>
    <row r="31" spans="1:15" ht="15.75" customHeight="1">
      <c r="A31" s="17" t="s">
        <v>223</v>
      </c>
      <c r="B31" s="20" t="s">
        <v>213</v>
      </c>
      <c r="C31">
        <v>1</v>
      </c>
      <c r="D31">
        <v>30</v>
      </c>
      <c r="G31" s="2">
        <v>1.766</v>
      </c>
      <c r="M31" s="2">
        <v>49</v>
      </c>
    </row>
    <row r="32" spans="1:15" ht="15.75" customHeight="1">
      <c r="A32" s="17" t="s">
        <v>223</v>
      </c>
      <c r="B32" s="20" t="s">
        <v>213</v>
      </c>
      <c r="C32">
        <v>2</v>
      </c>
      <c r="D32">
        <v>1</v>
      </c>
      <c r="E32" s="21">
        <f>SUM(G32+F32)</f>
        <v>2.242</v>
      </c>
      <c r="F32" s="2">
        <v>4.4999999999999998E-2</v>
      </c>
      <c r="G32" s="2">
        <v>2.1970000000000001</v>
      </c>
      <c r="H32" s="10">
        <f t="shared" ref="H32:H41" si="3">F32/E32</f>
        <v>2.0071364852809991E-2</v>
      </c>
      <c r="I32" s="10">
        <f>AVERAGE(H32:H41)</f>
        <v>0.11615326784660351</v>
      </c>
      <c r="J32" s="10"/>
      <c r="L32" s="2" t="s">
        <v>155</v>
      </c>
      <c r="M32" s="2">
        <v>50</v>
      </c>
    </row>
    <row r="33" spans="1:13" ht="15.75" customHeight="1">
      <c r="A33" s="17" t="s">
        <v>223</v>
      </c>
      <c r="B33" s="20" t="s">
        <v>213</v>
      </c>
      <c r="C33">
        <v>2</v>
      </c>
      <c r="D33">
        <v>2</v>
      </c>
      <c r="E33" s="21">
        <f t="shared" ref="E33:E41" si="4">SUM(G33+F33)</f>
        <v>14.693999999999999</v>
      </c>
      <c r="F33" s="2">
        <v>0.154</v>
      </c>
      <c r="G33" s="2">
        <v>14.54</v>
      </c>
      <c r="H33" s="10">
        <f t="shared" si="3"/>
        <v>1.0480468218320403E-2</v>
      </c>
      <c r="I33" s="10"/>
      <c r="J33" s="10"/>
      <c r="M33" s="2">
        <v>50</v>
      </c>
    </row>
    <row r="34" spans="1:13" ht="15.75" customHeight="1">
      <c r="A34" s="17" t="s">
        <v>223</v>
      </c>
      <c r="B34" s="20" t="s">
        <v>213</v>
      </c>
      <c r="C34">
        <v>2</v>
      </c>
      <c r="D34">
        <v>3</v>
      </c>
      <c r="E34" s="21">
        <f t="shared" si="4"/>
        <v>1.022</v>
      </c>
      <c r="F34" s="2">
        <v>0.13800000000000001</v>
      </c>
      <c r="G34" s="2">
        <v>0.88400000000000001</v>
      </c>
      <c r="H34" s="10">
        <f t="shared" si="3"/>
        <v>0.13502935420743642</v>
      </c>
      <c r="I34" s="10"/>
      <c r="J34" s="10"/>
      <c r="M34" s="2">
        <v>50</v>
      </c>
    </row>
    <row r="35" spans="1:13" ht="15.75" customHeight="1">
      <c r="A35" s="17" t="s">
        <v>223</v>
      </c>
      <c r="B35" s="20" t="s">
        <v>213</v>
      </c>
      <c r="C35">
        <v>2</v>
      </c>
      <c r="D35">
        <v>4</v>
      </c>
      <c r="E35" s="21">
        <f t="shared" si="4"/>
        <v>0.53300000000000003</v>
      </c>
      <c r="F35" s="2">
        <v>0.22600000000000001</v>
      </c>
      <c r="G35" s="2">
        <v>0.307</v>
      </c>
      <c r="H35" s="10">
        <f t="shared" si="3"/>
        <v>0.42401500938086301</v>
      </c>
      <c r="I35" s="10"/>
      <c r="J35" s="10"/>
      <c r="M35" s="2">
        <v>50</v>
      </c>
    </row>
    <row r="36" spans="1:13" ht="15.75" customHeight="1">
      <c r="A36" s="17" t="s">
        <v>223</v>
      </c>
      <c r="B36" s="20" t="s">
        <v>213</v>
      </c>
      <c r="C36">
        <v>2</v>
      </c>
      <c r="D36">
        <v>5</v>
      </c>
      <c r="E36" s="21">
        <f t="shared" si="4"/>
        <v>1.919</v>
      </c>
      <c r="F36" s="2">
        <v>0.251</v>
      </c>
      <c r="G36" s="2">
        <v>1.6679999999999999</v>
      </c>
      <c r="H36" s="10">
        <f t="shared" si="3"/>
        <v>0.13079729025534131</v>
      </c>
      <c r="I36" s="10"/>
      <c r="J36" s="10"/>
      <c r="M36" s="2">
        <v>50</v>
      </c>
    </row>
    <row r="37" spans="1:13" ht="15.75" customHeight="1">
      <c r="A37" s="17" t="s">
        <v>223</v>
      </c>
      <c r="B37" s="20" t="s">
        <v>213</v>
      </c>
      <c r="C37">
        <v>2</v>
      </c>
      <c r="D37">
        <v>6</v>
      </c>
      <c r="E37" s="21">
        <f t="shared" si="4"/>
        <v>1.25</v>
      </c>
      <c r="F37" s="2">
        <v>0.11700000000000001</v>
      </c>
      <c r="G37" s="2">
        <v>1.133</v>
      </c>
      <c r="H37" s="10">
        <f t="shared" si="3"/>
        <v>9.3600000000000003E-2</v>
      </c>
      <c r="I37" s="10"/>
      <c r="J37" s="10"/>
      <c r="M37" s="2">
        <v>50</v>
      </c>
    </row>
    <row r="38" spans="1:13" ht="15.75" customHeight="1">
      <c r="A38" s="17" t="s">
        <v>223</v>
      </c>
      <c r="B38" s="20" t="s">
        <v>213</v>
      </c>
      <c r="C38">
        <v>2</v>
      </c>
      <c r="D38">
        <v>7</v>
      </c>
      <c r="E38" s="21">
        <f t="shared" si="4"/>
        <v>4.4340000000000002</v>
      </c>
      <c r="F38" s="2">
        <v>6.3E-2</v>
      </c>
      <c r="G38" s="2">
        <v>4.3710000000000004</v>
      </c>
      <c r="H38" s="10">
        <f t="shared" si="3"/>
        <v>1.4208389715832206E-2</v>
      </c>
      <c r="I38" s="10"/>
      <c r="J38" s="10"/>
      <c r="M38" s="2">
        <v>50</v>
      </c>
    </row>
    <row r="39" spans="1:13" ht="15.75" customHeight="1">
      <c r="A39" s="17" t="s">
        <v>223</v>
      </c>
      <c r="B39" s="20" t="s">
        <v>213</v>
      </c>
      <c r="C39">
        <v>2</v>
      </c>
      <c r="D39">
        <v>8</v>
      </c>
      <c r="E39" s="21">
        <f t="shared" si="4"/>
        <v>1.605</v>
      </c>
      <c r="F39" s="2">
        <v>7.3999999999999996E-2</v>
      </c>
      <c r="G39" s="2">
        <v>1.5309999999999999</v>
      </c>
      <c r="H39" s="10">
        <f t="shared" si="3"/>
        <v>4.610591900311526E-2</v>
      </c>
      <c r="I39" s="10"/>
      <c r="J39" s="10"/>
      <c r="M39" s="2">
        <v>50</v>
      </c>
    </row>
    <row r="40" spans="1:13" ht="15.75" customHeight="1">
      <c r="A40" s="17" t="s">
        <v>223</v>
      </c>
      <c r="B40" s="20" t="s">
        <v>213</v>
      </c>
      <c r="C40">
        <v>2</v>
      </c>
      <c r="D40">
        <v>9</v>
      </c>
      <c r="E40" s="21">
        <f t="shared" si="4"/>
        <v>1.149</v>
      </c>
      <c r="F40" s="2">
        <v>0.24399999999999999</v>
      </c>
      <c r="G40" s="2">
        <v>0.90500000000000003</v>
      </c>
      <c r="H40" s="10">
        <f t="shared" si="3"/>
        <v>0.2123585726718886</v>
      </c>
      <c r="I40" s="10"/>
      <c r="J40" s="10"/>
      <c r="M40" s="2">
        <v>50</v>
      </c>
    </row>
    <row r="41" spans="1:13" ht="15.75" customHeight="1">
      <c r="A41" s="17" t="s">
        <v>223</v>
      </c>
      <c r="B41" s="20" t="s">
        <v>213</v>
      </c>
      <c r="C41">
        <v>2</v>
      </c>
      <c r="D41">
        <v>10</v>
      </c>
      <c r="E41" s="21">
        <f t="shared" si="4"/>
        <v>1.87</v>
      </c>
      <c r="F41" s="2">
        <v>0.14000000000000001</v>
      </c>
      <c r="G41" s="2">
        <v>1.73</v>
      </c>
      <c r="H41" s="10">
        <f t="shared" si="3"/>
        <v>7.4866310160427815E-2</v>
      </c>
      <c r="I41" s="10"/>
      <c r="J41" s="10"/>
      <c r="M41" s="2">
        <v>50</v>
      </c>
    </row>
    <row r="42" spans="1:13" ht="15.75" customHeight="1">
      <c r="A42" s="17" t="s">
        <v>223</v>
      </c>
      <c r="B42" s="20" t="s">
        <v>213</v>
      </c>
      <c r="C42">
        <v>2</v>
      </c>
      <c r="D42">
        <v>11</v>
      </c>
      <c r="G42" s="2">
        <v>1.5089999999999999</v>
      </c>
      <c r="M42" s="2">
        <v>50</v>
      </c>
    </row>
    <row r="43" spans="1:13" ht="15.75" customHeight="1">
      <c r="A43" s="17" t="s">
        <v>223</v>
      </c>
      <c r="B43" s="20" t="s">
        <v>213</v>
      </c>
      <c r="C43">
        <v>2</v>
      </c>
      <c r="D43">
        <v>12</v>
      </c>
      <c r="G43" s="2">
        <v>0.23</v>
      </c>
      <c r="M43" s="2">
        <v>50</v>
      </c>
    </row>
    <row r="44" spans="1:13" ht="15.75" customHeight="1">
      <c r="A44" s="17" t="s">
        <v>223</v>
      </c>
      <c r="B44" s="20" t="s">
        <v>213</v>
      </c>
      <c r="C44">
        <v>2</v>
      </c>
      <c r="D44">
        <v>13</v>
      </c>
      <c r="G44" s="2">
        <v>0.377</v>
      </c>
      <c r="M44" s="2">
        <v>50</v>
      </c>
    </row>
    <row r="45" spans="1:13" ht="15.75" customHeight="1">
      <c r="A45" s="17" t="s">
        <v>223</v>
      </c>
      <c r="B45" s="20" t="s">
        <v>213</v>
      </c>
      <c r="C45">
        <v>2</v>
      </c>
      <c r="D45">
        <v>14</v>
      </c>
      <c r="G45" s="2">
        <v>1.9570000000000001</v>
      </c>
      <c r="M45" s="2">
        <v>50</v>
      </c>
    </row>
    <row r="46" spans="1:13" ht="15.75" customHeight="1">
      <c r="A46" s="17" t="s">
        <v>223</v>
      </c>
      <c r="B46" s="20" t="s">
        <v>213</v>
      </c>
      <c r="C46">
        <v>2</v>
      </c>
      <c r="D46">
        <v>15</v>
      </c>
      <c r="G46" s="2">
        <v>3.903</v>
      </c>
      <c r="M46" s="2">
        <v>50</v>
      </c>
    </row>
    <row r="47" spans="1:13" ht="15.75" customHeight="1">
      <c r="A47" s="17" t="s">
        <v>223</v>
      </c>
      <c r="B47" s="20" t="s">
        <v>213</v>
      </c>
      <c r="C47">
        <v>2</v>
      </c>
      <c r="D47">
        <v>16</v>
      </c>
      <c r="G47" s="2">
        <v>0.15</v>
      </c>
      <c r="M47" s="2">
        <v>50</v>
      </c>
    </row>
    <row r="48" spans="1:13" ht="15.75" customHeight="1">
      <c r="A48" s="17" t="s">
        <v>223</v>
      </c>
      <c r="B48" s="20" t="s">
        <v>213</v>
      </c>
      <c r="C48">
        <v>2</v>
      </c>
      <c r="D48">
        <v>17</v>
      </c>
      <c r="G48" s="2">
        <v>7.6999999999999999E-2</v>
      </c>
      <c r="M48" s="2">
        <v>50</v>
      </c>
    </row>
    <row r="49" spans="1:13" ht="15.75" customHeight="1">
      <c r="A49" s="17" t="s">
        <v>223</v>
      </c>
      <c r="B49" s="20" t="s">
        <v>213</v>
      </c>
      <c r="C49">
        <v>2</v>
      </c>
      <c r="D49">
        <v>18</v>
      </c>
      <c r="G49" s="2">
        <v>4.3609999999999998</v>
      </c>
      <c r="M49" s="2">
        <v>50</v>
      </c>
    </row>
    <row r="50" spans="1:13" ht="15.75" customHeight="1">
      <c r="A50" s="17" t="s">
        <v>223</v>
      </c>
      <c r="B50" s="20" t="s">
        <v>213</v>
      </c>
      <c r="C50">
        <v>2</v>
      </c>
      <c r="D50">
        <v>19</v>
      </c>
      <c r="G50" s="2">
        <v>0.35599999999999998</v>
      </c>
      <c r="M50" s="2">
        <v>50</v>
      </c>
    </row>
    <row r="51" spans="1:13" ht="15.75" customHeight="1">
      <c r="A51" s="17" t="s">
        <v>223</v>
      </c>
      <c r="B51" s="20" t="s">
        <v>213</v>
      </c>
      <c r="C51">
        <v>2</v>
      </c>
      <c r="D51">
        <v>20</v>
      </c>
      <c r="G51" s="2">
        <v>0.61699999999999999</v>
      </c>
      <c r="M51" s="2">
        <v>50</v>
      </c>
    </row>
    <row r="52" spans="1:13" ht="15.75" customHeight="1">
      <c r="A52" s="17" t="s">
        <v>223</v>
      </c>
      <c r="B52" s="20" t="s">
        <v>213</v>
      </c>
      <c r="C52">
        <v>2</v>
      </c>
      <c r="D52">
        <v>21</v>
      </c>
      <c r="G52" s="2">
        <v>0.29199999999999998</v>
      </c>
      <c r="M52" s="2">
        <v>50</v>
      </c>
    </row>
    <row r="53" spans="1:13" ht="15.75" customHeight="1">
      <c r="A53" s="17" t="s">
        <v>223</v>
      </c>
      <c r="B53" s="20" t="s">
        <v>213</v>
      </c>
      <c r="C53">
        <v>2</v>
      </c>
      <c r="D53">
        <v>22</v>
      </c>
      <c r="G53" s="2">
        <v>0.879</v>
      </c>
      <c r="M53" s="2">
        <v>50</v>
      </c>
    </row>
    <row r="54" spans="1:13" ht="15.75" customHeight="1">
      <c r="A54" s="17" t="s">
        <v>223</v>
      </c>
      <c r="B54" s="20" t="s">
        <v>213</v>
      </c>
      <c r="C54">
        <v>2</v>
      </c>
      <c r="D54">
        <v>23</v>
      </c>
      <c r="G54" s="2">
        <v>0.82399999999999995</v>
      </c>
      <c r="M54" s="2">
        <v>50</v>
      </c>
    </row>
    <row r="55" spans="1:13" ht="15.75" customHeight="1">
      <c r="A55" s="17" t="s">
        <v>223</v>
      </c>
      <c r="B55" s="20" t="s">
        <v>213</v>
      </c>
      <c r="C55">
        <v>2</v>
      </c>
      <c r="D55">
        <v>24</v>
      </c>
      <c r="G55" s="2">
        <v>1.621</v>
      </c>
      <c r="M55" s="2">
        <v>50</v>
      </c>
    </row>
    <row r="56" spans="1:13" ht="15.75" customHeight="1">
      <c r="A56" s="17" t="s">
        <v>223</v>
      </c>
      <c r="B56" s="20" t="s">
        <v>213</v>
      </c>
      <c r="C56">
        <v>2</v>
      </c>
      <c r="D56">
        <v>25</v>
      </c>
      <c r="G56" s="2">
        <v>0.372</v>
      </c>
      <c r="M56" s="2">
        <v>50</v>
      </c>
    </row>
    <row r="57" spans="1:13" ht="15.75" customHeight="1">
      <c r="A57" s="17" t="s">
        <v>223</v>
      </c>
      <c r="B57" s="20" t="s">
        <v>213</v>
      </c>
      <c r="C57">
        <v>2</v>
      </c>
      <c r="D57">
        <v>26</v>
      </c>
      <c r="G57" s="2">
        <v>6.7859999999999996</v>
      </c>
      <c r="M57" s="2">
        <v>50</v>
      </c>
    </row>
    <row r="58" spans="1:13" ht="15.75" customHeight="1">
      <c r="A58" s="17" t="s">
        <v>223</v>
      </c>
      <c r="B58" s="20" t="s">
        <v>213</v>
      </c>
      <c r="C58">
        <v>2</v>
      </c>
      <c r="D58">
        <v>27</v>
      </c>
      <c r="G58" s="2">
        <v>4.4260000000000002</v>
      </c>
      <c r="M58" s="2">
        <v>50</v>
      </c>
    </row>
    <row r="59" spans="1:13" ht="15.75" customHeight="1">
      <c r="A59" s="17" t="s">
        <v>223</v>
      </c>
      <c r="B59" s="20" t="s">
        <v>213</v>
      </c>
      <c r="C59">
        <v>2</v>
      </c>
      <c r="D59">
        <v>28</v>
      </c>
      <c r="G59" s="2">
        <v>1.4339999999999999</v>
      </c>
      <c r="M59" s="2">
        <v>50</v>
      </c>
    </row>
    <row r="60" spans="1:13" ht="15.75" customHeight="1">
      <c r="A60" s="17" t="s">
        <v>223</v>
      </c>
      <c r="B60" s="20" t="s">
        <v>213</v>
      </c>
      <c r="C60">
        <v>2</v>
      </c>
      <c r="D60">
        <v>29</v>
      </c>
      <c r="G60" s="2">
        <v>1.6659999999999999</v>
      </c>
      <c r="M60" s="2">
        <v>50</v>
      </c>
    </row>
    <row r="61" spans="1:13" ht="15.75" customHeight="1">
      <c r="A61" s="17" t="s">
        <v>223</v>
      </c>
      <c r="B61" s="20" t="s">
        <v>213</v>
      </c>
      <c r="C61">
        <v>3</v>
      </c>
      <c r="D61">
        <v>1</v>
      </c>
      <c r="E61" s="21">
        <f>SUM(G61+F61)</f>
        <v>7.7889999999999997</v>
      </c>
      <c r="F61" s="2">
        <v>0.1</v>
      </c>
      <c r="G61" s="2">
        <v>7.6890000000000001</v>
      </c>
      <c r="H61" s="10">
        <f t="shared" ref="H61:H73" si="5">F61/E61</f>
        <v>1.2838618564642445E-2</v>
      </c>
      <c r="I61" s="10">
        <f>AVERAGE(H61:H73)</f>
        <v>0.19569683898242696</v>
      </c>
      <c r="J61" s="10"/>
      <c r="L61" s="2" t="s">
        <v>159</v>
      </c>
      <c r="M61" s="2">
        <v>51</v>
      </c>
    </row>
    <row r="62" spans="1:13" ht="15.75" customHeight="1">
      <c r="A62" s="17" t="s">
        <v>223</v>
      </c>
      <c r="B62" s="20" t="s">
        <v>213</v>
      </c>
      <c r="C62">
        <v>3</v>
      </c>
      <c r="D62">
        <v>2</v>
      </c>
      <c r="E62" s="21">
        <f t="shared" ref="E62:E73" si="6">SUM(G62+F62)</f>
        <v>0.56200000000000006</v>
      </c>
      <c r="F62" s="2">
        <v>0.29299999999999998</v>
      </c>
      <c r="G62" s="2">
        <v>0.26900000000000002</v>
      </c>
      <c r="H62" s="10">
        <f t="shared" si="5"/>
        <v>0.52135231316725972</v>
      </c>
      <c r="I62" s="10"/>
      <c r="J62" s="10"/>
      <c r="M62" s="2">
        <v>51</v>
      </c>
    </row>
    <row r="63" spans="1:13" ht="15.75" customHeight="1">
      <c r="A63" s="17" t="s">
        <v>223</v>
      </c>
      <c r="B63" s="20" t="s">
        <v>213</v>
      </c>
      <c r="C63">
        <v>3</v>
      </c>
      <c r="D63">
        <v>3</v>
      </c>
      <c r="E63" s="21">
        <f t="shared" si="6"/>
        <v>3.5869999999999997</v>
      </c>
      <c r="F63" s="2">
        <v>4.5999999999999999E-2</v>
      </c>
      <c r="G63" s="2">
        <v>3.5409999999999999</v>
      </c>
      <c r="H63" s="10">
        <f t="shared" si="5"/>
        <v>1.282408698076387E-2</v>
      </c>
      <c r="I63" s="10"/>
      <c r="J63" s="10"/>
      <c r="M63" s="2">
        <v>51</v>
      </c>
    </row>
    <row r="64" spans="1:13" ht="15.75" customHeight="1">
      <c r="A64" s="17" t="s">
        <v>223</v>
      </c>
      <c r="B64" s="20" t="s">
        <v>213</v>
      </c>
      <c r="C64">
        <v>3</v>
      </c>
      <c r="D64">
        <v>4</v>
      </c>
      <c r="E64" s="21">
        <f t="shared" si="6"/>
        <v>1.8</v>
      </c>
      <c r="F64" s="2">
        <v>0.23</v>
      </c>
      <c r="G64" s="2">
        <v>1.57</v>
      </c>
      <c r="H64" s="10">
        <f t="shared" si="5"/>
        <v>0.12777777777777777</v>
      </c>
      <c r="I64" s="10"/>
      <c r="J64" s="10"/>
      <c r="M64" s="2">
        <v>51</v>
      </c>
    </row>
    <row r="65" spans="1:13" ht="15.75" customHeight="1">
      <c r="A65" s="17" t="s">
        <v>223</v>
      </c>
      <c r="B65" s="20" t="s">
        <v>213</v>
      </c>
      <c r="C65">
        <v>3</v>
      </c>
      <c r="D65">
        <v>5</v>
      </c>
      <c r="E65" s="21">
        <f t="shared" si="6"/>
        <v>3.41</v>
      </c>
      <c r="F65" s="2">
        <v>5.0999999999999997E-2</v>
      </c>
      <c r="G65" s="2">
        <v>3.359</v>
      </c>
      <c r="H65" s="10">
        <f t="shared" si="5"/>
        <v>1.4956011730205276E-2</v>
      </c>
      <c r="I65" s="10"/>
      <c r="J65" s="10"/>
      <c r="M65" s="2">
        <v>51</v>
      </c>
    </row>
    <row r="66" spans="1:13" ht="15.75" customHeight="1">
      <c r="A66" s="17" t="s">
        <v>223</v>
      </c>
      <c r="B66" s="20" t="s">
        <v>213</v>
      </c>
      <c r="C66">
        <v>3</v>
      </c>
      <c r="D66">
        <v>6</v>
      </c>
      <c r="E66" s="21">
        <f t="shared" si="6"/>
        <v>0.46199999999999997</v>
      </c>
      <c r="F66" s="2">
        <v>0.25800000000000001</v>
      </c>
      <c r="G66" s="2">
        <v>0.20399999999999999</v>
      </c>
      <c r="H66" s="10">
        <f t="shared" si="5"/>
        <v>0.55844155844155852</v>
      </c>
      <c r="I66" s="10"/>
      <c r="J66" s="10"/>
      <c r="M66" s="2">
        <v>51</v>
      </c>
    </row>
    <row r="67" spans="1:13" ht="15.75" customHeight="1">
      <c r="A67" s="17" t="s">
        <v>223</v>
      </c>
      <c r="B67" s="20" t="s">
        <v>213</v>
      </c>
      <c r="C67">
        <v>3</v>
      </c>
      <c r="D67">
        <v>7</v>
      </c>
      <c r="E67" s="21">
        <f t="shared" si="6"/>
        <v>0.68100000000000005</v>
      </c>
      <c r="F67" s="2">
        <v>0.128</v>
      </c>
      <c r="G67" s="2">
        <v>0.55300000000000005</v>
      </c>
      <c r="H67" s="10">
        <f t="shared" si="5"/>
        <v>0.18795888399412627</v>
      </c>
      <c r="I67" s="10"/>
      <c r="J67" s="10"/>
      <c r="M67" s="2">
        <v>51</v>
      </c>
    </row>
    <row r="68" spans="1:13" ht="15.75" customHeight="1">
      <c r="A68" s="17" t="s">
        <v>223</v>
      </c>
      <c r="B68" s="20" t="s">
        <v>213</v>
      </c>
      <c r="C68">
        <v>3</v>
      </c>
      <c r="D68">
        <v>8</v>
      </c>
      <c r="E68" s="21">
        <f t="shared" si="6"/>
        <v>0.10200000000000001</v>
      </c>
      <c r="F68" s="2">
        <v>4.5999999999999999E-2</v>
      </c>
      <c r="G68" s="2">
        <v>5.6000000000000001E-2</v>
      </c>
      <c r="H68" s="10">
        <f t="shared" si="5"/>
        <v>0.4509803921568627</v>
      </c>
      <c r="I68" s="10"/>
      <c r="J68" s="10"/>
      <c r="M68" s="2">
        <v>51</v>
      </c>
    </row>
    <row r="69" spans="1:13" ht="15.75" customHeight="1">
      <c r="A69" s="17" t="s">
        <v>223</v>
      </c>
      <c r="B69" s="20" t="s">
        <v>213</v>
      </c>
      <c r="C69">
        <v>3</v>
      </c>
      <c r="D69">
        <v>9</v>
      </c>
      <c r="E69" s="21">
        <f t="shared" si="6"/>
        <v>0.38100000000000001</v>
      </c>
      <c r="F69" s="2">
        <v>3.5000000000000003E-2</v>
      </c>
      <c r="G69" s="2">
        <v>0.34599999999999997</v>
      </c>
      <c r="H69" s="10">
        <f t="shared" si="5"/>
        <v>9.1863517060367467E-2</v>
      </c>
      <c r="I69" s="10"/>
      <c r="J69" s="10"/>
      <c r="M69" s="2">
        <v>51</v>
      </c>
    </row>
    <row r="70" spans="1:13" ht="15.75" customHeight="1">
      <c r="A70" s="17" t="s">
        <v>223</v>
      </c>
      <c r="B70" s="20" t="s">
        <v>213</v>
      </c>
      <c r="C70">
        <v>3</v>
      </c>
      <c r="D70">
        <v>10</v>
      </c>
      <c r="E70" s="21">
        <f t="shared" si="6"/>
        <v>0.10400000000000001</v>
      </c>
      <c r="F70" s="2">
        <v>4.2000000000000003E-2</v>
      </c>
      <c r="G70" s="2">
        <v>6.2E-2</v>
      </c>
      <c r="H70" s="10">
        <f t="shared" si="5"/>
        <v>0.40384615384615385</v>
      </c>
      <c r="I70" s="10"/>
      <c r="J70" s="10"/>
      <c r="M70" s="2">
        <v>51</v>
      </c>
    </row>
    <row r="71" spans="1:13" ht="15.75" customHeight="1">
      <c r="A71" s="17" t="s">
        <v>223</v>
      </c>
      <c r="B71" s="20" t="s">
        <v>213</v>
      </c>
      <c r="C71">
        <v>3</v>
      </c>
      <c r="D71">
        <v>11</v>
      </c>
      <c r="E71" s="21">
        <f t="shared" si="6"/>
        <v>4.8239999999999998</v>
      </c>
      <c r="F71" s="2">
        <v>1.9E-2</v>
      </c>
      <c r="G71" s="2">
        <v>4.8049999999999997</v>
      </c>
      <c r="H71" s="10">
        <f t="shared" si="5"/>
        <v>3.9386401326699837E-3</v>
      </c>
      <c r="I71" s="10"/>
      <c r="J71" s="10"/>
      <c r="M71" s="2">
        <v>51</v>
      </c>
    </row>
    <row r="72" spans="1:13" ht="15.75" customHeight="1">
      <c r="A72" s="17" t="s">
        <v>223</v>
      </c>
      <c r="B72" s="20" t="s">
        <v>213</v>
      </c>
      <c r="C72">
        <v>3</v>
      </c>
      <c r="D72">
        <v>12</v>
      </c>
      <c r="E72" s="21">
        <f t="shared" si="6"/>
        <v>4.1910000000000007</v>
      </c>
      <c r="F72" s="2">
        <v>2.5000000000000001E-2</v>
      </c>
      <c r="G72" s="2">
        <v>4.1660000000000004</v>
      </c>
      <c r="H72" s="10">
        <f t="shared" si="5"/>
        <v>5.9651634454784058E-3</v>
      </c>
      <c r="I72" s="10"/>
      <c r="J72" s="10"/>
      <c r="M72" s="2">
        <v>51</v>
      </c>
    </row>
    <row r="73" spans="1:13" ht="15.75" customHeight="1">
      <c r="A73" s="17" t="s">
        <v>223</v>
      </c>
      <c r="B73" s="20" t="s">
        <v>213</v>
      </c>
      <c r="C73">
        <v>3</v>
      </c>
      <c r="D73">
        <v>13</v>
      </c>
      <c r="E73" s="21">
        <f t="shared" si="6"/>
        <v>0.45600000000000002</v>
      </c>
      <c r="F73" s="2">
        <v>6.9000000000000006E-2</v>
      </c>
      <c r="G73" s="2">
        <v>0.38700000000000001</v>
      </c>
      <c r="H73" s="10">
        <f t="shared" si="5"/>
        <v>0.15131578947368421</v>
      </c>
      <c r="I73" s="10"/>
      <c r="J73" s="10"/>
      <c r="M73" s="2">
        <v>51</v>
      </c>
    </row>
    <row r="74" spans="1:13" ht="15.75" customHeight="1">
      <c r="A74" s="17" t="s">
        <v>223</v>
      </c>
      <c r="B74" s="20" t="s">
        <v>213</v>
      </c>
      <c r="C74">
        <v>3</v>
      </c>
      <c r="D74">
        <v>14</v>
      </c>
      <c r="G74" s="2">
        <v>0.47099999999999997</v>
      </c>
      <c r="M74" s="2">
        <v>51</v>
      </c>
    </row>
    <row r="75" spans="1:13" ht="15.75" customHeight="1">
      <c r="A75" s="17" t="s">
        <v>223</v>
      </c>
      <c r="B75" s="20" t="s">
        <v>213</v>
      </c>
      <c r="C75">
        <v>3</v>
      </c>
      <c r="D75">
        <v>15</v>
      </c>
      <c r="G75" s="2">
        <v>3.077</v>
      </c>
      <c r="M75" s="2">
        <v>51</v>
      </c>
    </row>
    <row r="76" spans="1:13" ht="15.75" customHeight="1">
      <c r="A76" s="17" t="s">
        <v>223</v>
      </c>
      <c r="B76" s="20" t="s">
        <v>213</v>
      </c>
      <c r="C76">
        <v>3</v>
      </c>
      <c r="D76">
        <v>16</v>
      </c>
      <c r="G76" s="2">
        <v>0.95599999999999996</v>
      </c>
      <c r="M76" s="2">
        <v>51</v>
      </c>
    </row>
    <row r="77" spans="1:13" ht="15.75" customHeight="1">
      <c r="A77" s="17" t="s">
        <v>223</v>
      </c>
      <c r="B77" s="20" t="s">
        <v>213</v>
      </c>
      <c r="C77">
        <v>3</v>
      </c>
      <c r="D77">
        <v>17</v>
      </c>
      <c r="G77" s="2">
        <v>1.3</v>
      </c>
      <c r="M77" s="2">
        <v>51</v>
      </c>
    </row>
    <row r="78" spans="1:13" ht="15.75" customHeight="1">
      <c r="A78" s="17" t="s">
        <v>223</v>
      </c>
      <c r="B78" s="20" t="s">
        <v>213</v>
      </c>
      <c r="C78">
        <v>3</v>
      </c>
      <c r="D78">
        <v>18</v>
      </c>
      <c r="G78" s="2">
        <v>2.7639999999999998</v>
      </c>
      <c r="M78" s="2">
        <v>51</v>
      </c>
    </row>
    <row r="79" spans="1:13" ht="15.75" customHeight="1">
      <c r="A79" s="17" t="s">
        <v>223</v>
      </c>
      <c r="B79" s="20" t="s">
        <v>213</v>
      </c>
      <c r="C79">
        <v>3</v>
      </c>
      <c r="D79">
        <v>19</v>
      </c>
      <c r="G79" s="2">
        <v>4.0259999999999998</v>
      </c>
      <c r="M79" s="2">
        <v>51</v>
      </c>
    </row>
    <row r="80" spans="1:13" ht="15.75" customHeight="1">
      <c r="A80" s="17" t="s">
        <v>223</v>
      </c>
      <c r="B80" s="20" t="s">
        <v>213</v>
      </c>
      <c r="C80">
        <v>3</v>
      </c>
      <c r="D80">
        <v>20</v>
      </c>
      <c r="G80" s="2">
        <v>1.042</v>
      </c>
      <c r="M80" s="2">
        <v>51</v>
      </c>
    </row>
    <row r="81" spans="1:13" ht="15.75" customHeight="1">
      <c r="A81" s="17" t="s">
        <v>223</v>
      </c>
      <c r="B81" s="20" t="s">
        <v>213</v>
      </c>
      <c r="C81">
        <v>4</v>
      </c>
      <c r="D81">
        <v>1</v>
      </c>
      <c r="E81" s="21">
        <f>SUM(G81+F81)</f>
        <v>5.6239999999999997</v>
      </c>
      <c r="F81" s="2">
        <v>0.22</v>
      </c>
      <c r="G81" s="2">
        <v>5.4039999999999999</v>
      </c>
      <c r="H81" s="10">
        <f t="shared" ref="H81:H88" si="7">F81/E81</f>
        <v>3.9118065433854911E-2</v>
      </c>
      <c r="I81" s="10">
        <f>AVERAGE(H81:H88)</f>
        <v>6.5992117666904465E-2</v>
      </c>
      <c r="J81" s="10"/>
      <c r="L81" s="2" t="s">
        <v>162</v>
      </c>
      <c r="M81" s="2">
        <v>52</v>
      </c>
    </row>
    <row r="82" spans="1:13" ht="15.75" customHeight="1">
      <c r="A82" s="17" t="s">
        <v>223</v>
      </c>
      <c r="B82" s="20" t="s">
        <v>213</v>
      </c>
      <c r="C82">
        <v>4</v>
      </c>
      <c r="D82">
        <v>2</v>
      </c>
      <c r="E82" s="21">
        <f t="shared" ref="E82:E88" si="8">SUM(G82+F82)</f>
        <v>4.0220000000000002</v>
      </c>
      <c r="F82" s="2">
        <v>0.629</v>
      </c>
      <c r="G82" s="2">
        <v>3.3929999999999998</v>
      </c>
      <c r="H82" s="10">
        <f t="shared" si="7"/>
        <v>0.15638985579313774</v>
      </c>
      <c r="I82" s="10"/>
      <c r="J82" s="10"/>
      <c r="M82" s="2">
        <v>52</v>
      </c>
    </row>
    <row r="83" spans="1:13" ht="15.75" customHeight="1">
      <c r="A83" s="17" t="s">
        <v>223</v>
      </c>
      <c r="B83" s="20" t="s">
        <v>213</v>
      </c>
      <c r="C83">
        <v>4</v>
      </c>
      <c r="D83">
        <v>3</v>
      </c>
      <c r="E83" s="21">
        <f t="shared" si="8"/>
        <v>14.729999999999999</v>
      </c>
      <c r="F83" s="2">
        <v>0.03</v>
      </c>
      <c r="G83" s="2">
        <v>14.7</v>
      </c>
      <c r="H83" s="10">
        <f t="shared" si="7"/>
        <v>2.0366598778004076E-3</v>
      </c>
      <c r="I83" s="10"/>
      <c r="J83" s="10"/>
      <c r="M83" s="2">
        <v>52</v>
      </c>
    </row>
    <row r="84" spans="1:13" ht="15.75" customHeight="1">
      <c r="A84" s="17" t="s">
        <v>223</v>
      </c>
      <c r="B84" s="20" t="s">
        <v>213</v>
      </c>
      <c r="C84">
        <v>4</v>
      </c>
      <c r="D84">
        <v>4</v>
      </c>
      <c r="E84" s="21">
        <f t="shared" si="8"/>
        <v>7.6179999999999994</v>
      </c>
      <c r="F84" s="2">
        <v>1.7999999999999999E-2</v>
      </c>
      <c r="G84" s="2">
        <v>7.6</v>
      </c>
      <c r="H84" s="10">
        <f t="shared" si="7"/>
        <v>2.3628248884221582E-3</v>
      </c>
      <c r="I84" s="10"/>
      <c r="J84" s="10"/>
      <c r="M84" s="2">
        <v>52</v>
      </c>
    </row>
    <row r="85" spans="1:13" ht="15.75" customHeight="1">
      <c r="A85" s="17" t="s">
        <v>223</v>
      </c>
      <c r="B85" s="20" t="s">
        <v>213</v>
      </c>
      <c r="C85">
        <v>4</v>
      </c>
      <c r="D85">
        <v>5</v>
      </c>
      <c r="E85" s="21">
        <f t="shared" si="8"/>
        <v>2.2999999999999998</v>
      </c>
      <c r="F85" s="2">
        <v>1.7000000000000001E-2</v>
      </c>
      <c r="G85" s="2">
        <v>2.2829999999999999</v>
      </c>
      <c r="H85" s="10">
        <f t="shared" si="7"/>
        <v>7.3913043478260878E-3</v>
      </c>
      <c r="I85" s="10"/>
      <c r="J85" s="10"/>
      <c r="M85" s="2">
        <v>52</v>
      </c>
    </row>
    <row r="86" spans="1:13" ht="15.75" customHeight="1">
      <c r="A86" s="17" t="s">
        <v>223</v>
      </c>
      <c r="B86" s="20" t="s">
        <v>213</v>
      </c>
      <c r="C86">
        <v>4</v>
      </c>
      <c r="D86">
        <v>6</v>
      </c>
      <c r="E86" s="21">
        <f t="shared" si="8"/>
        <v>1.4279999999999999</v>
      </c>
      <c r="F86" s="2">
        <v>8.8999999999999996E-2</v>
      </c>
      <c r="G86" s="2">
        <v>1.339</v>
      </c>
      <c r="H86" s="10">
        <f t="shared" si="7"/>
        <v>6.2324929971988796E-2</v>
      </c>
      <c r="I86" s="10"/>
      <c r="J86" s="10"/>
      <c r="M86" s="2">
        <v>52</v>
      </c>
    </row>
    <row r="87" spans="1:13" ht="15.75" customHeight="1">
      <c r="A87" s="17" t="s">
        <v>223</v>
      </c>
      <c r="B87" s="20" t="s">
        <v>213</v>
      </c>
      <c r="C87">
        <v>4</v>
      </c>
      <c r="D87">
        <v>7</v>
      </c>
      <c r="E87" s="21">
        <f t="shared" si="8"/>
        <v>2.359</v>
      </c>
      <c r="F87" s="2">
        <v>0.23400000000000001</v>
      </c>
      <c r="G87" s="2">
        <v>2.125</v>
      </c>
      <c r="H87" s="10">
        <f t="shared" si="7"/>
        <v>9.9194573972022054E-2</v>
      </c>
      <c r="I87" s="10"/>
      <c r="J87" s="10"/>
      <c r="M87" s="2">
        <v>52</v>
      </c>
    </row>
    <row r="88" spans="1:13" ht="15.75" customHeight="1">
      <c r="A88" s="17" t="s">
        <v>223</v>
      </c>
      <c r="B88" s="20" t="s">
        <v>213</v>
      </c>
      <c r="C88">
        <v>4</v>
      </c>
      <c r="D88">
        <v>8</v>
      </c>
      <c r="E88" s="21">
        <f t="shared" si="8"/>
        <v>0.81700000000000006</v>
      </c>
      <c r="F88" s="2">
        <v>0.13</v>
      </c>
      <c r="G88" s="2">
        <v>0.68700000000000006</v>
      </c>
      <c r="H88" s="10">
        <f t="shared" si="7"/>
        <v>0.15911872705018359</v>
      </c>
      <c r="I88" s="10"/>
      <c r="J88" s="10"/>
      <c r="M88" s="2">
        <v>52</v>
      </c>
    </row>
    <row r="89" spans="1:13" ht="15.75" customHeight="1">
      <c r="A89" s="17" t="s">
        <v>223</v>
      </c>
      <c r="B89" s="20" t="s">
        <v>213</v>
      </c>
      <c r="C89">
        <v>4</v>
      </c>
      <c r="D89">
        <v>9</v>
      </c>
      <c r="G89" s="2">
        <v>0.73299999999999998</v>
      </c>
      <c r="H89" s="10"/>
      <c r="I89" s="10"/>
      <c r="J89" s="10"/>
      <c r="M89" s="2">
        <v>52</v>
      </c>
    </row>
    <row r="90" spans="1:13" ht="15.75" customHeight="1">
      <c r="A90" s="17" t="s">
        <v>223</v>
      </c>
      <c r="B90" s="20" t="s">
        <v>213</v>
      </c>
      <c r="C90">
        <v>4</v>
      </c>
      <c r="D90">
        <v>10</v>
      </c>
      <c r="G90" s="2">
        <v>7.0640000000000001</v>
      </c>
      <c r="M90" s="2">
        <v>52</v>
      </c>
    </row>
    <row r="91" spans="1:13" ht="15.75" customHeight="1">
      <c r="A91" s="17" t="s">
        <v>223</v>
      </c>
      <c r="B91" s="20" t="s">
        <v>213</v>
      </c>
      <c r="C91">
        <v>4</v>
      </c>
      <c r="D91">
        <v>11</v>
      </c>
      <c r="G91" s="2">
        <v>2.3159999999999998</v>
      </c>
      <c r="M91" s="2">
        <v>52</v>
      </c>
    </row>
    <row r="92" spans="1:13" ht="15.75" customHeight="1">
      <c r="A92" s="17" t="s">
        <v>223</v>
      </c>
      <c r="B92" s="20" t="s">
        <v>213</v>
      </c>
      <c r="C92">
        <v>4</v>
      </c>
      <c r="D92">
        <v>12</v>
      </c>
      <c r="G92" s="2">
        <v>0.55500000000000005</v>
      </c>
      <c r="M92" s="2">
        <v>52</v>
      </c>
    </row>
    <row r="93" spans="1:13" ht="15.75" customHeight="1">
      <c r="A93" s="17" t="s">
        <v>223</v>
      </c>
      <c r="B93" s="20" t="s">
        <v>213</v>
      </c>
      <c r="C93">
        <v>4</v>
      </c>
      <c r="D93">
        <v>13</v>
      </c>
      <c r="G93" s="2">
        <v>3.1120000000000001</v>
      </c>
      <c r="M93" s="2">
        <v>52</v>
      </c>
    </row>
    <row r="94" spans="1:13" ht="15.75" customHeight="1">
      <c r="A94" s="17" t="s">
        <v>223</v>
      </c>
      <c r="B94" s="20" t="s">
        <v>213</v>
      </c>
      <c r="C94">
        <v>4</v>
      </c>
      <c r="D94">
        <v>14</v>
      </c>
      <c r="G94" s="2">
        <v>4.758</v>
      </c>
      <c r="M94" s="2">
        <v>52</v>
      </c>
    </row>
    <row r="95" spans="1:13" ht="15.75" customHeight="1">
      <c r="A95" s="17" t="s">
        <v>223</v>
      </c>
      <c r="B95" s="20" t="s">
        <v>213</v>
      </c>
      <c r="C95">
        <v>4</v>
      </c>
      <c r="D95">
        <v>15</v>
      </c>
      <c r="G95" s="2">
        <v>1.972</v>
      </c>
      <c r="M95" s="2">
        <v>52</v>
      </c>
    </row>
    <row r="96" spans="1:13" ht="15.75" customHeight="1">
      <c r="A96" s="17" t="s">
        <v>223</v>
      </c>
      <c r="B96" s="20" t="s">
        <v>213</v>
      </c>
      <c r="C96">
        <v>4</v>
      </c>
      <c r="D96">
        <v>16</v>
      </c>
      <c r="G96" s="2">
        <v>1.4159999999999999</v>
      </c>
      <c r="M96" s="2">
        <v>52</v>
      </c>
    </row>
    <row r="97" spans="1:13" ht="15.75" customHeight="1">
      <c r="A97" s="17" t="s">
        <v>223</v>
      </c>
      <c r="B97" s="20" t="s">
        <v>213</v>
      </c>
      <c r="C97">
        <v>4</v>
      </c>
      <c r="D97">
        <v>17</v>
      </c>
      <c r="G97" s="2">
        <v>4.5979999999999999</v>
      </c>
      <c r="M97" s="2">
        <v>52</v>
      </c>
    </row>
    <row r="98" spans="1:13" ht="15.75" customHeight="1">
      <c r="A98" s="17" t="s">
        <v>223</v>
      </c>
      <c r="B98" s="20" t="s">
        <v>213</v>
      </c>
      <c r="C98">
        <v>4</v>
      </c>
      <c r="D98">
        <v>18</v>
      </c>
      <c r="G98" s="2">
        <v>7.5090000000000003</v>
      </c>
      <c r="M98" s="2">
        <v>52</v>
      </c>
    </row>
    <row r="99" spans="1:13" ht="15.75" customHeight="1">
      <c r="A99" s="17" t="s">
        <v>223</v>
      </c>
      <c r="B99" s="20" t="s">
        <v>213</v>
      </c>
      <c r="C99">
        <v>4</v>
      </c>
      <c r="D99">
        <v>19</v>
      </c>
      <c r="G99" s="2">
        <v>3.19</v>
      </c>
      <c r="M99" s="2">
        <v>52</v>
      </c>
    </row>
    <row r="100" spans="1:13" ht="15.75" customHeight="1">
      <c r="A100" s="17" t="s">
        <v>223</v>
      </c>
      <c r="B100" s="20" t="s">
        <v>213</v>
      </c>
      <c r="C100">
        <v>4</v>
      </c>
      <c r="D100">
        <v>20</v>
      </c>
      <c r="G100" s="2">
        <v>2.742</v>
      </c>
      <c r="M100" s="2">
        <v>52</v>
      </c>
    </row>
    <row r="101" spans="1:13" ht="15.75" customHeight="1">
      <c r="A101" s="17" t="s">
        <v>223</v>
      </c>
      <c r="B101" s="20" t="s">
        <v>213</v>
      </c>
      <c r="C101">
        <v>4</v>
      </c>
      <c r="D101">
        <v>21</v>
      </c>
      <c r="G101" s="2">
        <v>0.49299999999999999</v>
      </c>
      <c r="M101" s="2">
        <v>52</v>
      </c>
    </row>
    <row r="102" spans="1:13" ht="15.75" customHeight="1">
      <c r="A102" s="17" t="s">
        <v>223</v>
      </c>
      <c r="B102" s="20" t="s">
        <v>213</v>
      </c>
      <c r="C102">
        <v>4</v>
      </c>
      <c r="D102">
        <v>22</v>
      </c>
      <c r="G102" s="2">
        <v>0.29099999999999998</v>
      </c>
      <c r="M102" s="2">
        <v>52</v>
      </c>
    </row>
    <row r="103" spans="1:13" ht="15.75" customHeight="1">
      <c r="A103" s="17" t="s">
        <v>223</v>
      </c>
      <c r="B103" s="20" t="s">
        <v>213</v>
      </c>
      <c r="C103">
        <v>4</v>
      </c>
      <c r="D103">
        <v>23</v>
      </c>
      <c r="G103" s="2">
        <v>5.5259999999999998</v>
      </c>
      <c r="M103" s="2">
        <v>52</v>
      </c>
    </row>
    <row r="104" spans="1:13" ht="15.75" customHeight="1">
      <c r="A104" s="17" t="s">
        <v>223</v>
      </c>
      <c r="B104" s="20" t="s">
        <v>213</v>
      </c>
      <c r="C104">
        <v>4</v>
      </c>
      <c r="D104">
        <v>24</v>
      </c>
      <c r="G104" s="2">
        <v>2.835</v>
      </c>
      <c r="M104" s="2">
        <v>52</v>
      </c>
    </row>
    <row r="105" spans="1:13" ht="15.75" customHeight="1">
      <c r="A105" s="17" t="s">
        <v>223</v>
      </c>
      <c r="B105" s="20" t="s">
        <v>213</v>
      </c>
      <c r="C105">
        <v>4</v>
      </c>
      <c r="D105">
        <v>25</v>
      </c>
      <c r="G105" s="2">
        <v>2.6259999999999999</v>
      </c>
      <c r="M105" s="2">
        <v>52</v>
      </c>
    </row>
    <row r="106" spans="1:13" ht="15.75" customHeight="1">
      <c r="A106" s="17" t="s">
        <v>223</v>
      </c>
      <c r="B106" s="20" t="s">
        <v>213</v>
      </c>
      <c r="C106">
        <v>4</v>
      </c>
      <c r="D106">
        <v>26</v>
      </c>
      <c r="G106" s="2">
        <v>4.843</v>
      </c>
      <c r="M106" s="2">
        <v>52</v>
      </c>
    </row>
    <row r="107" spans="1:13" ht="15.75" customHeight="1">
      <c r="A107" s="17" t="s">
        <v>223</v>
      </c>
      <c r="B107" s="20" t="s">
        <v>213</v>
      </c>
      <c r="C107">
        <v>4</v>
      </c>
      <c r="D107">
        <v>27</v>
      </c>
      <c r="G107" s="2">
        <v>1.9650000000000001</v>
      </c>
      <c r="M107" s="2">
        <v>52</v>
      </c>
    </row>
    <row r="108" spans="1:13" ht="15.75" customHeight="1">
      <c r="A108" s="17" t="s">
        <v>223</v>
      </c>
      <c r="B108" s="20" t="s">
        <v>213</v>
      </c>
      <c r="C108">
        <v>5</v>
      </c>
      <c r="D108">
        <v>1</v>
      </c>
      <c r="E108" s="21">
        <f>SUM(G108+F108)</f>
        <v>1.482</v>
      </c>
      <c r="F108" s="2">
        <v>0.13700000000000001</v>
      </c>
      <c r="G108" s="2">
        <v>1.345</v>
      </c>
      <c r="H108" s="10">
        <f t="shared" ref="H108:H115" si="9">F108/E108</f>
        <v>9.2442645074224034E-2</v>
      </c>
      <c r="I108" s="10">
        <f>AVERAGE(H108:H115)</f>
        <v>3.4986446660973558E-2</v>
      </c>
      <c r="J108" s="10"/>
      <c r="L108" s="2" t="s">
        <v>164</v>
      </c>
      <c r="M108" s="2">
        <v>53</v>
      </c>
    </row>
    <row r="109" spans="1:13" ht="15.75" customHeight="1">
      <c r="A109" s="17" t="s">
        <v>223</v>
      </c>
      <c r="B109" s="20" t="s">
        <v>213</v>
      </c>
      <c r="C109">
        <v>5</v>
      </c>
      <c r="D109">
        <v>2</v>
      </c>
      <c r="E109" s="21">
        <f t="shared" ref="E109:E115" si="10">SUM(G109+F109)</f>
        <v>2.4140000000000001</v>
      </c>
      <c r="F109" s="2">
        <v>0.124</v>
      </c>
      <c r="G109" s="2">
        <v>2.29</v>
      </c>
      <c r="H109" s="10">
        <f t="shared" si="9"/>
        <v>5.136702568351284E-2</v>
      </c>
      <c r="I109" s="10"/>
      <c r="J109" s="10"/>
      <c r="M109" s="2">
        <v>53</v>
      </c>
    </row>
    <row r="110" spans="1:13" ht="15.75" customHeight="1">
      <c r="A110" s="17" t="s">
        <v>223</v>
      </c>
      <c r="B110" s="20" t="s">
        <v>213</v>
      </c>
      <c r="C110">
        <v>5</v>
      </c>
      <c r="D110">
        <v>3</v>
      </c>
      <c r="E110" s="21">
        <f t="shared" si="10"/>
        <v>1.026</v>
      </c>
      <c r="F110" s="2">
        <v>5.6000000000000001E-2</v>
      </c>
      <c r="G110" s="2">
        <v>0.97</v>
      </c>
      <c r="H110" s="10">
        <f t="shared" si="9"/>
        <v>5.4580896686159841E-2</v>
      </c>
      <c r="I110" s="10"/>
      <c r="J110" s="10"/>
      <c r="M110" s="2">
        <v>53</v>
      </c>
    </row>
    <row r="111" spans="1:13" ht="15.75" customHeight="1">
      <c r="A111" s="17" t="s">
        <v>223</v>
      </c>
      <c r="B111" s="20" t="s">
        <v>213</v>
      </c>
      <c r="C111">
        <v>5</v>
      </c>
      <c r="D111">
        <v>4</v>
      </c>
      <c r="E111" s="21">
        <f t="shared" si="10"/>
        <v>3.9159999999999999</v>
      </c>
      <c r="F111" s="2">
        <v>1.7000000000000001E-2</v>
      </c>
      <c r="G111" s="2">
        <v>3.899</v>
      </c>
      <c r="H111" s="10">
        <f t="shared" si="9"/>
        <v>4.3411644535240046E-3</v>
      </c>
      <c r="I111" s="10"/>
      <c r="J111" s="10"/>
      <c r="M111" s="2">
        <v>53</v>
      </c>
    </row>
    <row r="112" spans="1:13" ht="15.75" customHeight="1">
      <c r="A112" s="17" t="s">
        <v>223</v>
      </c>
      <c r="B112" s="20" t="s">
        <v>213</v>
      </c>
      <c r="C112">
        <v>5</v>
      </c>
      <c r="D112">
        <v>5</v>
      </c>
      <c r="E112" s="21">
        <f t="shared" si="10"/>
        <v>4.7160000000000002</v>
      </c>
      <c r="F112" s="2">
        <v>6.7000000000000004E-2</v>
      </c>
      <c r="G112" s="2">
        <v>4.649</v>
      </c>
      <c r="H112" s="10">
        <f t="shared" si="9"/>
        <v>1.4206955046649703E-2</v>
      </c>
      <c r="I112" s="10"/>
      <c r="J112" s="10"/>
      <c r="M112" s="2">
        <v>53</v>
      </c>
    </row>
    <row r="113" spans="1:13" ht="15.75" customHeight="1">
      <c r="A113" s="17" t="s">
        <v>223</v>
      </c>
      <c r="B113" s="20" t="s">
        <v>213</v>
      </c>
      <c r="C113">
        <v>5</v>
      </c>
      <c r="D113">
        <v>6</v>
      </c>
      <c r="E113" s="21">
        <f t="shared" si="10"/>
        <v>4.6539999999999999</v>
      </c>
      <c r="F113" s="2">
        <v>2.1000000000000001E-2</v>
      </c>
      <c r="G113" s="2">
        <v>4.633</v>
      </c>
      <c r="H113" s="10">
        <f t="shared" si="9"/>
        <v>4.5122475290073063E-3</v>
      </c>
      <c r="I113" s="10"/>
      <c r="J113" s="10"/>
      <c r="M113" s="2">
        <v>53</v>
      </c>
    </row>
    <row r="114" spans="1:13" ht="15.75" customHeight="1">
      <c r="A114" s="17" t="s">
        <v>223</v>
      </c>
      <c r="B114" s="20" t="s">
        <v>213</v>
      </c>
      <c r="C114">
        <v>5</v>
      </c>
      <c r="D114">
        <v>7</v>
      </c>
      <c r="E114" s="21">
        <f t="shared" si="10"/>
        <v>5.4509999999999996</v>
      </c>
      <c r="F114" s="2">
        <v>0.151</v>
      </c>
      <c r="G114" s="2">
        <v>5.3</v>
      </c>
      <c r="H114" s="10">
        <f t="shared" si="9"/>
        <v>2.7701339203815813E-2</v>
      </c>
      <c r="I114" s="10"/>
      <c r="J114" s="10"/>
      <c r="M114" s="2">
        <v>53</v>
      </c>
    </row>
    <row r="115" spans="1:13" ht="15.75" customHeight="1">
      <c r="A115" s="17" t="s">
        <v>223</v>
      </c>
      <c r="B115" s="20" t="s">
        <v>213</v>
      </c>
      <c r="C115">
        <v>5</v>
      </c>
      <c r="D115">
        <v>8</v>
      </c>
      <c r="E115" s="21">
        <f t="shared" si="10"/>
        <v>2.5700000000000003</v>
      </c>
      <c r="F115" s="2">
        <v>7.9000000000000001E-2</v>
      </c>
      <c r="G115" s="2">
        <v>2.4910000000000001</v>
      </c>
      <c r="H115" s="10">
        <f t="shared" si="9"/>
        <v>3.073929961089494E-2</v>
      </c>
      <c r="I115" s="10"/>
      <c r="J115" s="10"/>
      <c r="M115" s="2">
        <v>53</v>
      </c>
    </row>
    <row r="116" spans="1:13" ht="15.75" customHeight="1">
      <c r="A116" s="17" t="s">
        <v>223</v>
      </c>
      <c r="B116" s="20" t="s">
        <v>213</v>
      </c>
      <c r="C116">
        <v>5</v>
      </c>
      <c r="D116">
        <v>9</v>
      </c>
      <c r="G116" s="2">
        <v>0.626</v>
      </c>
      <c r="M116" s="2">
        <v>53</v>
      </c>
    </row>
    <row r="117" spans="1:13" ht="15.75" customHeight="1">
      <c r="A117" s="17" t="s">
        <v>223</v>
      </c>
      <c r="B117" s="20" t="s">
        <v>213</v>
      </c>
      <c r="C117">
        <v>5</v>
      </c>
      <c r="D117">
        <v>10</v>
      </c>
      <c r="G117" s="2">
        <v>1.325</v>
      </c>
      <c r="M117" s="2">
        <v>53</v>
      </c>
    </row>
    <row r="118" spans="1:13" ht="15.75" customHeight="1">
      <c r="A118" s="17" t="s">
        <v>223</v>
      </c>
      <c r="B118" s="20" t="s">
        <v>213</v>
      </c>
      <c r="C118">
        <v>5</v>
      </c>
      <c r="D118">
        <v>11</v>
      </c>
      <c r="G118" s="2">
        <v>1.458</v>
      </c>
      <c r="M118" s="2">
        <v>53</v>
      </c>
    </row>
    <row r="119" spans="1:13" ht="15.75" customHeight="1">
      <c r="A119" s="17" t="s">
        <v>223</v>
      </c>
      <c r="B119" s="20" t="s">
        <v>213</v>
      </c>
      <c r="C119">
        <v>5</v>
      </c>
      <c r="D119">
        <v>12</v>
      </c>
      <c r="G119" s="2">
        <v>1.218</v>
      </c>
      <c r="M119" s="2">
        <v>53</v>
      </c>
    </row>
    <row r="120" spans="1:13" ht="15.75" customHeight="1">
      <c r="A120" s="17" t="s">
        <v>223</v>
      </c>
      <c r="B120" s="20" t="s">
        <v>213</v>
      </c>
      <c r="C120">
        <v>5</v>
      </c>
      <c r="D120">
        <v>13</v>
      </c>
      <c r="G120" s="2">
        <v>1.367</v>
      </c>
      <c r="M120" s="2">
        <v>53</v>
      </c>
    </row>
    <row r="121" spans="1:13" ht="15.75" customHeight="1">
      <c r="A121" s="17" t="s">
        <v>223</v>
      </c>
      <c r="B121" s="20" t="s">
        <v>213</v>
      </c>
      <c r="C121">
        <v>5</v>
      </c>
      <c r="D121">
        <v>14</v>
      </c>
      <c r="G121" s="2">
        <v>0.68799999999999994</v>
      </c>
      <c r="M121" s="2">
        <v>53</v>
      </c>
    </row>
    <row r="122" spans="1:13" ht="15.75" customHeight="1">
      <c r="A122" s="17" t="s">
        <v>223</v>
      </c>
      <c r="B122" s="20" t="s">
        <v>213</v>
      </c>
      <c r="C122">
        <v>5</v>
      </c>
      <c r="D122">
        <v>15</v>
      </c>
      <c r="G122" s="2">
        <v>0.96199999999999997</v>
      </c>
      <c r="M122" s="2">
        <v>53</v>
      </c>
    </row>
    <row r="123" spans="1:13" ht="15.75" customHeight="1">
      <c r="A123" s="17" t="s">
        <v>223</v>
      </c>
      <c r="B123" s="20" t="s">
        <v>213</v>
      </c>
      <c r="C123">
        <v>5</v>
      </c>
      <c r="D123">
        <v>16</v>
      </c>
      <c r="G123" s="2">
        <v>1.244</v>
      </c>
      <c r="M123" s="2">
        <v>53</v>
      </c>
    </row>
    <row r="124" spans="1:13" ht="15.75" customHeight="1">
      <c r="A124" s="17" t="s">
        <v>223</v>
      </c>
      <c r="B124" s="20" t="s">
        <v>213</v>
      </c>
      <c r="C124">
        <v>5</v>
      </c>
      <c r="D124">
        <v>17</v>
      </c>
      <c r="G124" s="2">
        <v>1.99</v>
      </c>
      <c r="M124" s="2">
        <v>53</v>
      </c>
    </row>
    <row r="125" spans="1:13" ht="15.75" customHeight="1">
      <c r="A125" s="17" t="s">
        <v>223</v>
      </c>
      <c r="B125" s="20" t="s">
        <v>213</v>
      </c>
      <c r="C125">
        <v>5</v>
      </c>
      <c r="D125">
        <v>18</v>
      </c>
      <c r="G125" s="2">
        <v>6.0999999999999999E-2</v>
      </c>
      <c r="M125" s="2">
        <v>53</v>
      </c>
    </row>
    <row r="126" spans="1:13" ht="15.75" customHeight="1">
      <c r="A126" s="17" t="s">
        <v>223</v>
      </c>
      <c r="B126" s="20" t="s">
        <v>213</v>
      </c>
      <c r="C126">
        <v>5</v>
      </c>
      <c r="D126">
        <v>19</v>
      </c>
      <c r="G126" s="2">
        <v>1.99</v>
      </c>
      <c r="M126" s="2">
        <v>53</v>
      </c>
    </row>
    <row r="127" spans="1:13" ht="15.75" customHeight="1">
      <c r="A127" s="17" t="s">
        <v>223</v>
      </c>
      <c r="B127" s="20" t="s">
        <v>213</v>
      </c>
      <c r="C127">
        <v>5</v>
      </c>
      <c r="D127">
        <v>20</v>
      </c>
      <c r="G127" s="2">
        <v>1.244</v>
      </c>
      <c r="M127" s="2">
        <v>53</v>
      </c>
    </row>
    <row r="128" spans="1:13" ht="15.75" customHeight="1">
      <c r="A128" s="17" t="s">
        <v>223</v>
      </c>
      <c r="B128" s="20" t="s">
        <v>213</v>
      </c>
      <c r="C128">
        <v>5</v>
      </c>
      <c r="D128">
        <v>21</v>
      </c>
      <c r="G128" s="2">
        <v>0.433</v>
      </c>
      <c r="M128" s="2">
        <v>53</v>
      </c>
    </row>
    <row r="129" spans="1:13" ht="15.75" customHeight="1">
      <c r="A129" s="17" t="s">
        <v>223</v>
      </c>
      <c r="B129" s="20" t="s">
        <v>213</v>
      </c>
      <c r="C129">
        <v>6</v>
      </c>
      <c r="D129">
        <v>1</v>
      </c>
      <c r="E129" s="21">
        <f>SUM(G129+F129)</f>
        <v>2.1869999999999998</v>
      </c>
      <c r="F129" s="2">
        <v>8.0000000000000002E-3</v>
      </c>
      <c r="G129" s="2">
        <v>2.1789999999999998</v>
      </c>
      <c r="H129" s="10">
        <f t="shared" ref="H129:H139" si="11">F129/E129</f>
        <v>3.6579789666209422E-3</v>
      </c>
      <c r="I129" s="10">
        <f>AVERAGE(H129:H139)</f>
        <v>0.13157481120145983</v>
      </c>
      <c r="J129" s="10"/>
      <c r="L129" s="2" t="s">
        <v>165</v>
      </c>
      <c r="M129" s="2">
        <v>54</v>
      </c>
    </row>
    <row r="130" spans="1:13" ht="15.75" customHeight="1">
      <c r="A130" s="17" t="s">
        <v>223</v>
      </c>
      <c r="B130" s="20" t="s">
        <v>213</v>
      </c>
      <c r="C130">
        <v>6</v>
      </c>
      <c r="D130">
        <v>2</v>
      </c>
      <c r="E130" s="21">
        <f t="shared" ref="E130:E139" si="12">SUM(G130+F130)</f>
        <v>2.4159999999999999</v>
      </c>
      <c r="F130" s="2">
        <v>5.7000000000000002E-2</v>
      </c>
      <c r="G130" s="2">
        <v>2.359</v>
      </c>
      <c r="H130" s="10">
        <f t="shared" si="11"/>
        <v>2.3592715231788082E-2</v>
      </c>
      <c r="I130" s="10"/>
      <c r="J130" s="10"/>
      <c r="M130" s="2">
        <v>54</v>
      </c>
    </row>
    <row r="131" spans="1:13" ht="15.75" customHeight="1">
      <c r="A131" s="17" t="s">
        <v>223</v>
      </c>
      <c r="B131" s="20" t="s">
        <v>213</v>
      </c>
      <c r="C131">
        <v>6</v>
      </c>
      <c r="D131">
        <v>3</v>
      </c>
      <c r="E131" s="21">
        <f t="shared" si="12"/>
        <v>0.36499999999999999</v>
      </c>
      <c r="F131" s="2">
        <v>1.7999999999999999E-2</v>
      </c>
      <c r="G131" s="2">
        <v>0.34699999999999998</v>
      </c>
      <c r="H131" s="10">
        <f t="shared" si="11"/>
        <v>4.9315068493150684E-2</v>
      </c>
      <c r="I131" s="10"/>
      <c r="J131" s="10"/>
      <c r="M131" s="2">
        <v>54</v>
      </c>
    </row>
    <row r="132" spans="1:13" ht="15.75" customHeight="1">
      <c r="A132" s="17" t="s">
        <v>223</v>
      </c>
      <c r="B132" s="20" t="s">
        <v>213</v>
      </c>
      <c r="C132">
        <v>6</v>
      </c>
      <c r="D132">
        <v>4</v>
      </c>
      <c r="E132" s="21">
        <f t="shared" si="12"/>
        <v>9.0000000000000011E-2</v>
      </c>
      <c r="F132" s="2">
        <v>2.1000000000000001E-2</v>
      </c>
      <c r="G132" s="2">
        <v>6.9000000000000006E-2</v>
      </c>
      <c r="H132" s="10">
        <f t="shared" si="11"/>
        <v>0.23333333333333331</v>
      </c>
      <c r="I132" s="10"/>
      <c r="J132" s="10"/>
      <c r="M132" s="2">
        <v>54</v>
      </c>
    </row>
    <row r="133" spans="1:13" ht="15.75" customHeight="1">
      <c r="A133" s="17" t="s">
        <v>223</v>
      </c>
      <c r="B133" s="20" t="s">
        <v>213</v>
      </c>
      <c r="C133">
        <v>6</v>
      </c>
      <c r="D133">
        <v>5</v>
      </c>
      <c r="E133" s="21">
        <f t="shared" si="12"/>
        <v>3.2679999999999998</v>
      </c>
      <c r="F133" s="2">
        <v>8.0000000000000002E-3</v>
      </c>
      <c r="G133" s="2">
        <v>3.26</v>
      </c>
      <c r="H133" s="10">
        <f t="shared" si="11"/>
        <v>2.447980416156671E-3</v>
      </c>
      <c r="I133" s="10"/>
      <c r="J133" s="10"/>
      <c r="M133" s="2">
        <v>54</v>
      </c>
    </row>
    <row r="134" spans="1:13" ht="15.75" customHeight="1">
      <c r="A134" s="17" t="s">
        <v>223</v>
      </c>
      <c r="B134" s="20" t="s">
        <v>213</v>
      </c>
      <c r="C134">
        <v>6</v>
      </c>
      <c r="D134">
        <v>6</v>
      </c>
      <c r="E134" s="21">
        <f t="shared" si="12"/>
        <v>1.7570000000000001</v>
      </c>
      <c r="F134" s="2">
        <v>0.01</v>
      </c>
      <c r="G134" s="2">
        <v>1.7470000000000001</v>
      </c>
      <c r="H134" s="10">
        <f t="shared" si="11"/>
        <v>5.6915196357427431E-3</v>
      </c>
      <c r="I134" s="10"/>
      <c r="J134" s="10"/>
      <c r="M134" s="2">
        <v>54</v>
      </c>
    </row>
    <row r="135" spans="1:13" ht="15.75" customHeight="1">
      <c r="A135" s="17" t="s">
        <v>223</v>
      </c>
      <c r="B135" s="20" t="s">
        <v>213</v>
      </c>
      <c r="C135">
        <v>6</v>
      </c>
      <c r="D135">
        <v>7</v>
      </c>
      <c r="E135" s="21">
        <f t="shared" si="12"/>
        <v>0.32700000000000001</v>
      </c>
      <c r="F135" s="2">
        <v>0.309</v>
      </c>
      <c r="G135" s="2">
        <v>1.7999999999999999E-2</v>
      </c>
      <c r="H135" s="10">
        <f t="shared" si="11"/>
        <v>0.94495412844036697</v>
      </c>
      <c r="I135" s="10"/>
      <c r="J135" s="10"/>
      <c r="M135" s="2">
        <v>54</v>
      </c>
    </row>
    <row r="136" spans="1:13" ht="15.75" customHeight="1">
      <c r="A136" s="17" t="s">
        <v>223</v>
      </c>
      <c r="B136" s="20" t="s">
        <v>213</v>
      </c>
      <c r="C136">
        <v>6</v>
      </c>
      <c r="D136">
        <v>8</v>
      </c>
      <c r="E136" s="21">
        <f t="shared" si="12"/>
        <v>1.7689999999999999</v>
      </c>
      <c r="F136" s="2">
        <v>4.7E-2</v>
      </c>
      <c r="G136" s="2">
        <v>1.722</v>
      </c>
      <c r="H136" s="10">
        <f t="shared" si="11"/>
        <v>2.6568682871678916E-2</v>
      </c>
      <c r="I136" s="10"/>
      <c r="J136" s="10"/>
      <c r="M136" s="2">
        <v>54</v>
      </c>
    </row>
    <row r="137" spans="1:13" ht="15.75" customHeight="1">
      <c r="A137" s="17" t="s">
        <v>223</v>
      </c>
      <c r="B137" s="20" t="s">
        <v>213</v>
      </c>
      <c r="C137">
        <v>6</v>
      </c>
      <c r="D137">
        <v>9</v>
      </c>
      <c r="E137" s="21">
        <f t="shared" si="12"/>
        <v>1.726</v>
      </c>
      <c r="F137" s="2">
        <v>6.5000000000000002E-2</v>
      </c>
      <c r="G137" s="2">
        <v>1.661</v>
      </c>
      <c r="H137" s="10">
        <f t="shared" si="11"/>
        <v>3.7659327925840091E-2</v>
      </c>
      <c r="I137" s="10"/>
      <c r="J137" s="10"/>
      <c r="M137" s="2">
        <v>54</v>
      </c>
    </row>
    <row r="138" spans="1:13" ht="15.75" customHeight="1">
      <c r="A138" s="17" t="s">
        <v>223</v>
      </c>
      <c r="B138" s="20" t="s">
        <v>213</v>
      </c>
      <c r="C138">
        <v>6</v>
      </c>
      <c r="D138">
        <v>10</v>
      </c>
      <c r="E138" s="21">
        <f t="shared" si="12"/>
        <v>2.8719999999999999</v>
      </c>
      <c r="F138" s="2">
        <v>0.06</v>
      </c>
      <c r="G138" s="2">
        <v>2.8119999999999998</v>
      </c>
      <c r="H138" s="10">
        <f t="shared" si="11"/>
        <v>2.0891364902506964E-2</v>
      </c>
      <c r="I138" s="10"/>
      <c r="J138" s="10"/>
      <c r="M138" s="2">
        <v>54</v>
      </c>
    </row>
    <row r="139" spans="1:13" ht="15.75" customHeight="1">
      <c r="A139" s="17" t="s">
        <v>223</v>
      </c>
      <c r="B139" s="20" t="s">
        <v>213</v>
      </c>
      <c r="C139">
        <v>6</v>
      </c>
      <c r="D139">
        <v>11</v>
      </c>
      <c r="E139" s="21">
        <f t="shared" si="12"/>
        <v>0.88700000000000001</v>
      </c>
      <c r="F139" s="2">
        <v>8.7999999999999995E-2</v>
      </c>
      <c r="G139" s="2">
        <v>0.79900000000000004</v>
      </c>
      <c r="H139" s="10">
        <f t="shared" si="11"/>
        <v>9.92108229988726E-2</v>
      </c>
      <c r="I139" s="10"/>
      <c r="J139" s="10"/>
      <c r="M139" s="2">
        <v>54</v>
      </c>
    </row>
    <row r="140" spans="1:13" ht="15.75" customHeight="1">
      <c r="A140" s="17" t="s">
        <v>223</v>
      </c>
      <c r="B140" s="20" t="s">
        <v>213</v>
      </c>
      <c r="C140">
        <v>6</v>
      </c>
      <c r="D140">
        <v>12</v>
      </c>
      <c r="G140" s="2">
        <v>1.052</v>
      </c>
      <c r="M140" s="2">
        <v>54</v>
      </c>
    </row>
    <row r="141" spans="1:13" ht="15.75" customHeight="1">
      <c r="A141" s="17" t="s">
        <v>223</v>
      </c>
      <c r="B141" s="20" t="s">
        <v>213</v>
      </c>
      <c r="C141">
        <v>6</v>
      </c>
      <c r="D141">
        <v>13</v>
      </c>
      <c r="G141" s="2">
        <v>1.167</v>
      </c>
      <c r="M141" s="2">
        <v>54</v>
      </c>
    </row>
    <row r="142" spans="1:13" ht="15.75" customHeight="1">
      <c r="A142" s="17" t="s">
        <v>223</v>
      </c>
      <c r="B142" s="20" t="s">
        <v>213</v>
      </c>
      <c r="C142">
        <v>6</v>
      </c>
      <c r="D142">
        <v>14</v>
      </c>
      <c r="G142" s="2">
        <v>0.23100000000000001</v>
      </c>
      <c r="M142" s="2">
        <v>54</v>
      </c>
    </row>
    <row r="143" spans="1:13" ht="15.75" customHeight="1">
      <c r="A143" s="17" t="s">
        <v>223</v>
      </c>
      <c r="B143" s="20" t="s">
        <v>213</v>
      </c>
      <c r="C143">
        <v>6</v>
      </c>
      <c r="D143">
        <v>15</v>
      </c>
      <c r="G143" s="2">
        <v>0.34599999999999997</v>
      </c>
      <c r="M143" s="2">
        <v>54</v>
      </c>
    </row>
    <row r="144" spans="1:13" ht="15.75" customHeight="1">
      <c r="A144" s="17" t="s">
        <v>223</v>
      </c>
      <c r="B144" s="20" t="s">
        <v>213</v>
      </c>
      <c r="C144">
        <v>6</v>
      </c>
      <c r="D144">
        <v>16</v>
      </c>
      <c r="G144" s="2">
        <v>0.38</v>
      </c>
      <c r="M144" s="2">
        <v>54</v>
      </c>
    </row>
    <row r="145" spans="1:13" ht="15.75" customHeight="1">
      <c r="A145" s="17" t="s">
        <v>223</v>
      </c>
      <c r="B145" s="20" t="s">
        <v>213</v>
      </c>
      <c r="C145">
        <v>6</v>
      </c>
      <c r="D145">
        <v>17</v>
      </c>
      <c r="G145" s="2">
        <v>0.82799999999999996</v>
      </c>
      <c r="M145" s="2">
        <v>54</v>
      </c>
    </row>
    <row r="146" spans="1:13" ht="15.75" customHeight="1">
      <c r="A146" s="17" t="s">
        <v>223</v>
      </c>
      <c r="B146" s="20" t="s">
        <v>213</v>
      </c>
      <c r="C146">
        <v>7</v>
      </c>
      <c r="D146">
        <v>1</v>
      </c>
      <c r="E146" s="21">
        <f>SUM(G146+F146)</f>
        <v>1.98</v>
      </c>
      <c r="F146" s="2">
        <v>1.7999999999999999E-2</v>
      </c>
      <c r="G146" s="2">
        <v>1.962</v>
      </c>
      <c r="H146" s="10">
        <f t="shared" ref="H146" si="13">F146/E146</f>
        <v>9.0909090909090905E-3</v>
      </c>
      <c r="I146" s="10">
        <f>AVERAGE(H146)</f>
        <v>9.0909090909090905E-3</v>
      </c>
      <c r="J146" s="10"/>
      <c r="L146" s="2" t="s">
        <v>167</v>
      </c>
      <c r="M146" s="2">
        <v>55</v>
      </c>
    </row>
    <row r="147" spans="1:13" ht="15.75" customHeight="1">
      <c r="A147" s="17" t="s">
        <v>223</v>
      </c>
      <c r="B147" s="20" t="s">
        <v>213</v>
      </c>
      <c r="C147">
        <v>7</v>
      </c>
      <c r="D147">
        <v>2</v>
      </c>
      <c r="G147" s="2">
        <v>0.1222</v>
      </c>
      <c r="M147" s="2">
        <v>55</v>
      </c>
    </row>
    <row r="148" spans="1:13" ht="15.75" customHeight="1">
      <c r="A148" s="17" t="s">
        <v>223</v>
      </c>
      <c r="B148" s="20" t="s">
        <v>213</v>
      </c>
      <c r="C148">
        <v>7</v>
      </c>
      <c r="D148">
        <v>3</v>
      </c>
      <c r="G148" s="2">
        <v>6.5000000000000002E-2</v>
      </c>
      <c r="M148" s="2">
        <v>55</v>
      </c>
    </row>
    <row r="149" spans="1:13" ht="15.75" customHeight="1">
      <c r="A149" s="17" t="s">
        <v>223</v>
      </c>
      <c r="B149" s="20" t="s">
        <v>213</v>
      </c>
      <c r="C149">
        <v>7</v>
      </c>
      <c r="D149">
        <v>4</v>
      </c>
      <c r="G149" s="2">
        <v>1.3340000000000001</v>
      </c>
      <c r="M149" s="2">
        <v>55</v>
      </c>
    </row>
    <row r="150" spans="1:13" ht="15.75" customHeight="1">
      <c r="A150" s="17" t="s">
        <v>223</v>
      </c>
      <c r="B150" s="20" t="s">
        <v>213</v>
      </c>
      <c r="C150">
        <v>7</v>
      </c>
      <c r="D150">
        <v>5</v>
      </c>
      <c r="G150" s="2">
        <v>8.2000000000000003E-2</v>
      </c>
      <c r="M150" s="2">
        <v>55</v>
      </c>
    </row>
    <row r="151" spans="1:13" ht="15.75" customHeight="1">
      <c r="A151" s="17" t="s">
        <v>223</v>
      </c>
      <c r="B151" s="20" t="s">
        <v>213</v>
      </c>
      <c r="C151">
        <v>7</v>
      </c>
      <c r="D151">
        <v>6</v>
      </c>
      <c r="G151" s="2">
        <v>0.46300000000000002</v>
      </c>
      <c r="M151" s="2">
        <v>55</v>
      </c>
    </row>
    <row r="152" spans="1:13" ht="15.75" customHeight="1">
      <c r="A152" s="17" t="s">
        <v>223</v>
      </c>
      <c r="B152" s="20" t="s">
        <v>213</v>
      </c>
      <c r="C152">
        <v>7</v>
      </c>
      <c r="D152">
        <v>7</v>
      </c>
      <c r="G152" s="2">
        <v>0.27700000000000002</v>
      </c>
      <c r="M152" s="2">
        <v>55</v>
      </c>
    </row>
    <row r="153" spans="1:13" ht="15.75" customHeight="1">
      <c r="A153" s="17" t="s">
        <v>223</v>
      </c>
      <c r="B153" s="20" t="s">
        <v>213</v>
      </c>
      <c r="C153">
        <v>7</v>
      </c>
      <c r="D153">
        <v>8</v>
      </c>
      <c r="G153" s="2">
        <v>0.24399999999999999</v>
      </c>
      <c r="M153" s="2">
        <v>55</v>
      </c>
    </row>
    <row r="154" spans="1:13" ht="15.75" customHeight="1">
      <c r="A154" s="17" t="s">
        <v>223</v>
      </c>
      <c r="B154" s="20" t="s">
        <v>213</v>
      </c>
      <c r="C154">
        <v>7</v>
      </c>
      <c r="D154">
        <v>9</v>
      </c>
      <c r="G154" s="2">
        <v>3.5449999999999999</v>
      </c>
      <c r="M154" s="2">
        <v>55</v>
      </c>
    </row>
    <row r="155" spans="1:13" ht="15.75" customHeight="1">
      <c r="A155" s="17" t="s">
        <v>223</v>
      </c>
      <c r="B155" s="20" t="s">
        <v>213</v>
      </c>
      <c r="C155">
        <v>7</v>
      </c>
      <c r="D155">
        <v>10</v>
      </c>
      <c r="G155" s="2">
        <v>1.1459999999999999</v>
      </c>
      <c r="M155" s="2">
        <v>55</v>
      </c>
    </row>
    <row r="156" spans="1:13" ht="15.75" customHeight="1">
      <c r="A156" s="17" t="s">
        <v>223</v>
      </c>
      <c r="B156" s="20" t="s">
        <v>213</v>
      </c>
      <c r="C156">
        <v>7</v>
      </c>
      <c r="D156">
        <v>11</v>
      </c>
      <c r="G156" s="2">
        <v>2.024</v>
      </c>
      <c r="M156" s="2">
        <v>55</v>
      </c>
    </row>
    <row r="157" spans="1:13" ht="15.75" customHeight="1">
      <c r="A157" s="17" t="s">
        <v>223</v>
      </c>
      <c r="B157" s="20" t="s">
        <v>213</v>
      </c>
      <c r="C157">
        <v>7</v>
      </c>
      <c r="D157">
        <v>12</v>
      </c>
      <c r="G157" s="2">
        <v>81.388999999999996</v>
      </c>
      <c r="M157" s="2">
        <v>55</v>
      </c>
    </row>
    <row r="158" spans="1:13" ht="15.75" customHeight="1">
      <c r="A158" s="17" t="s">
        <v>223</v>
      </c>
      <c r="B158" s="20" t="s">
        <v>213</v>
      </c>
      <c r="C158">
        <v>7</v>
      </c>
      <c r="D158">
        <v>13</v>
      </c>
      <c r="G158" s="2">
        <v>19.47</v>
      </c>
      <c r="M158" s="2">
        <v>55</v>
      </c>
    </row>
    <row r="159" spans="1:13" ht="15.75" customHeight="1">
      <c r="A159" s="17" t="s">
        <v>223</v>
      </c>
      <c r="B159" s="20" t="s">
        <v>213</v>
      </c>
      <c r="C159">
        <v>7</v>
      </c>
      <c r="D159">
        <v>14</v>
      </c>
      <c r="G159" s="2">
        <v>0.48399999999999999</v>
      </c>
      <c r="M159" s="2">
        <v>55</v>
      </c>
    </row>
    <row r="160" spans="1:13" ht="15.75" customHeight="1">
      <c r="A160" s="17" t="s">
        <v>223</v>
      </c>
      <c r="B160" s="20" t="s">
        <v>213</v>
      </c>
      <c r="C160">
        <v>7</v>
      </c>
      <c r="D160">
        <v>15</v>
      </c>
      <c r="G160" s="2">
        <v>0.47499999999999998</v>
      </c>
      <c r="M160" s="2">
        <v>55</v>
      </c>
    </row>
    <row r="161" spans="1:13" ht="15.75" customHeight="1">
      <c r="A161" s="17" t="s">
        <v>223</v>
      </c>
      <c r="B161" s="20" t="s">
        <v>213</v>
      </c>
      <c r="C161">
        <v>7</v>
      </c>
      <c r="D161">
        <v>16</v>
      </c>
      <c r="G161" s="2">
        <v>0.58599999999999997</v>
      </c>
      <c r="M161" s="2">
        <v>55</v>
      </c>
    </row>
    <row r="162" spans="1:13" ht="15.75" customHeight="1">
      <c r="A162" s="17" t="s">
        <v>223</v>
      </c>
      <c r="B162" s="20" t="s">
        <v>213</v>
      </c>
      <c r="C162">
        <v>7</v>
      </c>
      <c r="D162">
        <v>17</v>
      </c>
      <c r="G162" s="2">
        <v>0.72799999999999998</v>
      </c>
      <c r="M162" s="2">
        <v>55</v>
      </c>
    </row>
    <row r="163" spans="1:13" ht="15.75" customHeight="1">
      <c r="A163" s="17" t="s">
        <v>223</v>
      </c>
      <c r="B163" s="20" t="s">
        <v>213</v>
      </c>
      <c r="C163">
        <v>7</v>
      </c>
      <c r="D163">
        <v>18</v>
      </c>
      <c r="G163" s="2">
        <v>0.17299999999999999</v>
      </c>
      <c r="M163" s="2">
        <v>55</v>
      </c>
    </row>
    <row r="164" spans="1:13" ht="15.75" customHeight="1">
      <c r="A164" s="17" t="s">
        <v>223</v>
      </c>
      <c r="B164" s="20" t="s">
        <v>213</v>
      </c>
      <c r="C164">
        <v>7</v>
      </c>
      <c r="D164">
        <v>19</v>
      </c>
      <c r="G164" s="2">
        <v>2.109</v>
      </c>
      <c r="M164" s="2">
        <v>55</v>
      </c>
    </row>
    <row r="165" spans="1:13" ht="15.75" customHeight="1">
      <c r="A165" s="17" t="s">
        <v>223</v>
      </c>
      <c r="B165" s="20" t="s">
        <v>213</v>
      </c>
      <c r="C165">
        <v>7</v>
      </c>
      <c r="D165">
        <v>20</v>
      </c>
      <c r="G165" s="2">
        <v>0.63100000000000001</v>
      </c>
      <c r="M165" s="2">
        <v>55</v>
      </c>
    </row>
    <row r="166" spans="1:13" ht="15.75" customHeight="1">
      <c r="A166" s="17" t="s">
        <v>223</v>
      </c>
      <c r="B166" s="20" t="s">
        <v>213</v>
      </c>
      <c r="C166">
        <v>7</v>
      </c>
      <c r="D166">
        <v>21</v>
      </c>
      <c r="G166" s="2">
        <v>3.8719999999999999</v>
      </c>
      <c r="M166" s="2">
        <v>55</v>
      </c>
    </row>
    <row r="167" spans="1:13" ht="15.75" customHeight="1">
      <c r="A167" s="17" t="s">
        <v>223</v>
      </c>
      <c r="B167" s="20" t="s">
        <v>213</v>
      </c>
      <c r="C167">
        <v>8</v>
      </c>
      <c r="D167">
        <v>1</v>
      </c>
      <c r="E167" s="21">
        <f>SUM(G167+F167)</f>
        <v>3.524</v>
      </c>
      <c r="F167" s="2">
        <v>0.84399999999999997</v>
      </c>
      <c r="G167" s="2">
        <v>2.68</v>
      </c>
      <c r="H167" s="10">
        <f t="shared" ref="H167:H172" si="14">F167/E167</f>
        <v>0.23950056753688989</v>
      </c>
      <c r="I167" s="10">
        <f>AVERAGE(H167:H172)</f>
        <v>9.2110032745079284E-2</v>
      </c>
      <c r="J167" s="10"/>
      <c r="L167" s="2" t="s">
        <v>168</v>
      </c>
      <c r="M167" s="2">
        <v>56</v>
      </c>
    </row>
    <row r="168" spans="1:13" ht="15.75" customHeight="1">
      <c r="A168" s="17" t="s">
        <v>223</v>
      </c>
      <c r="B168" s="20" t="s">
        <v>213</v>
      </c>
      <c r="C168">
        <v>8</v>
      </c>
      <c r="D168">
        <v>2</v>
      </c>
      <c r="E168" s="21">
        <f t="shared" ref="E168:E172" si="15">SUM(G168+F168)</f>
        <v>2.3649999999999998</v>
      </c>
      <c r="F168" s="2">
        <v>4.5999999999999999E-2</v>
      </c>
      <c r="G168" s="2">
        <v>2.319</v>
      </c>
      <c r="H168" s="10">
        <f t="shared" si="14"/>
        <v>1.945031712473573E-2</v>
      </c>
      <c r="I168" s="10"/>
      <c r="J168" s="10"/>
      <c r="M168" s="2">
        <v>56</v>
      </c>
    </row>
    <row r="169" spans="1:13" ht="15.75" customHeight="1">
      <c r="A169" s="17" t="s">
        <v>223</v>
      </c>
      <c r="B169" s="20" t="s">
        <v>213</v>
      </c>
      <c r="C169">
        <v>8</v>
      </c>
      <c r="D169">
        <v>3</v>
      </c>
      <c r="E169" s="21">
        <f t="shared" si="15"/>
        <v>7.306</v>
      </c>
      <c r="F169" s="2">
        <v>1.2430000000000001</v>
      </c>
      <c r="G169" s="2">
        <v>6.0629999999999997</v>
      </c>
      <c r="H169" s="10">
        <f t="shared" si="14"/>
        <v>0.17013413632630717</v>
      </c>
      <c r="I169" s="10"/>
      <c r="J169" s="10"/>
      <c r="M169" s="2">
        <v>56</v>
      </c>
    </row>
    <row r="170" spans="1:13" ht="15.75" customHeight="1">
      <c r="A170" s="17" t="s">
        <v>223</v>
      </c>
      <c r="B170" s="20" t="s">
        <v>213</v>
      </c>
      <c r="C170">
        <v>8</v>
      </c>
      <c r="D170">
        <v>4</v>
      </c>
      <c r="E170" s="21">
        <f t="shared" si="15"/>
        <v>3.524</v>
      </c>
      <c r="F170" s="2">
        <v>0.29599999999999999</v>
      </c>
      <c r="G170" s="2">
        <v>3.2280000000000002</v>
      </c>
      <c r="H170" s="10">
        <f t="shared" si="14"/>
        <v>8.3995459704880815E-2</v>
      </c>
      <c r="I170" s="10"/>
      <c r="J170" s="10"/>
      <c r="M170" s="2">
        <v>56</v>
      </c>
    </row>
    <row r="171" spans="1:13" ht="15.75" customHeight="1">
      <c r="A171" s="17" t="s">
        <v>223</v>
      </c>
      <c r="B171" s="20" t="s">
        <v>213</v>
      </c>
      <c r="C171">
        <v>8</v>
      </c>
      <c r="D171">
        <v>5</v>
      </c>
      <c r="E171" s="21">
        <f t="shared" si="15"/>
        <v>1.7530000000000001</v>
      </c>
      <c r="F171" s="2">
        <v>1.4E-2</v>
      </c>
      <c r="G171" s="2">
        <v>1.7390000000000001</v>
      </c>
      <c r="H171" s="10">
        <f t="shared" si="14"/>
        <v>7.9863091842555609E-3</v>
      </c>
      <c r="I171" s="10"/>
      <c r="J171" s="10"/>
      <c r="M171" s="2">
        <v>56</v>
      </c>
    </row>
    <row r="172" spans="1:13" ht="15.75" customHeight="1">
      <c r="A172" s="17" t="s">
        <v>223</v>
      </c>
      <c r="B172" s="20" t="s">
        <v>213</v>
      </c>
      <c r="C172">
        <v>8</v>
      </c>
      <c r="D172">
        <v>6</v>
      </c>
      <c r="E172" s="21">
        <f t="shared" si="15"/>
        <v>0.72799999999999998</v>
      </c>
      <c r="F172" s="2">
        <v>2.3E-2</v>
      </c>
      <c r="G172" s="2">
        <v>0.70499999999999996</v>
      </c>
      <c r="H172" s="10">
        <f t="shared" si="14"/>
        <v>3.1593406593406592E-2</v>
      </c>
      <c r="I172" s="10"/>
      <c r="J172" s="10"/>
      <c r="M172" s="2">
        <v>56</v>
      </c>
    </row>
    <row r="173" spans="1:13" ht="15.75" customHeight="1">
      <c r="A173" s="17" t="s">
        <v>223</v>
      </c>
      <c r="B173" s="20" t="s">
        <v>213</v>
      </c>
      <c r="C173">
        <v>8</v>
      </c>
      <c r="D173">
        <v>7</v>
      </c>
      <c r="G173" s="2">
        <v>2.6429999999999998</v>
      </c>
      <c r="M173" s="2">
        <v>56</v>
      </c>
    </row>
    <row r="174" spans="1:13" ht="15.75" customHeight="1">
      <c r="A174" s="17" t="s">
        <v>223</v>
      </c>
      <c r="B174" s="20" t="s">
        <v>213</v>
      </c>
      <c r="C174">
        <v>8</v>
      </c>
      <c r="D174">
        <v>8</v>
      </c>
      <c r="G174" s="2">
        <v>0.69899999999999995</v>
      </c>
      <c r="M174" s="2">
        <v>56</v>
      </c>
    </row>
    <row r="175" spans="1:13" ht="15.75" customHeight="1">
      <c r="A175" s="17" t="s">
        <v>223</v>
      </c>
      <c r="B175" s="20" t="s">
        <v>213</v>
      </c>
      <c r="C175">
        <v>8</v>
      </c>
      <c r="D175">
        <v>9</v>
      </c>
      <c r="G175" s="2">
        <v>2.8050000000000002</v>
      </c>
      <c r="M175" s="2">
        <v>56</v>
      </c>
    </row>
    <row r="176" spans="1:13" ht="15.75" customHeight="1">
      <c r="A176" s="17" t="s">
        <v>223</v>
      </c>
      <c r="B176" s="20" t="s">
        <v>213</v>
      </c>
      <c r="C176">
        <v>8</v>
      </c>
      <c r="D176">
        <v>10</v>
      </c>
      <c r="G176" s="2">
        <v>1.786</v>
      </c>
      <c r="M176" s="2">
        <v>56</v>
      </c>
    </row>
    <row r="177" spans="1:13" ht="15.75" customHeight="1">
      <c r="A177" s="17" t="s">
        <v>223</v>
      </c>
      <c r="B177" s="20" t="s">
        <v>213</v>
      </c>
      <c r="C177">
        <v>8</v>
      </c>
      <c r="D177">
        <v>11</v>
      </c>
      <c r="G177" s="2">
        <v>21.422000000000001</v>
      </c>
      <c r="M177" s="2">
        <v>56</v>
      </c>
    </row>
    <row r="178" spans="1:13" ht="15.75" customHeight="1">
      <c r="A178" s="17" t="s">
        <v>223</v>
      </c>
      <c r="B178" s="20" t="s">
        <v>213</v>
      </c>
      <c r="C178">
        <v>8</v>
      </c>
      <c r="D178">
        <v>12</v>
      </c>
      <c r="G178" s="2">
        <v>1.9750000000000001</v>
      </c>
      <c r="M178" s="2">
        <v>56</v>
      </c>
    </row>
    <row r="179" spans="1:13" ht="15.75" customHeight="1">
      <c r="A179" s="17" t="s">
        <v>223</v>
      </c>
      <c r="B179" s="20" t="s">
        <v>213</v>
      </c>
      <c r="C179">
        <v>8</v>
      </c>
      <c r="D179">
        <v>13</v>
      </c>
      <c r="G179" s="2">
        <v>2.8610000000000002</v>
      </c>
      <c r="M179" s="2">
        <v>56</v>
      </c>
    </row>
    <row r="180" spans="1:13" ht="15.75" customHeight="1">
      <c r="A180" s="17" t="s">
        <v>223</v>
      </c>
      <c r="B180" s="20" t="s">
        <v>213</v>
      </c>
      <c r="C180">
        <v>8</v>
      </c>
      <c r="D180">
        <v>14</v>
      </c>
      <c r="G180" s="2">
        <v>9.1709999999999994</v>
      </c>
      <c r="M180" s="2">
        <v>56</v>
      </c>
    </row>
    <row r="181" spans="1:13" ht="15.75" customHeight="1">
      <c r="A181" s="17" t="s">
        <v>223</v>
      </c>
      <c r="B181" s="20" t="s">
        <v>213</v>
      </c>
      <c r="C181">
        <v>8</v>
      </c>
      <c r="D181">
        <v>15</v>
      </c>
      <c r="G181" s="2">
        <v>1.669</v>
      </c>
      <c r="M181" s="2">
        <v>56</v>
      </c>
    </row>
    <row r="182" spans="1:13" ht="15.75" customHeight="1">
      <c r="A182" s="17" t="s">
        <v>223</v>
      </c>
      <c r="B182" s="20" t="s">
        <v>213</v>
      </c>
      <c r="C182">
        <v>8</v>
      </c>
      <c r="D182">
        <v>16</v>
      </c>
      <c r="G182" s="2">
        <v>4.1589999999999998</v>
      </c>
      <c r="M182" s="2">
        <v>56</v>
      </c>
    </row>
    <row r="183" spans="1:13" ht="15.75" customHeight="1">
      <c r="A183" s="17" t="s">
        <v>223</v>
      </c>
      <c r="B183" s="20" t="s">
        <v>213</v>
      </c>
      <c r="C183">
        <v>8</v>
      </c>
      <c r="D183">
        <v>17</v>
      </c>
      <c r="G183" s="2">
        <v>4.3209999999999997</v>
      </c>
      <c r="M183" s="2">
        <v>56</v>
      </c>
    </row>
    <row r="184" spans="1:13" ht="15.75" customHeight="1">
      <c r="A184" s="17" t="s">
        <v>223</v>
      </c>
      <c r="B184" s="20" t="s">
        <v>213</v>
      </c>
      <c r="C184">
        <v>8</v>
      </c>
      <c r="D184">
        <v>18</v>
      </c>
      <c r="G184" s="2">
        <v>7.5439999999999996</v>
      </c>
      <c r="M184" s="2">
        <v>56</v>
      </c>
    </row>
    <row r="185" spans="1:13" ht="15.75" customHeight="1">
      <c r="A185" s="17" t="s">
        <v>223</v>
      </c>
      <c r="B185" s="20" t="s">
        <v>213</v>
      </c>
      <c r="C185">
        <v>8</v>
      </c>
      <c r="D185">
        <v>19</v>
      </c>
      <c r="G185" s="2">
        <v>1.726</v>
      </c>
      <c r="M185" s="2">
        <v>56</v>
      </c>
    </row>
    <row r="186" spans="1:13" ht="15.75" customHeight="1">
      <c r="A186" s="17" t="s">
        <v>223</v>
      </c>
      <c r="B186" s="20" t="s">
        <v>213</v>
      </c>
      <c r="C186">
        <v>8</v>
      </c>
      <c r="D186">
        <v>20</v>
      </c>
      <c r="G186" s="2">
        <v>2.08</v>
      </c>
      <c r="M186" s="2">
        <v>56</v>
      </c>
    </row>
    <row r="187" spans="1:13" ht="15.75" customHeight="1">
      <c r="A187" s="17" t="s">
        <v>223</v>
      </c>
      <c r="B187" s="20" t="s">
        <v>213</v>
      </c>
      <c r="C187">
        <v>8</v>
      </c>
      <c r="D187">
        <v>21</v>
      </c>
      <c r="G187" s="2">
        <v>1.994</v>
      </c>
      <c r="M187" s="2">
        <v>56</v>
      </c>
    </row>
    <row r="188" spans="1:13" ht="15.75" customHeight="1">
      <c r="A188" s="17" t="s">
        <v>223</v>
      </c>
      <c r="B188" s="20" t="s">
        <v>213</v>
      </c>
      <c r="C188">
        <v>8</v>
      </c>
      <c r="D188">
        <v>22</v>
      </c>
      <c r="G188" s="2">
        <v>4.1829999999999998</v>
      </c>
      <c r="M188" s="2">
        <v>56</v>
      </c>
    </row>
    <row r="189" spans="1:13" ht="15.75" customHeight="1">
      <c r="A189" s="17" t="s">
        <v>223</v>
      </c>
      <c r="B189" s="20" t="s">
        <v>213</v>
      </c>
      <c r="C189">
        <v>8</v>
      </c>
      <c r="D189">
        <v>23</v>
      </c>
      <c r="G189" s="2">
        <v>2.4140000000000001</v>
      </c>
      <c r="M189" s="2">
        <v>56</v>
      </c>
    </row>
    <row r="190" spans="1:13" ht="15.75" customHeight="1">
      <c r="A190" s="17" t="s">
        <v>223</v>
      </c>
      <c r="B190" s="20" t="s">
        <v>213</v>
      </c>
      <c r="C190">
        <v>8</v>
      </c>
      <c r="D190">
        <v>24</v>
      </c>
      <c r="G190" s="2">
        <v>6.2569999999999997</v>
      </c>
      <c r="M190" s="2">
        <v>56</v>
      </c>
    </row>
    <row r="191" spans="1:13" ht="15.75" customHeight="1">
      <c r="A191" s="17" t="s">
        <v>223</v>
      </c>
      <c r="B191" s="20" t="s">
        <v>213</v>
      </c>
      <c r="C191">
        <v>8</v>
      </c>
      <c r="D191">
        <v>25</v>
      </c>
      <c r="G191" s="2">
        <v>0.67100000000000004</v>
      </c>
      <c r="M191" s="2">
        <v>56</v>
      </c>
    </row>
    <row r="192" spans="1:13" ht="15.75" customHeight="1">
      <c r="A192" s="17" t="s">
        <v>223</v>
      </c>
      <c r="B192" s="20" t="s">
        <v>213</v>
      </c>
      <c r="C192">
        <v>8</v>
      </c>
      <c r="D192">
        <v>26</v>
      </c>
      <c r="G192" s="2">
        <v>0.73899999999999999</v>
      </c>
      <c r="M192" s="2">
        <v>56</v>
      </c>
    </row>
    <row r="193" spans="1:13" ht="15.75" customHeight="1">
      <c r="A193" s="17" t="s">
        <v>223</v>
      </c>
      <c r="B193" s="20" t="s">
        <v>213</v>
      </c>
      <c r="C193">
        <v>8</v>
      </c>
      <c r="D193">
        <v>27</v>
      </c>
      <c r="G193" s="2">
        <v>0.29599999999999999</v>
      </c>
      <c r="M193" s="2">
        <v>56</v>
      </c>
    </row>
    <row r="194" spans="1:13" ht="15.75" customHeight="1">
      <c r="A194" s="17" t="s">
        <v>223</v>
      </c>
      <c r="B194" s="20" t="s">
        <v>213</v>
      </c>
      <c r="C194">
        <v>8</v>
      </c>
      <c r="D194">
        <v>28</v>
      </c>
      <c r="G194" s="2">
        <v>1.2430000000000001</v>
      </c>
      <c r="M194" s="2">
        <v>56</v>
      </c>
    </row>
    <row r="195" spans="1:13" ht="15.75" customHeight="1">
      <c r="A195" s="17" t="s">
        <v>223</v>
      </c>
      <c r="B195" s="20" t="s">
        <v>213</v>
      </c>
      <c r="C195">
        <v>9</v>
      </c>
      <c r="D195">
        <v>1</v>
      </c>
      <c r="E195" s="21">
        <f>SUM(G195+F195)</f>
        <v>1.5209999999999999</v>
      </c>
      <c r="F195" s="2">
        <v>1.7999999999999999E-2</v>
      </c>
      <c r="G195" s="2">
        <v>1.5029999999999999</v>
      </c>
      <c r="H195" s="10">
        <f t="shared" ref="H195:H196" si="16">F195/E195</f>
        <v>1.1834319526627219E-2</v>
      </c>
      <c r="I195" s="10">
        <f>AVERAGE(H195:H196)</f>
        <v>1.4916034903921033E-2</v>
      </c>
      <c r="J195" s="10"/>
      <c r="L195" s="2" t="s">
        <v>170</v>
      </c>
      <c r="M195" s="2">
        <v>57</v>
      </c>
    </row>
    <row r="196" spans="1:13" ht="15.75" customHeight="1">
      <c r="A196" s="17" t="s">
        <v>223</v>
      </c>
      <c r="B196" s="20" t="s">
        <v>213</v>
      </c>
      <c r="C196">
        <v>9</v>
      </c>
      <c r="D196">
        <v>2</v>
      </c>
      <c r="E196" s="21">
        <f>SUM(G196+F196)</f>
        <v>0.88900000000000001</v>
      </c>
      <c r="F196" s="2">
        <v>1.6E-2</v>
      </c>
      <c r="G196" s="2">
        <v>0.873</v>
      </c>
      <c r="H196" s="10">
        <f t="shared" si="16"/>
        <v>1.799775028121485E-2</v>
      </c>
      <c r="I196" s="10"/>
      <c r="J196" s="10"/>
      <c r="L196" s="2" t="s">
        <v>171</v>
      </c>
      <c r="M196" s="2">
        <v>57</v>
      </c>
    </row>
    <row r="197" spans="1:13" ht="15.75" customHeight="1">
      <c r="A197" s="17" t="s">
        <v>223</v>
      </c>
      <c r="B197" s="20" t="s">
        <v>213</v>
      </c>
      <c r="C197">
        <v>9</v>
      </c>
      <c r="D197">
        <v>3</v>
      </c>
      <c r="G197" s="2">
        <v>0.437</v>
      </c>
      <c r="M197" s="2">
        <v>57</v>
      </c>
    </row>
    <row r="198" spans="1:13" ht="15.75" customHeight="1">
      <c r="A198" s="17" t="s">
        <v>223</v>
      </c>
      <c r="B198" s="20" t="s">
        <v>213</v>
      </c>
      <c r="C198">
        <v>9</v>
      </c>
      <c r="D198">
        <v>4</v>
      </c>
      <c r="G198" s="2">
        <v>1.0149999999999999</v>
      </c>
      <c r="M198" s="2">
        <v>57</v>
      </c>
    </row>
    <row r="199" spans="1:13" ht="15.75" customHeight="1">
      <c r="A199" s="17" t="s">
        <v>223</v>
      </c>
      <c r="B199" s="20" t="s">
        <v>213</v>
      </c>
      <c r="C199">
        <v>9</v>
      </c>
      <c r="D199">
        <v>5</v>
      </c>
      <c r="G199" s="2">
        <v>31.937999999999999</v>
      </c>
      <c r="M199" s="2">
        <v>57</v>
      </c>
    </row>
    <row r="200" spans="1:13" ht="15.75" customHeight="1">
      <c r="A200" s="17" t="s">
        <v>223</v>
      </c>
      <c r="B200" s="20" t="s">
        <v>213</v>
      </c>
      <c r="C200">
        <v>9</v>
      </c>
      <c r="D200">
        <v>6</v>
      </c>
      <c r="G200" s="2">
        <v>0.49299999999999999</v>
      </c>
      <c r="M200" s="2">
        <v>57</v>
      </c>
    </row>
    <row r="201" spans="1:13" ht="15.75" customHeight="1">
      <c r="A201" s="17" t="s">
        <v>223</v>
      </c>
      <c r="B201" s="20" t="s">
        <v>213</v>
      </c>
      <c r="C201">
        <v>9</v>
      </c>
      <c r="D201">
        <v>7</v>
      </c>
      <c r="G201" s="2">
        <v>2.823</v>
      </c>
      <c r="M201" s="2">
        <v>57</v>
      </c>
    </row>
    <row r="202" spans="1:13" ht="15.75" customHeight="1">
      <c r="A202" s="17" t="s">
        <v>223</v>
      </c>
      <c r="B202" s="20" t="s">
        <v>213</v>
      </c>
      <c r="C202">
        <v>9</v>
      </c>
      <c r="D202">
        <v>8</v>
      </c>
      <c r="G202" s="2">
        <v>0.623</v>
      </c>
      <c r="M202" s="2">
        <v>57</v>
      </c>
    </row>
    <row r="203" spans="1:13" ht="15.75" customHeight="1">
      <c r="A203" s="17" t="s">
        <v>223</v>
      </c>
      <c r="B203" s="20" t="s">
        <v>213</v>
      </c>
      <c r="C203">
        <v>9</v>
      </c>
      <c r="D203">
        <v>9</v>
      </c>
      <c r="G203" s="2">
        <v>3.1909999999999998</v>
      </c>
      <c r="M203" s="2">
        <v>57</v>
      </c>
    </row>
    <row r="204" spans="1:13" ht="15.75" customHeight="1">
      <c r="A204" s="17" t="s">
        <v>223</v>
      </c>
      <c r="B204" s="20" t="s">
        <v>213</v>
      </c>
      <c r="C204">
        <v>9</v>
      </c>
      <c r="D204">
        <v>10</v>
      </c>
      <c r="G204" s="2">
        <v>0.46899999999999997</v>
      </c>
      <c r="M204" s="2">
        <v>57</v>
      </c>
    </row>
    <row r="205" spans="1:13" ht="15.75" customHeight="1">
      <c r="A205" s="17" t="s">
        <v>223</v>
      </c>
      <c r="B205" s="20" t="s">
        <v>213</v>
      </c>
      <c r="C205">
        <v>9</v>
      </c>
      <c r="D205">
        <v>11</v>
      </c>
      <c r="G205" s="2">
        <v>0.33400000000000002</v>
      </c>
      <c r="M205" s="2">
        <v>57</v>
      </c>
    </row>
    <row r="206" spans="1:13" ht="15.75" customHeight="1">
      <c r="A206" s="17" t="s">
        <v>223</v>
      </c>
      <c r="B206" s="20" t="s">
        <v>213</v>
      </c>
      <c r="C206">
        <v>9</v>
      </c>
      <c r="D206">
        <v>12</v>
      </c>
      <c r="G206" s="2">
        <v>0.32600000000000001</v>
      </c>
      <c r="M206" s="2">
        <v>57</v>
      </c>
    </row>
    <row r="207" spans="1:13" ht="15.75" customHeight="1">
      <c r="A207" s="17" t="s">
        <v>223</v>
      </c>
      <c r="B207" s="20" t="s">
        <v>213</v>
      </c>
      <c r="C207">
        <v>9</v>
      </c>
      <c r="D207">
        <v>13</v>
      </c>
      <c r="G207" s="2">
        <v>6.4580000000000002</v>
      </c>
      <c r="M207" s="2">
        <v>57</v>
      </c>
    </row>
    <row r="208" spans="1:13" ht="15.75" customHeight="1">
      <c r="A208" s="17" t="s">
        <v>223</v>
      </c>
      <c r="B208" s="20" t="s">
        <v>213</v>
      </c>
      <c r="C208">
        <v>9</v>
      </c>
      <c r="D208">
        <v>14</v>
      </c>
      <c r="G208" s="2">
        <v>3.1539999999999999</v>
      </c>
      <c r="M208" s="2">
        <v>57</v>
      </c>
    </row>
    <row r="209" spans="1:13" ht="15.75" customHeight="1">
      <c r="A209" s="17" t="s">
        <v>223</v>
      </c>
      <c r="B209" s="20" t="s">
        <v>213</v>
      </c>
      <c r="C209">
        <v>9</v>
      </c>
      <c r="D209">
        <v>15</v>
      </c>
      <c r="G209" s="2">
        <v>5.7960000000000003</v>
      </c>
      <c r="M209" s="2">
        <v>57</v>
      </c>
    </row>
    <row r="210" spans="1:13" ht="15.75" customHeight="1">
      <c r="A210" s="17" t="s">
        <v>223</v>
      </c>
      <c r="B210" s="20" t="s">
        <v>213</v>
      </c>
      <c r="C210">
        <v>9</v>
      </c>
      <c r="D210">
        <v>16</v>
      </c>
      <c r="G210" s="2">
        <v>34.601999999999997</v>
      </c>
      <c r="M210" s="2">
        <v>57</v>
      </c>
    </row>
    <row r="211" spans="1:13" ht="15.75" customHeight="1">
      <c r="A211" s="17" t="s">
        <v>223</v>
      </c>
      <c r="B211" s="20" t="s">
        <v>213</v>
      </c>
      <c r="C211">
        <v>9</v>
      </c>
      <c r="D211">
        <v>17</v>
      </c>
      <c r="G211" s="2">
        <v>1.1180000000000001</v>
      </c>
      <c r="M211" s="2">
        <v>57</v>
      </c>
    </row>
    <row r="212" spans="1:13" ht="15.75" customHeight="1">
      <c r="A212" s="17" t="s">
        <v>223</v>
      </c>
      <c r="B212" s="20" t="s">
        <v>213</v>
      </c>
      <c r="C212">
        <v>9</v>
      </c>
      <c r="D212">
        <v>18</v>
      </c>
      <c r="G212" s="2">
        <v>2.0920000000000001</v>
      </c>
      <c r="M212" s="2">
        <v>57</v>
      </c>
    </row>
    <row r="213" spans="1:13" ht="15.75" customHeight="1">
      <c r="A213" s="17" t="s">
        <v>223</v>
      </c>
      <c r="B213" s="20" t="s">
        <v>213</v>
      </c>
      <c r="C213">
        <v>9</v>
      </c>
      <c r="D213">
        <v>19</v>
      </c>
      <c r="G213" s="2">
        <v>5.7960000000000003</v>
      </c>
      <c r="M213" s="2">
        <v>57</v>
      </c>
    </row>
    <row r="214" spans="1:13" ht="15.75" customHeight="1">
      <c r="A214" s="17" t="s">
        <v>223</v>
      </c>
      <c r="B214" s="20" t="s">
        <v>213</v>
      </c>
      <c r="C214">
        <v>9</v>
      </c>
      <c r="D214">
        <v>20</v>
      </c>
      <c r="G214" s="2">
        <v>3.1539999999999999</v>
      </c>
      <c r="M214" s="2">
        <v>57</v>
      </c>
    </row>
    <row r="215" spans="1:13" ht="15.75" customHeight="1">
      <c r="A215" s="17" t="s">
        <v>223</v>
      </c>
      <c r="B215" s="20" t="s">
        <v>213</v>
      </c>
      <c r="C215">
        <v>9</v>
      </c>
      <c r="D215">
        <v>21</v>
      </c>
      <c r="G215" s="2">
        <v>3.0409999999999999</v>
      </c>
      <c r="M215" s="2">
        <v>57</v>
      </c>
    </row>
    <row r="216" spans="1:13" ht="15.75" customHeight="1">
      <c r="A216" s="17" t="s">
        <v>223</v>
      </c>
      <c r="B216" s="20" t="s">
        <v>213</v>
      </c>
      <c r="C216">
        <v>9</v>
      </c>
      <c r="D216">
        <v>22</v>
      </c>
      <c r="G216" s="2">
        <v>0.50700000000000001</v>
      </c>
      <c r="M216" s="2">
        <v>57</v>
      </c>
    </row>
    <row r="217" spans="1:13" ht="15.75" customHeight="1">
      <c r="A217" s="17" t="s">
        <v>223</v>
      </c>
      <c r="B217" s="20" t="s">
        <v>213</v>
      </c>
      <c r="C217">
        <v>9</v>
      </c>
      <c r="D217">
        <v>23</v>
      </c>
      <c r="G217" s="2">
        <v>4.0170000000000003</v>
      </c>
      <c r="M217" s="2">
        <v>57</v>
      </c>
    </row>
    <row r="218" spans="1:13" ht="15.75" customHeight="1">
      <c r="A218" s="17" t="s">
        <v>223</v>
      </c>
      <c r="B218" s="20" t="s">
        <v>213</v>
      </c>
      <c r="C218">
        <v>9</v>
      </c>
      <c r="D218">
        <v>24</v>
      </c>
      <c r="G218" s="2">
        <v>2.35</v>
      </c>
      <c r="M218" s="2">
        <v>57</v>
      </c>
    </row>
    <row r="219" spans="1:13" ht="15.75" customHeight="1">
      <c r="A219" s="17" t="s">
        <v>223</v>
      </c>
      <c r="B219" s="20" t="s">
        <v>213</v>
      </c>
      <c r="C219">
        <v>9</v>
      </c>
      <c r="D219">
        <v>25</v>
      </c>
      <c r="G219" s="2">
        <v>4.2850000000000001</v>
      </c>
      <c r="M219" s="2">
        <v>57</v>
      </c>
    </row>
    <row r="220" spans="1:13" ht="15.75" customHeight="1">
      <c r="A220" s="17" t="s">
        <v>223</v>
      </c>
      <c r="B220" s="20" t="s">
        <v>213</v>
      </c>
      <c r="C220">
        <v>9</v>
      </c>
      <c r="D220">
        <v>26</v>
      </c>
      <c r="G220" s="2">
        <v>5.6619999999999999</v>
      </c>
      <c r="M220" s="2">
        <v>57</v>
      </c>
    </row>
    <row r="221" spans="1:13" ht="15.75" customHeight="1">
      <c r="A221" s="17" t="s">
        <v>223</v>
      </c>
      <c r="B221" s="20" t="s">
        <v>213</v>
      </c>
      <c r="C221">
        <v>9</v>
      </c>
      <c r="D221">
        <v>27</v>
      </c>
      <c r="G221" s="2">
        <v>2.9129999999999998</v>
      </c>
      <c r="M221" s="2">
        <v>57</v>
      </c>
    </row>
    <row r="222" spans="1:13" ht="15.75" customHeight="1">
      <c r="A222" s="17" t="s">
        <v>223</v>
      </c>
      <c r="B222" s="20" t="s">
        <v>213</v>
      </c>
      <c r="C222">
        <v>9</v>
      </c>
      <c r="D222">
        <v>28</v>
      </c>
      <c r="G222" s="2">
        <v>20.222999999999999</v>
      </c>
      <c r="M222" s="2">
        <v>57</v>
      </c>
    </row>
    <row r="223" spans="1:13" ht="15.75" customHeight="1">
      <c r="A223" s="17" t="s">
        <v>223</v>
      </c>
      <c r="B223" s="20" t="s">
        <v>213</v>
      </c>
      <c r="C223">
        <v>9</v>
      </c>
      <c r="D223">
        <v>29</v>
      </c>
      <c r="G223" s="2">
        <v>3.1909999999999998</v>
      </c>
      <c r="M223" s="2">
        <v>57</v>
      </c>
    </row>
    <row r="224" spans="1:13" ht="15.75" customHeight="1">
      <c r="A224" s="17" t="s">
        <v>223</v>
      </c>
      <c r="B224" s="20" t="s">
        <v>213</v>
      </c>
      <c r="C224">
        <v>10</v>
      </c>
      <c r="D224">
        <v>1</v>
      </c>
      <c r="E224" s="21">
        <f>SUM(G224+F224)</f>
        <v>2.9079999999999999</v>
      </c>
      <c r="F224" s="2">
        <v>3.0000000000000001E-3</v>
      </c>
      <c r="G224" s="2">
        <v>2.9049999999999998</v>
      </c>
      <c r="H224" s="10">
        <f t="shared" ref="H224:H234" si="17">F224/E224</f>
        <v>1.0316368638239341E-3</v>
      </c>
      <c r="I224" s="10">
        <f>AVERAGE(H224:H234)</f>
        <v>5.3880667700607614E-2</v>
      </c>
      <c r="J224" s="10"/>
      <c r="L224" s="2" t="s">
        <v>173</v>
      </c>
      <c r="M224" s="2">
        <v>58</v>
      </c>
    </row>
    <row r="225" spans="1:13" ht="15.75" customHeight="1">
      <c r="A225" s="17" t="s">
        <v>223</v>
      </c>
      <c r="B225" s="20" t="s">
        <v>213</v>
      </c>
      <c r="C225">
        <v>10</v>
      </c>
      <c r="D225">
        <v>2</v>
      </c>
      <c r="E225" s="21">
        <f t="shared" ref="E225:E234" si="18">SUM(G225+F225)</f>
        <v>5.9709999999999992</v>
      </c>
      <c r="F225" s="2">
        <v>0.20100000000000001</v>
      </c>
      <c r="G225" s="2">
        <v>5.77</v>
      </c>
      <c r="H225" s="10">
        <f t="shared" si="17"/>
        <v>3.3662703064813268E-2</v>
      </c>
      <c r="I225" s="10"/>
      <c r="J225" s="10"/>
      <c r="M225" s="2">
        <v>58</v>
      </c>
    </row>
    <row r="226" spans="1:13" ht="15.75" customHeight="1">
      <c r="A226" s="17" t="s">
        <v>223</v>
      </c>
      <c r="B226" s="20" t="s">
        <v>213</v>
      </c>
      <c r="C226">
        <v>10</v>
      </c>
      <c r="D226">
        <v>3</v>
      </c>
      <c r="E226" s="21">
        <f t="shared" si="18"/>
        <v>0.93099999999999994</v>
      </c>
      <c r="F226" s="2">
        <v>8.5000000000000006E-2</v>
      </c>
      <c r="G226" s="2">
        <v>0.84599999999999997</v>
      </c>
      <c r="H226" s="10">
        <f t="shared" si="17"/>
        <v>9.129967776584319E-2</v>
      </c>
      <c r="I226" s="10"/>
      <c r="J226" s="10"/>
      <c r="M226" s="2">
        <v>58</v>
      </c>
    </row>
    <row r="227" spans="1:13" ht="15.75" customHeight="1">
      <c r="A227" s="17" t="s">
        <v>223</v>
      </c>
      <c r="B227" s="20" t="s">
        <v>213</v>
      </c>
      <c r="C227">
        <v>10</v>
      </c>
      <c r="D227">
        <v>4</v>
      </c>
      <c r="E227" s="21">
        <f t="shared" si="18"/>
        <v>0.63300000000000001</v>
      </c>
      <c r="F227" s="2">
        <v>0.155</v>
      </c>
      <c r="G227" s="2">
        <v>0.47799999999999998</v>
      </c>
      <c r="H227" s="10">
        <f t="shared" si="17"/>
        <v>0.24486571879936808</v>
      </c>
      <c r="I227" s="10"/>
      <c r="J227" s="10"/>
      <c r="M227" s="2">
        <v>58</v>
      </c>
    </row>
    <row r="228" spans="1:13" ht="15.75" customHeight="1">
      <c r="A228" s="17" t="s">
        <v>223</v>
      </c>
      <c r="B228" s="20" t="s">
        <v>213</v>
      </c>
      <c r="C228">
        <v>10</v>
      </c>
      <c r="D228">
        <v>5</v>
      </c>
      <c r="E228" s="21">
        <f t="shared" si="18"/>
        <v>17.073999999999998</v>
      </c>
      <c r="F228" s="2">
        <v>0.11899999999999999</v>
      </c>
      <c r="G228" s="2">
        <v>16.954999999999998</v>
      </c>
      <c r="H228" s="10">
        <f t="shared" si="17"/>
        <v>6.9696614735855695E-3</v>
      </c>
      <c r="I228" s="10"/>
      <c r="J228" s="10"/>
      <c r="M228" s="2">
        <v>58</v>
      </c>
    </row>
    <row r="229" spans="1:13" ht="15.75" customHeight="1">
      <c r="A229" s="17" t="s">
        <v>223</v>
      </c>
      <c r="B229" s="20" t="s">
        <v>213</v>
      </c>
      <c r="C229">
        <v>10</v>
      </c>
      <c r="D229">
        <v>6</v>
      </c>
      <c r="E229" s="21">
        <f t="shared" si="18"/>
        <v>1.171</v>
      </c>
      <c r="F229" s="2">
        <v>9.1999999999999998E-2</v>
      </c>
      <c r="G229" s="2">
        <v>1.079</v>
      </c>
      <c r="H229" s="10">
        <f t="shared" si="17"/>
        <v>7.8565328778821511E-2</v>
      </c>
      <c r="I229" s="10"/>
      <c r="J229" s="10"/>
      <c r="M229" s="2">
        <v>58</v>
      </c>
    </row>
    <row r="230" spans="1:13" ht="15.75" customHeight="1">
      <c r="A230" s="17" t="s">
        <v>223</v>
      </c>
      <c r="B230" s="20" t="s">
        <v>213</v>
      </c>
      <c r="C230">
        <v>10</v>
      </c>
      <c r="D230">
        <v>7</v>
      </c>
      <c r="E230" s="21">
        <f t="shared" si="18"/>
        <v>1.282</v>
      </c>
      <c r="F230" s="2">
        <v>3.6999999999999998E-2</v>
      </c>
      <c r="G230" s="2">
        <v>1.2450000000000001</v>
      </c>
      <c r="H230" s="10">
        <f t="shared" si="17"/>
        <v>2.8861154446177845E-2</v>
      </c>
      <c r="I230" s="10"/>
      <c r="J230" s="10"/>
      <c r="M230" s="2">
        <v>58</v>
      </c>
    </row>
    <row r="231" spans="1:13" ht="15.75" customHeight="1">
      <c r="A231" s="17" t="s">
        <v>223</v>
      </c>
      <c r="B231" s="20" t="s">
        <v>213</v>
      </c>
      <c r="C231">
        <v>10</v>
      </c>
      <c r="D231">
        <v>8</v>
      </c>
      <c r="E231" s="21">
        <f t="shared" si="18"/>
        <v>7.5579999999999998</v>
      </c>
      <c r="F231" s="2">
        <v>1.9E-2</v>
      </c>
      <c r="G231" s="2">
        <v>7.5389999999999997</v>
      </c>
      <c r="H231" s="10">
        <f t="shared" si="17"/>
        <v>2.5138925641704155E-3</v>
      </c>
      <c r="I231" s="10"/>
      <c r="J231" s="10"/>
      <c r="M231" s="2">
        <v>58</v>
      </c>
    </row>
    <row r="232" spans="1:13" ht="15.75" customHeight="1">
      <c r="A232" s="17" t="s">
        <v>223</v>
      </c>
      <c r="B232" s="20" t="s">
        <v>213</v>
      </c>
      <c r="C232">
        <v>10</v>
      </c>
      <c r="D232">
        <v>9</v>
      </c>
      <c r="E232" s="21">
        <f t="shared" si="18"/>
        <v>4.1970000000000001</v>
      </c>
      <c r="F232" s="2">
        <v>2.1000000000000001E-2</v>
      </c>
      <c r="G232" s="2">
        <v>4.1760000000000002</v>
      </c>
      <c r="H232" s="10">
        <f t="shared" si="17"/>
        <v>5.003573981415297E-3</v>
      </c>
      <c r="I232" s="10"/>
      <c r="J232" s="10"/>
      <c r="M232" s="2">
        <v>58</v>
      </c>
    </row>
    <row r="233" spans="1:13" ht="15.75" customHeight="1">
      <c r="A233" s="17" t="s">
        <v>223</v>
      </c>
      <c r="B233" s="20" t="s">
        <v>213</v>
      </c>
      <c r="C233">
        <v>10</v>
      </c>
      <c r="D233">
        <v>10</v>
      </c>
      <c r="E233" s="21">
        <f t="shared" si="18"/>
        <v>2.6749999999999998</v>
      </c>
      <c r="F233" s="2">
        <v>4.3999999999999997E-2</v>
      </c>
      <c r="G233" s="2">
        <v>2.6309999999999998</v>
      </c>
      <c r="H233" s="10">
        <f t="shared" si="17"/>
        <v>1.6448598130841121E-2</v>
      </c>
      <c r="I233" s="10"/>
      <c r="J233" s="10"/>
      <c r="M233" s="2">
        <v>58</v>
      </c>
    </row>
    <row r="234" spans="1:13" ht="15.75" customHeight="1">
      <c r="A234" s="17" t="s">
        <v>223</v>
      </c>
      <c r="B234" s="20" t="s">
        <v>213</v>
      </c>
      <c r="C234">
        <v>10</v>
      </c>
      <c r="D234">
        <v>11</v>
      </c>
      <c r="E234" s="21">
        <f t="shared" si="18"/>
        <v>1.893</v>
      </c>
      <c r="F234" s="2">
        <v>0.158</v>
      </c>
      <c r="G234" s="2">
        <v>1.7350000000000001</v>
      </c>
      <c r="H234" s="10">
        <f t="shared" si="17"/>
        <v>8.3465398837823557E-2</v>
      </c>
      <c r="I234" s="10"/>
      <c r="J234" s="10"/>
      <c r="M234" s="2">
        <v>58</v>
      </c>
    </row>
    <row r="235" spans="1:13" ht="15.75" customHeight="1">
      <c r="A235" s="17" t="s">
        <v>223</v>
      </c>
      <c r="B235" s="20" t="s">
        <v>213</v>
      </c>
      <c r="C235">
        <v>10</v>
      </c>
      <c r="D235">
        <v>12</v>
      </c>
      <c r="G235" s="2">
        <v>0.34899999999999998</v>
      </c>
      <c r="M235" s="2">
        <v>58</v>
      </c>
    </row>
    <row r="236" spans="1:13" ht="15.75" customHeight="1">
      <c r="A236" s="17" t="s">
        <v>223</v>
      </c>
      <c r="B236" s="20" t="s">
        <v>213</v>
      </c>
      <c r="C236">
        <v>10</v>
      </c>
      <c r="D236">
        <v>13</v>
      </c>
      <c r="G236" s="2">
        <v>5.0510000000000002</v>
      </c>
      <c r="M236" s="2">
        <v>58</v>
      </c>
    </row>
    <row r="237" spans="1:13" ht="15.75" customHeight="1">
      <c r="A237" s="17" t="s">
        <v>223</v>
      </c>
      <c r="B237" s="20" t="s">
        <v>213</v>
      </c>
      <c r="C237">
        <v>10</v>
      </c>
      <c r="D237">
        <v>14</v>
      </c>
      <c r="G237" s="2">
        <v>0.377</v>
      </c>
      <c r="M237" s="2">
        <v>58</v>
      </c>
    </row>
    <row r="238" spans="1:13" ht="15.75" customHeight="1">
      <c r="A238" s="17" t="s">
        <v>223</v>
      </c>
      <c r="B238" s="20" t="s">
        <v>213</v>
      </c>
      <c r="C238">
        <v>10</v>
      </c>
      <c r="D238">
        <v>15</v>
      </c>
      <c r="G238" s="2">
        <v>1.53</v>
      </c>
      <c r="M238" s="2">
        <v>58</v>
      </c>
    </row>
    <row r="239" spans="1:13" ht="15.75" customHeight="1">
      <c r="A239" s="17" t="s">
        <v>223</v>
      </c>
      <c r="B239" s="20" t="s">
        <v>213</v>
      </c>
      <c r="C239">
        <v>10</v>
      </c>
      <c r="D239">
        <v>16</v>
      </c>
      <c r="G239" s="2">
        <v>5.2880000000000003</v>
      </c>
      <c r="M239" s="2">
        <v>58</v>
      </c>
    </row>
    <row r="240" spans="1:13" ht="15.75" customHeight="1">
      <c r="A240" s="17" t="s">
        <v>223</v>
      </c>
      <c r="B240" s="20" t="s">
        <v>213</v>
      </c>
      <c r="C240">
        <v>10</v>
      </c>
      <c r="D240">
        <v>17</v>
      </c>
      <c r="G240" s="2">
        <v>3.0619999999999998</v>
      </c>
      <c r="M240" s="2">
        <v>58</v>
      </c>
    </row>
    <row r="241" spans="1:13" ht="15.75" customHeight="1">
      <c r="A241" s="17" t="s">
        <v>223</v>
      </c>
      <c r="B241" s="20" t="s">
        <v>213</v>
      </c>
      <c r="C241">
        <v>10</v>
      </c>
      <c r="D241">
        <v>18</v>
      </c>
      <c r="G241" s="2">
        <v>2.3370000000000002</v>
      </c>
      <c r="M241" s="2">
        <v>58</v>
      </c>
    </row>
    <row r="242" spans="1:13" ht="15.75" customHeight="1">
      <c r="A242" s="17" t="s">
        <v>223</v>
      </c>
      <c r="B242" s="20" t="s">
        <v>213</v>
      </c>
      <c r="C242">
        <v>10</v>
      </c>
      <c r="D242">
        <v>19</v>
      </c>
      <c r="G242" s="2">
        <v>0.41799999999999998</v>
      </c>
      <c r="M242" s="2">
        <v>58</v>
      </c>
    </row>
    <row r="243" spans="1:13" ht="15.75" customHeight="1">
      <c r="A243" s="17" t="s">
        <v>223</v>
      </c>
      <c r="B243" s="20" t="s">
        <v>213</v>
      </c>
      <c r="C243">
        <v>10</v>
      </c>
      <c r="D243">
        <v>20</v>
      </c>
      <c r="G243" s="2">
        <v>0.84499999999999997</v>
      </c>
      <c r="M243" s="2">
        <v>58</v>
      </c>
    </row>
    <row r="244" spans="1:13" ht="15.75" customHeight="1">
      <c r="A244" s="17" t="s">
        <v>223</v>
      </c>
      <c r="B244" s="20" t="s">
        <v>213</v>
      </c>
      <c r="C244">
        <v>10</v>
      </c>
      <c r="D244">
        <v>21</v>
      </c>
      <c r="G244" s="2">
        <v>0.78100000000000003</v>
      </c>
      <c r="M244" s="2">
        <v>58</v>
      </c>
    </row>
    <row r="245" spans="1:13" ht="15.75" customHeight="1">
      <c r="A245" s="17" t="s">
        <v>223</v>
      </c>
      <c r="B245" s="20" t="s">
        <v>213</v>
      </c>
      <c r="C245">
        <v>10</v>
      </c>
      <c r="D245">
        <v>22</v>
      </c>
      <c r="G245" s="2">
        <v>0.91100000000000003</v>
      </c>
      <c r="M245" s="2">
        <v>58</v>
      </c>
    </row>
    <row r="246" spans="1:13" ht="15.75" customHeight="1">
      <c r="A246" s="17" t="s">
        <v>223</v>
      </c>
      <c r="B246" s="20" t="s">
        <v>213</v>
      </c>
      <c r="C246">
        <v>10</v>
      </c>
      <c r="D246">
        <v>23</v>
      </c>
      <c r="G246" s="2">
        <v>2.863</v>
      </c>
      <c r="M246" s="2">
        <v>58</v>
      </c>
    </row>
    <row r="247" spans="1:13" ht="15.75" customHeight="1">
      <c r="A247" s="17" t="s">
        <v>223</v>
      </c>
      <c r="B247" s="20" t="s">
        <v>213</v>
      </c>
      <c r="C247">
        <v>10</v>
      </c>
      <c r="D247">
        <v>24</v>
      </c>
      <c r="G247" s="2">
        <v>6.2489999999999997</v>
      </c>
      <c r="M247" s="2">
        <v>58</v>
      </c>
    </row>
    <row r="248" spans="1:13" ht="15.75" customHeight="1">
      <c r="A248" s="17" t="s">
        <v>223</v>
      </c>
      <c r="B248" s="20" t="s">
        <v>213</v>
      </c>
      <c r="C248">
        <v>10</v>
      </c>
      <c r="D248">
        <v>25</v>
      </c>
      <c r="G248" s="2">
        <v>0.872</v>
      </c>
      <c r="M248" s="2">
        <v>58</v>
      </c>
    </row>
    <row r="249" spans="1:13" ht="15.75" customHeight="1">
      <c r="A249" s="17" t="s">
        <v>223</v>
      </c>
      <c r="B249" s="20" t="s">
        <v>213</v>
      </c>
      <c r="C249">
        <v>10</v>
      </c>
      <c r="D249">
        <v>26</v>
      </c>
      <c r="G249" s="2">
        <v>2.0990000000000002</v>
      </c>
      <c r="M249" s="2">
        <v>58</v>
      </c>
    </row>
    <row r="250" spans="1:13" ht="15.75" customHeight="1">
      <c r="A250" s="17" t="s">
        <v>223</v>
      </c>
      <c r="B250" s="20" t="s">
        <v>213</v>
      </c>
      <c r="C250">
        <v>10</v>
      </c>
      <c r="D250">
        <v>27</v>
      </c>
      <c r="G250" s="2">
        <v>3.7109999999999999</v>
      </c>
      <c r="M250" s="2">
        <v>58</v>
      </c>
    </row>
    <row r="251" spans="1:13" ht="15.75" customHeight="1">
      <c r="A251" s="17" t="s">
        <v>223</v>
      </c>
      <c r="B251" s="20" t="s">
        <v>213</v>
      </c>
      <c r="C251">
        <v>10</v>
      </c>
      <c r="D251">
        <v>28</v>
      </c>
      <c r="G251" s="2">
        <v>3.891</v>
      </c>
      <c r="M251" s="2">
        <v>58</v>
      </c>
    </row>
    <row r="252" spans="1:13" ht="15.75" customHeight="1">
      <c r="A252" s="17" t="s">
        <v>223</v>
      </c>
      <c r="B252" s="20" t="s">
        <v>213</v>
      </c>
      <c r="C252">
        <v>10</v>
      </c>
      <c r="D252">
        <v>29</v>
      </c>
      <c r="G252" s="2">
        <v>4.2880000000000003</v>
      </c>
      <c r="M252" s="2">
        <v>58</v>
      </c>
    </row>
    <row r="253" spans="1:13" ht="15.75" customHeight="1">
      <c r="A253" s="17" t="s">
        <v>223</v>
      </c>
      <c r="B253" s="20" t="s">
        <v>213</v>
      </c>
      <c r="C253">
        <v>11</v>
      </c>
      <c r="D253">
        <v>1</v>
      </c>
      <c r="E253" s="21">
        <f>SUM(G253+F253)</f>
        <v>6.4710000000000001</v>
      </c>
      <c r="F253" s="2">
        <v>0.01</v>
      </c>
      <c r="G253" s="2">
        <v>6.4610000000000003</v>
      </c>
      <c r="H253" s="10">
        <f t="shared" ref="H253:H277" si="19">F253/E253</f>
        <v>1.5453562046051615E-3</v>
      </c>
      <c r="I253" s="10">
        <f>AVERAGE(H253:H277)</f>
        <v>0.15227909047295313</v>
      </c>
      <c r="J253" s="10"/>
      <c r="L253" s="2" t="s">
        <v>176</v>
      </c>
      <c r="M253" s="2">
        <v>59</v>
      </c>
    </row>
    <row r="254" spans="1:13" ht="15.75" customHeight="1">
      <c r="A254" s="17" t="s">
        <v>223</v>
      </c>
      <c r="B254" s="20" t="s">
        <v>213</v>
      </c>
      <c r="C254">
        <v>11</v>
      </c>
      <c r="D254">
        <v>2</v>
      </c>
      <c r="E254" s="21">
        <f t="shared" ref="E254:E277" si="20">SUM(G254+F254)</f>
        <v>1.518</v>
      </c>
      <c r="F254" s="2">
        <v>0.191</v>
      </c>
      <c r="G254" s="2">
        <v>1.327</v>
      </c>
      <c r="H254" s="10">
        <f t="shared" si="19"/>
        <v>0.12582345191040845</v>
      </c>
      <c r="I254" s="10"/>
      <c r="J254" s="10"/>
      <c r="M254" s="2">
        <v>59</v>
      </c>
    </row>
    <row r="255" spans="1:13" ht="15.75" customHeight="1">
      <c r="A255" s="17" t="s">
        <v>223</v>
      </c>
      <c r="B255" s="20" t="s">
        <v>213</v>
      </c>
      <c r="C255">
        <v>11</v>
      </c>
      <c r="D255">
        <v>3</v>
      </c>
      <c r="E255" s="21">
        <f t="shared" si="20"/>
        <v>5.431</v>
      </c>
      <c r="F255" s="2">
        <v>1.1990000000000001</v>
      </c>
      <c r="G255" s="2">
        <v>4.2320000000000002</v>
      </c>
      <c r="H255" s="10">
        <f t="shared" si="19"/>
        <v>0.22076965568035353</v>
      </c>
      <c r="I255" s="10"/>
      <c r="J255" s="10"/>
      <c r="M255" s="2">
        <v>59</v>
      </c>
    </row>
    <row r="256" spans="1:13" ht="15.75" customHeight="1">
      <c r="A256" s="17" t="s">
        <v>223</v>
      </c>
      <c r="B256" s="20" t="s">
        <v>213</v>
      </c>
      <c r="C256">
        <v>11</v>
      </c>
      <c r="D256">
        <v>4</v>
      </c>
      <c r="E256" s="21">
        <f t="shared" si="20"/>
        <v>6.7670000000000003</v>
      </c>
      <c r="F256" s="2">
        <v>2.1000000000000001E-2</v>
      </c>
      <c r="G256" s="2">
        <v>6.7460000000000004</v>
      </c>
      <c r="H256" s="10">
        <f t="shared" si="19"/>
        <v>3.1032954041672824E-3</v>
      </c>
      <c r="I256" s="10"/>
      <c r="J256" s="10"/>
      <c r="M256" s="2">
        <v>59</v>
      </c>
    </row>
    <row r="257" spans="1:13" ht="15.75" customHeight="1">
      <c r="A257" s="17" t="s">
        <v>223</v>
      </c>
      <c r="B257" s="20" t="s">
        <v>213</v>
      </c>
      <c r="C257">
        <v>11</v>
      </c>
      <c r="D257">
        <v>5</v>
      </c>
      <c r="E257" s="21">
        <f t="shared" si="20"/>
        <v>1.6809999999999998</v>
      </c>
      <c r="F257" s="2">
        <v>1.4999999999999999E-2</v>
      </c>
      <c r="G257" s="2">
        <v>1.6659999999999999</v>
      </c>
      <c r="H257" s="10">
        <f t="shared" si="19"/>
        <v>8.92325996430696E-3</v>
      </c>
      <c r="I257" s="10"/>
      <c r="J257" s="10"/>
      <c r="M257" s="2">
        <v>59</v>
      </c>
    </row>
    <row r="258" spans="1:13" ht="15.75" customHeight="1">
      <c r="A258" s="17" t="s">
        <v>223</v>
      </c>
      <c r="B258" s="20" t="s">
        <v>213</v>
      </c>
      <c r="C258">
        <v>11</v>
      </c>
      <c r="D258">
        <v>6</v>
      </c>
      <c r="E258" s="21">
        <f t="shared" si="20"/>
        <v>2.5940000000000003</v>
      </c>
      <c r="F258" s="2">
        <v>5.8999999999999997E-2</v>
      </c>
      <c r="G258" s="2">
        <v>2.5350000000000001</v>
      </c>
      <c r="H258" s="10">
        <f t="shared" si="19"/>
        <v>2.2744795682343867E-2</v>
      </c>
      <c r="I258" s="10"/>
      <c r="J258" s="10"/>
      <c r="M258" s="2">
        <v>59</v>
      </c>
    </row>
    <row r="259" spans="1:13" ht="15.75" customHeight="1">
      <c r="A259" s="17" t="s">
        <v>223</v>
      </c>
      <c r="B259" s="20" t="s">
        <v>213</v>
      </c>
      <c r="C259">
        <v>11</v>
      </c>
      <c r="D259">
        <v>7</v>
      </c>
      <c r="E259" s="21">
        <f t="shared" si="20"/>
        <v>1.5589999999999999</v>
      </c>
      <c r="F259" s="2">
        <v>2.7E-2</v>
      </c>
      <c r="G259" s="2">
        <v>1.532</v>
      </c>
      <c r="H259" s="10">
        <f t="shared" si="19"/>
        <v>1.731879409878127E-2</v>
      </c>
      <c r="I259" s="10"/>
      <c r="J259" s="10"/>
      <c r="M259" s="2">
        <v>59</v>
      </c>
    </row>
    <row r="260" spans="1:13" ht="15.75" customHeight="1">
      <c r="A260" s="17" t="s">
        <v>223</v>
      </c>
      <c r="B260" s="20" t="s">
        <v>213</v>
      </c>
      <c r="C260">
        <v>11</v>
      </c>
      <c r="D260">
        <v>8</v>
      </c>
      <c r="E260" s="21">
        <f t="shared" si="20"/>
        <v>2.0350000000000001</v>
      </c>
      <c r="F260" s="2">
        <v>0.104</v>
      </c>
      <c r="G260" s="2">
        <v>1.931</v>
      </c>
      <c r="H260" s="10">
        <f t="shared" si="19"/>
        <v>5.1105651105651101E-2</v>
      </c>
      <c r="I260" s="10"/>
      <c r="J260" s="10"/>
      <c r="M260" s="2">
        <v>59</v>
      </c>
    </row>
    <row r="261" spans="1:13" ht="15.75" customHeight="1">
      <c r="A261" s="17" t="s">
        <v>223</v>
      </c>
      <c r="B261" s="20" t="s">
        <v>213</v>
      </c>
      <c r="C261">
        <v>11</v>
      </c>
      <c r="D261">
        <v>9</v>
      </c>
      <c r="E261" s="21">
        <f t="shared" si="20"/>
        <v>0.76999999999999991</v>
      </c>
      <c r="F261" s="2">
        <v>7.5999999999999998E-2</v>
      </c>
      <c r="G261" s="2">
        <v>0.69399999999999995</v>
      </c>
      <c r="H261" s="10">
        <f t="shared" si="19"/>
        <v>9.8701298701298706E-2</v>
      </c>
      <c r="I261" s="10"/>
      <c r="J261" s="10"/>
      <c r="M261" s="2">
        <v>59</v>
      </c>
    </row>
    <row r="262" spans="1:13" ht="15.75" customHeight="1">
      <c r="A262" s="17" t="s">
        <v>223</v>
      </c>
      <c r="B262" s="20" t="s">
        <v>213</v>
      </c>
      <c r="C262">
        <v>11</v>
      </c>
      <c r="D262">
        <v>10</v>
      </c>
      <c r="E262" s="21">
        <f t="shared" si="20"/>
        <v>1.008</v>
      </c>
      <c r="F262" s="2">
        <v>0.67400000000000004</v>
      </c>
      <c r="G262" s="2">
        <v>0.33400000000000002</v>
      </c>
      <c r="H262" s="10">
        <f t="shared" si="19"/>
        <v>0.66865079365079372</v>
      </c>
      <c r="I262" s="10"/>
      <c r="J262" s="10"/>
      <c r="M262" s="2">
        <v>59</v>
      </c>
    </row>
    <row r="263" spans="1:13" ht="15.75" customHeight="1">
      <c r="A263" s="17" t="s">
        <v>223</v>
      </c>
      <c r="B263" s="20" t="s">
        <v>213</v>
      </c>
      <c r="C263">
        <v>11</v>
      </c>
      <c r="D263">
        <v>11</v>
      </c>
      <c r="E263" s="21">
        <f t="shared" si="20"/>
        <v>3.8639999999999999</v>
      </c>
      <c r="F263" s="2">
        <v>0.03</v>
      </c>
      <c r="G263" s="2">
        <v>3.8340000000000001</v>
      </c>
      <c r="H263" s="10">
        <f t="shared" si="19"/>
        <v>7.763975155279503E-3</v>
      </c>
      <c r="I263" s="10"/>
      <c r="J263" s="10"/>
      <c r="M263" s="2">
        <v>59</v>
      </c>
    </row>
    <row r="264" spans="1:13" ht="15.75" customHeight="1">
      <c r="A264" s="17" t="s">
        <v>223</v>
      </c>
      <c r="B264" s="20" t="s">
        <v>213</v>
      </c>
      <c r="C264">
        <v>11</v>
      </c>
      <c r="D264">
        <v>12</v>
      </c>
      <c r="E264" s="21">
        <f t="shared" si="20"/>
        <v>9.2379999999999995</v>
      </c>
      <c r="F264" s="2">
        <v>0.17399999999999999</v>
      </c>
      <c r="G264" s="2">
        <v>9.0640000000000001</v>
      </c>
      <c r="H264" s="10">
        <f t="shared" si="19"/>
        <v>1.8835245724182725E-2</v>
      </c>
      <c r="I264" s="10"/>
      <c r="J264" s="10"/>
      <c r="M264" s="2">
        <v>59</v>
      </c>
    </row>
    <row r="265" spans="1:13" ht="15.75" customHeight="1">
      <c r="A265" s="17" t="s">
        <v>223</v>
      </c>
      <c r="B265" s="20" t="s">
        <v>213</v>
      </c>
      <c r="C265">
        <v>11</v>
      </c>
      <c r="D265">
        <v>13</v>
      </c>
      <c r="E265" s="21">
        <f t="shared" si="20"/>
        <v>1.5489999999999999</v>
      </c>
      <c r="F265" s="2">
        <v>0.67700000000000005</v>
      </c>
      <c r="G265" s="2">
        <v>0.872</v>
      </c>
      <c r="H265" s="10">
        <f t="shared" si="19"/>
        <v>0.43705616526791485</v>
      </c>
      <c r="I265" s="10"/>
      <c r="J265" s="10"/>
      <c r="M265" s="2">
        <v>59</v>
      </c>
    </row>
    <row r="266" spans="1:13" ht="15.75" customHeight="1">
      <c r="A266" s="17" t="s">
        <v>223</v>
      </c>
      <c r="B266" s="20" t="s">
        <v>213</v>
      </c>
      <c r="C266">
        <v>11</v>
      </c>
      <c r="D266">
        <v>14</v>
      </c>
      <c r="E266" s="21">
        <f t="shared" si="20"/>
        <v>0.32900000000000001</v>
      </c>
      <c r="F266" s="2">
        <v>0.11700000000000001</v>
      </c>
      <c r="G266" s="2">
        <v>0.21199999999999999</v>
      </c>
      <c r="H266" s="10">
        <f t="shared" si="19"/>
        <v>0.35562310030395139</v>
      </c>
      <c r="I266" s="10"/>
      <c r="J266" s="10"/>
      <c r="M266" s="2">
        <v>59</v>
      </c>
    </row>
    <row r="267" spans="1:13" ht="15.75" customHeight="1">
      <c r="A267" s="17" t="s">
        <v>223</v>
      </c>
      <c r="B267" s="20" t="s">
        <v>213</v>
      </c>
      <c r="C267">
        <v>11</v>
      </c>
      <c r="D267">
        <v>15</v>
      </c>
      <c r="E267" s="21">
        <f t="shared" si="20"/>
        <v>0.23299999999999998</v>
      </c>
      <c r="F267" s="2">
        <v>2.5000000000000001E-2</v>
      </c>
      <c r="G267" s="2">
        <v>0.20799999999999999</v>
      </c>
      <c r="H267" s="10">
        <f t="shared" si="19"/>
        <v>0.10729613733905581</v>
      </c>
      <c r="I267" s="10"/>
      <c r="J267" s="10"/>
      <c r="M267" s="2">
        <v>59</v>
      </c>
    </row>
    <row r="268" spans="1:13" ht="15.75" customHeight="1">
      <c r="A268" s="17" t="s">
        <v>223</v>
      </c>
      <c r="B268" s="20" t="s">
        <v>213</v>
      </c>
      <c r="C268">
        <v>11</v>
      </c>
      <c r="D268">
        <v>16</v>
      </c>
      <c r="E268" s="21">
        <f t="shared" si="20"/>
        <v>4.1189999999999998</v>
      </c>
      <c r="F268" s="2">
        <v>0.06</v>
      </c>
      <c r="G268" s="2">
        <v>4.0590000000000002</v>
      </c>
      <c r="H268" s="10">
        <f t="shared" si="19"/>
        <v>1.4566642388929352E-2</v>
      </c>
      <c r="I268" s="10"/>
      <c r="J268" s="10"/>
      <c r="M268" s="2">
        <v>59</v>
      </c>
    </row>
    <row r="269" spans="1:13" ht="15.75" customHeight="1">
      <c r="A269" s="17" t="s">
        <v>223</v>
      </c>
      <c r="B269" s="20" t="s">
        <v>213</v>
      </c>
      <c r="C269">
        <v>11</v>
      </c>
      <c r="D269">
        <v>17</v>
      </c>
      <c r="E269" s="21">
        <f t="shared" si="20"/>
        <v>9.0750000000000011</v>
      </c>
      <c r="F269" s="2">
        <v>0.153</v>
      </c>
      <c r="G269" s="2">
        <v>8.9220000000000006</v>
      </c>
      <c r="H269" s="10">
        <f t="shared" si="19"/>
        <v>1.6859504132231404E-2</v>
      </c>
      <c r="I269" s="10"/>
      <c r="J269" s="10"/>
      <c r="M269" s="2">
        <v>59</v>
      </c>
    </row>
    <row r="270" spans="1:13" ht="15.75" customHeight="1">
      <c r="A270" s="17" t="s">
        <v>223</v>
      </c>
      <c r="B270" s="20" t="s">
        <v>213</v>
      </c>
      <c r="C270">
        <v>11</v>
      </c>
      <c r="D270">
        <v>18</v>
      </c>
      <c r="E270" s="21">
        <f t="shared" si="20"/>
        <v>11.036</v>
      </c>
      <c r="F270" s="2">
        <v>0.107</v>
      </c>
      <c r="G270" s="2">
        <v>10.929</v>
      </c>
      <c r="H270" s="10">
        <f t="shared" si="19"/>
        <v>9.6955418629938381E-3</v>
      </c>
      <c r="I270" s="10"/>
      <c r="J270" s="10"/>
      <c r="M270" s="2">
        <v>59</v>
      </c>
    </row>
    <row r="271" spans="1:13" ht="15.75" customHeight="1">
      <c r="A271" s="17" t="s">
        <v>223</v>
      </c>
      <c r="B271" s="20" t="s">
        <v>213</v>
      </c>
      <c r="C271">
        <v>11</v>
      </c>
      <c r="D271">
        <v>19</v>
      </c>
      <c r="E271" s="21">
        <f t="shared" si="20"/>
        <v>1.3183</v>
      </c>
      <c r="F271" s="2">
        <v>0.114</v>
      </c>
      <c r="G271" s="2">
        <v>1.2042999999999999</v>
      </c>
      <c r="H271" s="10">
        <f t="shared" si="19"/>
        <v>8.647500568914511E-2</v>
      </c>
      <c r="I271" s="10"/>
      <c r="J271" s="10"/>
      <c r="M271" s="2">
        <v>59</v>
      </c>
    </row>
    <row r="272" spans="1:13" ht="15.75" customHeight="1">
      <c r="A272" s="17" t="s">
        <v>223</v>
      </c>
      <c r="B272" s="20" t="s">
        <v>213</v>
      </c>
      <c r="C272">
        <v>11</v>
      </c>
      <c r="D272">
        <v>20</v>
      </c>
      <c r="E272" s="21">
        <f t="shared" si="20"/>
        <v>2.351</v>
      </c>
      <c r="F272" s="2">
        <v>9.7000000000000003E-2</v>
      </c>
      <c r="G272" s="2">
        <v>2.254</v>
      </c>
      <c r="H272" s="10">
        <f t="shared" si="19"/>
        <v>4.1259038706933218E-2</v>
      </c>
      <c r="I272" s="10"/>
      <c r="J272" s="10"/>
      <c r="M272" s="2">
        <v>59</v>
      </c>
    </row>
    <row r="273" spans="1:13" ht="15.75" customHeight="1">
      <c r="A273" s="17" t="s">
        <v>223</v>
      </c>
      <c r="B273" s="20" t="s">
        <v>213</v>
      </c>
      <c r="C273">
        <v>11</v>
      </c>
      <c r="D273">
        <v>21</v>
      </c>
      <c r="E273" s="21">
        <f t="shared" si="20"/>
        <v>0.90600000000000003</v>
      </c>
      <c r="F273" s="2">
        <v>2.5999999999999999E-2</v>
      </c>
      <c r="G273" s="2">
        <v>0.88</v>
      </c>
      <c r="H273" s="10">
        <f t="shared" si="19"/>
        <v>2.8697571743929357E-2</v>
      </c>
      <c r="I273" s="10"/>
      <c r="J273" s="10"/>
      <c r="M273" s="2">
        <v>59</v>
      </c>
    </row>
    <row r="274" spans="1:13" ht="15.75" customHeight="1">
      <c r="A274" s="17" t="s">
        <v>223</v>
      </c>
      <c r="B274" s="20" t="s">
        <v>213</v>
      </c>
      <c r="C274">
        <v>11</v>
      </c>
      <c r="D274">
        <v>22</v>
      </c>
      <c r="E274" s="21">
        <f t="shared" si="20"/>
        <v>0.874</v>
      </c>
      <c r="F274" s="2">
        <v>0.26700000000000002</v>
      </c>
      <c r="G274" s="2">
        <v>0.60699999999999998</v>
      </c>
      <c r="H274" s="10">
        <f t="shared" si="19"/>
        <v>0.30549199084668194</v>
      </c>
      <c r="I274" s="10"/>
      <c r="J274" s="10"/>
      <c r="M274" s="2">
        <v>59</v>
      </c>
    </row>
    <row r="275" spans="1:13" ht="15.75" customHeight="1">
      <c r="A275" s="17" t="s">
        <v>223</v>
      </c>
      <c r="B275" s="20" t="s">
        <v>213</v>
      </c>
      <c r="C275">
        <v>11</v>
      </c>
      <c r="D275">
        <v>23</v>
      </c>
      <c r="E275" s="21">
        <f t="shared" si="20"/>
        <v>0.123</v>
      </c>
      <c r="F275" s="2">
        <v>8.3000000000000004E-2</v>
      </c>
      <c r="G275" s="2">
        <v>0.04</v>
      </c>
      <c r="H275" s="10">
        <f t="shared" si="19"/>
        <v>0.67479674796747968</v>
      </c>
      <c r="I275" s="10"/>
      <c r="J275" s="10"/>
      <c r="M275" s="2">
        <v>59</v>
      </c>
    </row>
    <row r="276" spans="1:13" ht="15.75" customHeight="1">
      <c r="A276" s="17" t="s">
        <v>223</v>
      </c>
      <c r="B276" s="20" t="s">
        <v>213</v>
      </c>
      <c r="C276">
        <v>11</v>
      </c>
      <c r="D276">
        <v>24</v>
      </c>
      <c r="E276" s="21">
        <f t="shared" si="20"/>
        <v>0.108</v>
      </c>
      <c r="F276" s="2">
        <v>4.5999999999999999E-2</v>
      </c>
      <c r="G276" s="2">
        <v>6.2E-2</v>
      </c>
      <c r="H276" s="10">
        <f t="shared" si="19"/>
        <v>0.42592592592592593</v>
      </c>
      <c r="I276" s="10"/>
      <c r="J276" s="10"/>
      <c r="M276" s="2">
        <v>59</v>
      </c>
    </row>
    <row r="277" spans="1:13" ht="15.75" customHeight="1">
      <c r="A277" s="17" t="s">
        <v>223</v>
      </c>
      <c r="B277" s="20" t="s">
        <v>213</v>
      </c>
      <c r="C277">
        <v>11</v>
      </c>
      <c r="D277">
        <v>25</v>
      </c>
      <c r="E277" s="21">
        <f t="shared" si="20"/>
        <v>1.2770000000000001</v>
      </c>
      <c r="F277" s="2">
        <v>7.3999999999999996E-2</v>
      </c>
      <c r="G277" s="2">
        <v>1.2030000000000001</v>
      </c>
      <c r="H277" s="10">
        <f t="shared" si="19"/>
        <v>5.794831636648394E-2</v>
      </c>
      <c r="I277" s="10"/>
      <c r="J277" s="10"/>
      <c r="M277" s="2">
        <v>59</v>
      </c>
    </row>
    <row r="278" spans="1:13" ht="15.75" customHeight="1">
      <c r="A278" s="17" t="s">
        <v>223</v>
      </c>
      <c r="B278" s="20" t="s">
        <v>213</v>
      </c>
      <c r="C278">
        <v>11</v>
      </c>
      <c r="D278">
        <v>26</v>
      </c>
      <c r="F278" s="2">
        <v>7.0999999999999994E-2</v>
      </c>
      <c r="M278" s="2">
        <v>59</v>
      </c>
    </row>
    <row r="279" spans="1:13" ht="15.75" customHeight="1">
      <c r="A279" s="17" t="s">
        <v>223</v>
      </c>
      <c r="B279" s="20" t="s">
        <v>213</v>
      </c>
      <c r="C279">
        <v>11</v>
      </c>
      <c r="D279">
        <v>27</v>
      </c>
      <c r="F279" s="2">
        <v>0.48599999999999999</v>
      </c>
      <c r="M279" s="2">
        <v>59</v>
      </c>
    </row>
    <row r="280" spans="1:13" ht="15.75" customHeight="1">
      <c r="A280" s="17" t="s">
        <v>223</v>
      </c>
      <c r="B280" s="20" t="s">
        <v>213</v>
      </c>
      <c r="C280">
        <v>11</v>
      </c>
      <c r="D280">
        <v>28</v>
      </c>
      <c r="F280" s="2">
        <v>2.1000000000000001E-2</v>
      </c>
      <c r="M280" s="2">
        <v>59</v>
      </c>
    </row>
    <row r="281" spans="1:13" ht="15.75" customHeight="1">
      <c r="A281" s="17" t="s">
        <v>223</v>
      </c>
      <c r="B281" s="20" t="s">
        <v>213</v>
      </c>
      <c r="C281">
        <v>11</v>
      </c>
      <c r="D281">
        <v>29</v>
      </c>
      <c r="F281" s="2">
        <v>0.13700000000000001</v>
      </c>
      <c r="M281" s="2">
        <v>59</v>
      </c>
    </row>
    <row r="282" spans="1:13" ht="15.75" customHeight="1">
      <c r="A282" s="17" t="s">
        <v>223</v>
      </c>
      <c r="B282" s="20" t="s">
        <v>213</v>
      </c>
      <c r="C282">
        <v>11</v>
      </c>
      <c r="D282">
        <v>30</v>
      </c>
      <c r="F282" s="2">
        <v>8.5999999999999993E-2</v>
      </c>
      <c r="M282" s="2">
        <v>59</v>
      </c>
    </row>
    <row r="283" spans="1:13" ht="15.75" customHeight="1">
      <c r="A283" s="17" t="s">
        <v>223</v>
      </c>
      <c r="B283" s="20" t="s">
        <v>213</v>
      </c>
      <c r="C283">
        <v>12</v>
      </c>
      <c r="D283">
        <v>1</v>
      </c>
      <c r="E283" s="21">
        <f>SUM(G283+F283)</f>
        <v>0.79700000000000004</v>
      </c>
      <c r="F283" s="2">
        <v>0.54700000000000004</v>
      </c>
      <c r="G283" s="2">
        <v>0.25</v>
      </c>
      <c r="H283" s="10">
        <f t="shared" ref="H283" si="21">F283/E283</f>
        <v>0.68632371392722713</v>
      </c>
      <c r="I283" s="10">
        <f>AVERAGE(H283)</f>
        <v>0.68632371392722713</v>
      </c>
      <c r="J283" s="10"/>
      <c r="L283" s="2" t="s">
        <v>180</v>
      </c>
      <c r="M283" s="2">
        <v>60</v>
      </c>
    </row>
    <row r="284" spans="1:13" ht="15.75" customHeight="1">
      <c r="A284" s="17" t="s">
        <v>223</v>
      </c>
      <c r="B284" s="20" t="s">
        <v>213</v>
      </c>
      <c r="C284">
        <v>12</v>
      </c>
      <c r="D284">
        <v>2</v>
      </c>
      <c r="G284" s="2">
        <v>0.19500000000000001</v>
      </c>
      <c r="M284" s="2">
        <v>60</v>
      </c>
    </row>
    <row r="285" spans="1:13" ht="15.75" customHeight="1">
      <c r="A285" s="17" t="s">
        <v>223</v>
      </c>
      <c r="B285" s="20" t="s">
        <v>213</v>
      </c>
      <c r="C285">
        <v>12</v>
      </c>
      <c r="D285">
        <v>3</v>
      </c>
      <c r="G285" s="2">
        <v>0.12</v>
      </c>
      <c r="M285" s="2">
        <v>60</v>
      </c>
    </row>
    <row r="286" spans="1:13" ht="15.75" customHeight="1">
      <c r="A286" s="17" t="s">
        <v>223</v>
      </c>
      <c r="B286" s="20" t="s">
        <v>213</v>
      </c>
      <c r="C286">
        <v>12</v>
      </c>
      <c r="D286">
        <v>4</v>
      </c>
      <c r="G286" s="2">
        <v>1.5720000000000001</v>
      </c>
      <c r="M286" s="2">
        <v>60</v>
      </c>
    </row>
    <row r="287" spans="1:13" ht="15.75" customHeight="1">
      <c r="A287" s="17" t="s">
        <v>223</v>
      </c>
      <c r="B287" s="20" t="s">
        <v>213</v>
      </c>
      <c r="C287">
        <v>12</v>
      </c>
      <c r="D287">
        <v>5</v>
      </c>
      <c r="G287" s="2">
        <v>0.40799999999999997</v>
      </c>
      <c r="M287" s="2">
        <v>60</v>
      </c>
    </row>
    <row r="288" spans="1:13" ht="15.75" customHeight="1">
      <c r="A288" s="17" t="s">
        <v>223</v>
      </c>
      <c r="B288" s="20" t="s">
        <v>213</v>
      </c>
      <c r="C288">
        <v>12</v>
      </c>
      <c r="D288">
        <v>6</v>
      </c>
      <c r="G288" s="2">
        <v>2.7360000000000002</v>
      </c>
      <c r="M288" s="2">
        <v>60</v>
      </c>
    </row>
    <row r="289" spans="1:13" ht="15.75" customHeight="1">
      <c r="A289" s="17" t="s">
        <v>223</v>
      </c>
      <c r="B289" s="20" t="s">
        <v>213</v>
      </c>
      <c r="C289">
        <v>12</v>
      </c>
      <c r="D289">
        <v>7</v>
      </c>
      <c r="G289" s="2">
        <v>4.4640000000000004</v>
      </c>
      <c r="M289" s="2">
        <v>60</v>
      </c>
    </row>
    <row r="290" spans="1:13" ht="15.75" customHeight="1">
      <c r="A290" s="17" t="s">
        <v>223</v>
      </c>
      <c r="B290" s="20" t="s">
        <v>213</v>
      </c>
      <c r="C290">
        <v>12</v>
      </c>
      <c r="D290">
        <v>8</v>
      </c>
      <c r="G290" s="2">
        <v>2.6880000000000002</v>
      </c>
      <c r="M290" s="2">
        <v>60</v>
      </c>
    </row>
    <row r="291" spans="1:13" ht="15.75" customHeight="1">
      <c r="A291" s="17" t="s">
        <v>223</v>
      </c>
      <c r="B291" s="20" t="s">
        <v>213</v>
      </c>
      <c r="C291">
        <v>12</v>
      </c>
      <c r="D291">
        <v>9</v>
      </c>
      <c r="G291" s="2">
        <v>6.6000000000000003E-2</v>
      </c>
      <c r="M291" s="2">
        <v>60</v>
      </c>
    </row>
    <row r="292" spans="1:13" ht="15.75" customHeight="1">
      <c r="A292" s="17" t="s">
        <v>223</v>
      </c>
      <c r="B292" s="20" t="s">
        <v>213</v>
      </c>
      <c r="C292">
        <v>12</v>
      </c>
      <c r="D292">
        <v>10</v>
      </c>
      <c r="G292" s="2">
        <v>2.274</v>
      </c>
      <c r="M292" s="2">
        <v>60</v>
      </c>
    </row>
    <row r="293" spans="1:13" ht="15.75" customHeight="1">
      <c r="A293" s="17" t="s">
        <v>223</v>
      </c>
      <c r="B293" s="20" t="s">
        <v>213</v>
      </c>
      <c r="C293">
        <v>12</v>
      </c>
      <c r="D293">
        <v>11</v>
      </c>
      <c r="G293" s="2">
        <v>4.7869999999999999</v>
      </c>
      <c r="M293" s="2">
        <v>60</v>
      </c>
    </row>
    <row r="294" spans="1:13" ht="15.75" customHeight="1">
      <c r="A294" s="17" t="s">
        <v>223</v>
      </c>
      <c r="B294" s="20" t="s">
        <v>213</v>
      </c>
      <c r="C294">
        <v>12</v>
      </c>
      <c r="D294">
        <v>12</v>
      </c>
      <c r="G294" s="2">
        <v>0.85699999999999998</v>
      </c>
      <c r="M294" s="2">
        <v>60</v>
      </c>
    </row>
    <row r="295" spans="1:13" ht="15.75" customHeight="1">
      <c r="A295" s="17" t="s">
        <v>223</v>
      </c>
      <c r="B295" s="20" t="s">
        <v>213</v>
      </c>
      <c r="C295">
        <v>12</v>
      </c>
      <c r="D295">
        <v>13</v>
      </c>
      <c r="G295" s="2">
        <v>1.0189999999999999</v>
      </c>
      <c r="M295" s="2">
        <v>60</v>
      </c>
    </row>
    <row r="296" spans="1:13" ht="15.75" customHeight="1">
      <c r="A296" s="17" t="s">
        <v>223</v>
      </c>
      <c r="B296" s="20" t="s">
        <v>213</v>
      </c>
      <c r="C296">
        <v>12</v>
      </c>
      <c r="D296">
        <v>14</v>
      </c>
      <c r="G296" s="2">
        <v>1.931</v>
      </c>
      <c r="M296" s="2">
        <v>60</v>
      </c>
    </row>
    <row r="297" spans="1:13" ht="15.75" customHeight="1">
      <c r="A297" s="17" t="s">
        <v>223</v>
      </c>
      <c r="B297" s="20" t="s">
        <v>213</v>
      </c>
      <c r="C297">
        <v>12</v>
      </c>
      <c r="D297">
        <v>15</v>
      </c>
      <c r="G297" s="2">
        <v>2.0270000000000001</v>
      </c>
      <c r="M297" s="2">
        <v>60</v>
      </c>
    </row>
    <row r="298" spans="1:13" ht="15.75" customHeight="1">
      <c r="A298" s="17" t="s">
        <v>223</v>
      </c>
      <c r="B298" s="20" t="s">
        <v>213</v>
      </c>
      <c r="C298">
        <v>12</v>
      </c>
      <c r="D298">
        <v>16</v>
      </c>
      <c r="G298" s="2">
        <v>25.088999999999999</v>
      </c>
      <c r="M298" s="2">
        <v>60</v>
      </c>
    </row>
    <row r="299" spans="1:13" ht="15.75" customHeight="1">
      <c r="A299" s="17" t="s">
        <v>223</v>
      </c>
      <c r="B299" s="20" t="s">
        <v>213</v>
      </c>
      <c r="C299">
        <v>12</v>
      </c>
      <c r="D299">
        <v>17</v>
      </c>
      <c r="G299" s="2">
        <v>2.427</v>
      </c>
      <c r="M299" s="2">
        <v>60</v>
      </c>
    </row>
    <row r="300" spans="1:13" ht="15.75" customHeight="1">
      <c r="A300" s="17" t="s">
        <v>223</v>
      </c>
      <c r="B300" s="20" t="s">
        <v>213</v>
      </c>
      <c r="C300">
        <v>12</v>
      </c>
      <c r="D300">
        <v>18</v>
      </c>
      <c r="G300" s="2">
        <v>2.1429999999999998</v>
      </c>
      <c r="M300" s="2">
        <v>60</v>
      </c>
    </row>
    <row r="301" spans="1:13" ht="15.75" customHeight="1">
      <c r="A301" s="17" t="s">
        <v>223</v>
      </c>
      <c r="B301" s="20" t="s">
        <v>213</v>
      </c>
      <c r="C301">
        <v>12</v>
      </c>
      <c r="D301">
        <v>19</v>
      </c>
      <c r="G301" s="2">
        <v>5.3179999999999996</v>
      </c>
      <c r="M301" s="2">
        <v>60</v>
      </c>
    </row>
    <row r="302" spans="1:13" ht="15.75" customHeight="1">
      <c r="A302" s="17" t="s">
        <v>223</v>
      </c>
      <c r="B302" s="20" t="s">
        <v>213</v>
      </c>
      <c r="C302">
        <v>12</v>
      </c>
      <c r="D302">
        <v>20</v>
      </c>
      <c r="G302" s="2">
        <v>3.0489999999999999</v>
      </c>
      <c r="M302" s="2">
        <v>60</v>
      </c>
    </row>
    <row r="303" spans="1:13" ht="15.75" customHeight="1">
      <c r="A303" s="17" t="s">
        <v>223</v>
      </c>
      <c r="B303" s="20" t="s">
        <v>213</v>
      </c>
      <c r="C303">
        <v>12</v>
      </c>
      <c r="D303">
        <v>21</v>
      </c>
      <c r="G303" s="2">
        <v>6.2E-2</v>
      </c>
      <c r="M303" s="2">
        <v>60</v>
      </c>
    </row>
    <row r="304" spans="1:13" ht="15.75" customHeight="1">
      <c r="A304" s="17" t="s">
        <v>223</v>
      </c>
      <c r="B304" s="20" t="s">
        <v>213</v>
      </c>
      <c r="C304">
        <v>12</v>
      </c>
      <c r="D304">
        <v>22</v>
      </c>
      <c r="G304" s="2">
        <v>2.2559999999999998</v>
      </c>
      <c r="M304" s="2">
        <v>60</v>
      </c>
    </row>
    <row r="305" spans="1:13" ht="15.75" customHeight="1">
      <c r="A305" s="17" t="s">
        <v>223</v>
      </c>
      <c r="B305" s="20" t="s">
        <v>213</v>
      </c>
      <c r="C305">
        <v>12</v>
      </c>
      <c r="D305">
        <v>23</v>
      </c>
      <c r="G305" s="2">
        <v>2.544</v>
      </c>
      <c r="M305" s="2">
        <v>60</v>
      </c>
    </row>
    <row r="306" spans="1:13" ht="15.75" customHeight="1">
      <c r="A306" s="17" t="s">
        <v>223</v>
      </c>
      <c r="B306" s="20" t="s">
        <v>213</v>
      </c>
      <c r="C306">
        <v>12</v>
      </c>
      <c r="D306">
        <v>24</v>
      </c>
      <c r="G306" s="2">
        <v>0.1</v>
      </c>
      <c r="M306" s="2">
        <v>60</v>
      </c>
    </row>
    <row r="307" spans="1:13" ht="15.75" customHeight="1">
      <c r="A307" s="17" t="s">
        <v>223</v>
      </c>
      <c r="B307" s="20" t="s">
        <v>213</v>
      </c>
      <c r="C307">
        <v>12</v>
      </c>
      <c r="D307">
        <v>25</v>
      </c>
      <c r="G307" s="2">
        <v>1.86</v>
      </c>
      <c r="M307" s="2">
        <v>60</v>
      </c>
    </row>
    <row r="308" spans="1:13" ht="15.75" customHeight="1">
      <c r="A308" s="17" t="s">
        <v>223</v>
      </c>
      <c r="B308" s="20" t="s">
        <v>213</v>
      </c>
      <c r="C308">
        <v>12</v>
      </c>
      <c r="D308">
        <v>26</v>
      </c>
      <c r="G308" s="2">
        <v>3.6459999999999999</v>
      </c>
      <c r="M308" s="2">
        <v>60</v>
      </c>
    </row>
    <row r="309" spans="1:13" ht="15.75" customHeight="1">
      <c r="A309" s="17" t="s">
        <v>223</v>
      </c>
      <c r="B309" s="20" t="s">
        <v>213</v>
      </c>
      <c r="C309">
        <v>12</v>
      </c>
      <c r="D309">
        <v>27</v>
      </c>
      <c r="G309" s="2">
        <v>2.0270000000000001</v>
      </c>
      <c r="M309" s="2">
        <v>60</v>
      </c>
    </row>
    <row r="310" spans="1:13" ht="15.75" customHeight="1">
      <c r="A310" s="17" t="s">
        <v>223</v>
      </c>
      <c r="B310" s="20" t="s">
        <v>213</v>
      </c>
      <c r="C310">
        <v>12</v>
      </c>
      <c r="D310">
        <v>28</v>
      </c>
      <c r="G310" s="2">
        <v>1.931</v>
      </c>
      <c r="M310" s="2">
        <v>60</v>
      </c>
    </row>
    <row r="311" spans="1:13" ht="15.75" customHeight="1">
      <c r="A311" s="17" t="s">
        <v>223</v>
      </c>
      <c r="B311" s="20" t="s">
        <v>213</v>
      </c>
      <c r="C311">
        <v>12</v>
      </c>
      <c r="D311">
        <v>29</v>
      </c>
      <c r="G311" s="2">
        <v>2.1880000000000002</v>
      </c>
      <c r="M311" s="2">
        <v>60</v>
      </c>
    </row>
    <row r="312" spans="1:13" ht="15.75" customHeight="1">
      <c r="A312" s="17" t="s">
        <v>223</v>
      </c>
      <c r="B312" s="20" t="s">
        <v>213</v>
      </c>
      <c r="C312">
        <v>12</v>
      </c>
      <c r="D312">
        <v>30</v>
      </c>
      <c r="G312" s="2">
        <v>1.2</v>
      </c>
      <c r="M312" s="2">
        <v>60</v>
      </c>
    </row>
    <row r="313" spans="1:13" ht="15.75" customHeight="1">
      <c r="A313" s="17" t="s">
        <v>223</v>
      </c>
      <c r="B313" s="20" t="s">
        <v>213</v>
      </c>
      <c r="C313">
        <v>12</v>
      </c>
      <c r="D313">
        <v>31</v>
      </c>
      <c r="G313" s="2">
        <v>6.1740000000000004</v>
      </c>
      <c r="M313" s="2">
        <v>60</v>
      </c>
    </row>
    <row r="314" spans="1:13" ht="15.75" customHeight="1">
      <c r="A314" s="17" t="s">
        <v>223</v>
      </c>
      <c r="B314" s="20" t="s">
        <v>213</v>
      </c>
      <c r="C314">
        <v>12</v>
      </c>
      <c r="D314">
        <v>32</v>
      </c>
      <c r="G314" s="2">
        <v>1.0640000000000001</v>
      </c>
      <c r="M314" s="2">
        <v>60</v>
      </c>
    </row>
    <row r="315" spans="1:13" ht="15.75" customHeight="1">
      <c r="A315" s="17" t="s">
        <v>223</v>
      </c>
      <c r="B315" s="20" t="s">
        <v>213</v>
      </c>
      <c r="C315">
        <v>12</v>
      </c>
      <c r="D315">
        <v>33</v>
      </c>
      <c r="G315" s="2">
        <v>2.5219999999999998</v>
      </c>
      <c r="M315" s="2">
        <v>60</v>
      </c>
    </row>
    <row r="316" spans="1:13" ht="15.75" customHeight="1">
      <c r="A316" s="17" t="s">
        <v>223</v>
      </c>
      <c r="B316" s="20" t="s">
        <v>213</v>
      </c>
      <c r="C316">
        <v>12</v>
      </c>
      <c r="D316">
        <v>34</v>
      </c>
      <c r="G316" s="2">
        <v>7.1420000000000003</v>
      </c>
      <c r="M316" s="2">
        <v>60</v>
      </c>
    </row>
    <row r="317" spans="1:13" ht="15.75" customHeight="1">
      <c r="A317" s="17" t="s">
        <v>223</v>
      </c>
      <c r="B317" s="20" t="s">
        <v>213</v>
      </c>
      <c r="C317">
        <v>12</v>
      </c>
      <c r="D317">
        <v>35</v>
      </c>
      <c r="G317" s="2">
        <v>1.3049999999999999</v>
      </c>
      <c r="M317" s="2">
        <v>60</v>
      </c>
    </row>
    <row r="318" spans="1:13" ht="15.75" customHeight="1">
      <c r="A318" s="17" t="s">
        <v>223</v>
      </c>
      <c r="B318" s="20" t="s">
        <v>213</v>
      </c>
      <c r="C318">
        <v>12</v>
      </c>
      <c r="D318">
        <v>36</v>
      </c>
      <c r="G318" s="2">
        <v>4.0650000000000004</v>
      </c>
      <c r="M318" s="2">
        <v>60</v>
      </c>
    </row>
    <row r="319" spans="1:13" ht="15.75" customHeight="1">
      <c r="A319" s="17" t="s">
        <v>223</v>
      </c>
      <c r="B319" s="20" t="s">
        <v>214</v>
      </c>
      <c r="C319">
        <v>1</v>
      </c>
      <c r="D319">
        <v>1</v>
      </c>
      <c r="E319" s="21">
        <f>SUM(G319+F319)</f>
        <v>39.805</v>
      </c>
      <c r="F319" s="2">
        <v>0.247</v>
      </c>
      <c r="G319" s="2">
        <v>39.558</v>
      </c>
      <c r="H319" s="10">
        <f t="shared" ref="H319:H324" si="22">F319/E319</f>
        <v>6.205250596658711E-3</v>
      </c>
      <c r="I319" s="10">
        <f>AVERAGE(H319:H324)</f>
        <v>5.6073650666617771E-2</v>
      </c>
      <c r="J319" s="10">
        <f>AVERAGE(I319:I503)</f>
        <v>8.6196284850733343E-2</v>
      </c>
      <c r="K319">
        <f>(_xlfn.STDEV.S(I319:I503))/(SQRT(COUNT(I319:I503)))</f>
        <v>1.9999555642492339E-2</v>
      </c>
      <c r="L319" s="2" t="s">
        <v>183</v>
      </c>
      <c r="M319" s="2">
        <v>90</v>
      </c>
    </row>
    <row r="320" spans="1:13" ht="15.75" customHeight="1">
      <c r="A320" s="17" t="s">
        <v>223</v>
      </c>
      <c r="B320" s="20" t="s">
        <v>214</v>
      </c>
      <c r="C320">
        <v>1</v>
      </c>
      <c r="D320">
        <v>2</v>
      </c>
      <c r="E320" s="21">
        <f t="shared" ref="E320:E324" si="23">SUM(G320+F320)</f>
        <v>0.62</v>
      </c>
      <c r="F320" s="2">
        <v>1.4E-2</v>
      </c>
      <c r="G320" s="2">
        <v>0.60599999999999998</v>
      </c>
      <c r="H320" s="10">
        <f t="shared" si="22"/>
        <v>2.2580645161290325E-2</v>
      </c>
      <c r="I320" s="10"/>
      <c r="J320" s="10"/>
      <c r="M320" s="2">
        <v>90</v>
      </c>
    </row>
    <row r="321" spans="1:13" ht="15.75" customHeight="1">
      <c r="A321" s="17" t="s">
        <v>223</v>
      </c>
      <c r="B321" s="20" t="s">
        <v>214</v>
      </c>
      <c r="C321">
        <v>1</v>
      </c>
      <c r="D321">
        <v>3</v>
      </c>
      <c r="E321" s="21">
        <f t="shared" si="23"/>
        <v>1.0780000000000001</v>
      </c>
      <c r="F321" s="2">
        <v>0.30499999999999999</v>
      </c>
      <c r="G321" s="2">
        <v>0.77300000000000002</v>
      </c>
      <c r="H321" s="10">
        <f t="shared" si="22"/>
        <v>0.28293135435992578</v>
      </c>
      <c r="I321" s="10"/>
      <c r="J321" s="10"/>
      <c r="M321" s="2">
        <v>90</v>
      </c>
    </row>
    <row r="322" spans="1:13" ht="15.75" customHeight="1">
      <c r="A322" s="17" t="s">
        <v>223</v>
      </c>
      <c r="B322" s="20" t="s">
        <v>214</v>
      </c>
      <c r="C322">
        <v>1</v>
      </c>
      <c r="D322">
        <v>4</v>
      </c>
      <c r="E322" s="21">
        <f t="shared" si="23"/>
        <v>4.2399999999999993</v>
      </c>
      <c r="F322" s="2">
        <v>4.0000000000000001E-3</v>
      </c>
      <c r="G322" s="2">
        <v>4.2359999999999998</v>
      </c>
      <c r="H322" s="10">
        <f t="shared" si="22"/>
        <v>9.4339622641509446E-4</v>
      </c>
      <c r="I322" s="10"/>
      <c r="J322" s="10"/>
      <c r="M322" s="2">
        <v>90</v>
      </c>
    </row>
    <row r="323" spans="1:13" ht="15.75" customHeight="1">
      <c r="A323" s="17" t="s">
        <v>223</v>
      </c>
      <c r="B323" s="20" t="s">
        <v>214</v>
      </c>
      <c r="C323">
        <v>1</v>
      </c>
      <c r="D323">
        <v>5</v>
      </c>
      <c r="E323" s="21">
        <f t="shared" si="23"/>
        <v>0.73499999999999999</v>
      </c>
      <c r="F323" s="2">
        <v>1.2999999999999999E-2</v>
      </c>
      <c r="G323" s="2">
        <v>0.72199999999999998</v>
      </c>
      <c r="H323" s="10">
        <f t="shared" si="22"/>
        <v>1.7687074829931971E-2</v>
      </c>
      <c r="I323" s="10"/>
      <c r="J323" s="10"/>
      <c r="M323" s="2">
        <v>90</v>
      </c>
    </row>
    <row r="324" spans="1:13" ht="15.75" customHeight="1">
      <c r="A324" s="17" t="s">
        <v>223</v>
      </c>
      <c r="B324" s="20" t="s">
        <v>214</v>
      </c>
      <c r="C324">
        <v>1</v>
      </c>
      <c r="D324">
        <v>6</v>
      </c>
      <c r="E324" s="21">
        <f t="shared" si="23"/>
        <v>3.61</v>
      </c>
      <c r="F324" s="2">
        <v>2.1999999999999999E-2</v>
      </c>
      <c r="G324" s="2">
        <v>3.5880000000000001</v>
      </c>
      <c r="H324" s="10">
        <f t="shared" si="22"/>
        <v>6.0941828254847648E-3</v>
      </c>
      <c r="I324" s="10"/>
      <c r="J324" s="10"/>
      <c r="M324" s="2">
        <v>90</v>
      </c>
    </row>
    <row r="325" spans="1:13" ht="15.75" customHeight="1">
      <c r="A325" s="17" t="s">
        <v>223</v>
      </c>
      <c r="B325" s="20" t="s">
        <v>214</v>
      </c>
      <c r="C325">
        <v>1</v>
      </c>
      <c r="D325">
        <v>7</v>
      </c>
      <c r="E325" s="21"/>
      <c r="G325" s="2">
        <v>1.956</v>
      </c>
      <c r="M325" s="2">
        <v>90</v>
      </c>
    </row>
    <row r="326" spans="1:13" ht="15.75" customHeight="1">
      <c r="A326" s="17" t="s">
        <v>223</v>
      </c>
      <c r="B326" s="20" t="s">
        <v>214</v>
      </c>
      <c r="C326">
        <v>1</v>
      </c>
      <c r="D326">
        <v>8</v>
      </c>
      <c r="G326" s="2">
        <v>7.0250000000000004</v>
      </c>
      <c r="M326" s="2">
        <v>90</v>
      </c>
    </row>
    <row r="327" spans="1:13" ht="15.75" customHeight="1">
      <c r="A327" s="17" t="s">
        <v>223</v>
      </c>
      <c r="B327" s="20" t="s">
        <v>214</v>
      </c>
      <c r="C327">
        <v>1</v>
      </c>
      <c r="D327">
        <v>9</v>
      </c>
      <c r="G327" s="2">
        <v>2.226</v>
      </c>
      <c r="M327" s="2">
        <v>90</v>
      </c>
    </row>
    <row r="328" spans="1:13" ht="15.75" customHeight="1">
      <c r="A328" s="17" t="s">
        <v>223</v>
      </c>
      <c r="B328" s="20" t="s">
        <v>214</v>
      </c>
      <c r="C328">
        <v>1</v>
      </c>
      <c r="D328">
        <v>10</v>
      </c>
      <c r="G328" s="2">
        <v>3.9740000000000002</v>
      </c>
      <c r="M328" s="2">
        <v>90</v>
      </c>
    </row>
    <row r="329" spans="1:13" ht="15.75" customHeight="1">
      <c r="A329" s="17" t="s">
        <v>223</v>
      </c>
      <c r="B329" s="20" t="s">
        <v>214</v>
      </c>
      <c r="C329">
        <v>1</v>
      </c>
      <c r="D329">
        <v>11</v>
      </c>
      <c r="G329" s="2">
        <v>2.1539999999999999</v>
      </c>
      <c r="M329" s="2">
        <v>90</v>
      </c>
    </row>
    <row r="330" spans="1:13" ht="15.75" customHeight="1">
      <c r="A330" s="17" t="s">
        <v>223</v>
      </c>
      <c r="B330" s="20" t="s">
        <v>214</v>
      </c>
      <c r="C330">
        <v>1</v>
      </c>
      <c r="D330">
        <v>12</v>
      </c>
      <c r="G330" s="2">
        <v>9.1470000000000002</v>
      </c>
      <c r="M330" s="2">
        <v>90</v>
      </c>
    </row>
    <row r="331" spans="1:13" ht="15.75" customHeight="1">
      <c r="A331" s="17" t="s">
        <v>223</v>
      </c>
      <c r="B331" s="20" t="s">
        <v>214</v>
      </c>
      <c r="C331">
        <v>1</v>
      </c>
      <c r="D331">
        <v>13</v>
      </c>
      <c r="G331" s="2">
        <v>6.5620000000000003</v>
      </c>
      <c r="M331" s="2">
        <v>90</v>
      </c>
    </row>
    <row r="332" spans="1:13" ht="15.75" customHeight="1">
      <c r="A332" s="17" t="s">
        <v>223</v>
      </c>
      <c r="B332" s="20" t="s">
        <v>214</v>
      </c>
      <c r="C332">
        <v>1</v>
      </c>
      <c r="D332">
        <v>14</v>
      </c>
      <c r="G332" s="2">
        <v>2.3940000000000001</v>
      </c>
      <c r="M332" s="2">
        <v>90</v>
      </c>
    </row>
    <row r="333" spans="1:13" ht="15.75" customHeight="1">
      <c r="A333" s="17" t="s">
        <v>223</v>
      </c>
      <c r="B333" s="20" t="s">
        <v>214</v>
      </c>
      <c r="C333">
        <v>1</v>
      </c>
      <c r="D333">
        <v>15</v>
      </c>
      <c r="G333" s="2">
        <v>3.6579999999999999</v>
      </c>
      <c r="M333" s="2">
        <v>90</v>
      </c>
    </row>
    <row r="334" spans="1:13" ht="15.75" customHeight="1">
      <c r="A334" s="17" t="s">
        <v>223</v>
      </c>
      <c r="B334" s="20" t="s">
        <v>214</v>
      </c>
      <c r="C334">
        <v>1</v>
      </c>
      <c r="D334">
        <v>16</v>
      </c>
      <c r="G334" s="2">
        <v>19.581</v>
      </c>
      <c r="M334" s="2">
        <v>90</v>
      </c>
    </row>
    <row r="335" spans="1:13" ht="15.75" customHeight="1">
      <c r="A335" s="17" t="s">
        <v>223</v>
      </c>
      <c r="B335" s="20" t="s">
        <v>214</v>
      </c>
      <c r="C335">
        <v>1</v>
      </c>
      <c r="D335">
        <v>17</v>
      </c>
      <c r="G335" s="2">
        <v>0.34799999999999998</v>
      </c>
      <c r="M335" s="2">
        <v>90</v>
      </c>
    </row>
    <row r="336" spans="1:13" ht="15.75" customHeight="1">
      <c r="A336" s="17" t="s">
        <v>223</v>
      </c>
      <c r="B336" s="20" t="s">
        <v>214</v>
      </c>
      <c r="C336">
        <v>1</v>
      </c>
      <c r="D336">
        <v>18</v>
      </c>
      <c r="G336" s="2">
        <v>0.27900000000000003</v>
      </c>
      <c r="M336" s="2">
        <v>90</v>
      </c>
    </row>
    <row r="337" spans="1:13" ht="15.75" customHeight="1">
      <c r="A337" s="17" t="s">
        <v>223</v>
      </c>
      <c r="B337" s="20" t="s">
        <v>214</v>
      </c>
      <c r="C337">
        <v>2</v>
      </c>
      <c r="D337">
        <v>1</v>
      </c>
      <c r="E337" s="21">
        <f>SUM(G337+F337)</f>
        <v>2.399</v>
      </c>
      <c r="F337" s="2">
        <v>0.48699999999999999</v>
      </c>
      <c r="G337" s="2">
        <v>1.9119999999999999</v>
      </c>
      <c r="H337" s="10">
        <f t="shared" ref="H337:H341" si="24">F337/E337</f>
        <v>0.20300125052105042</v>
      </c>
      <c r="I337" s="10">
        <f>AVERAGE(H337:H341)</f>
        <v>9.2681852928416103E-2</v>
      </c>
      <c r="J337" s="10"/>
      <c r="M337" s="2">
        <v>91</v>
      </c>
    </row>
    <row r="338" spans="1:13" ht="15.75" customHeight="1">
      <c r="A338" s="17" t="s">
        <v>223</v>
      </c>
      <c r="B338" s="20" t="s">
        <v>214</v>
      </c>
      <c r="C338">
        <v>2</v>
      </c>
      <c r="D338">
        <v>2</v>
      </c>
      <c r="E338" s="21">
        <f t="shared" ref="E338:E341" si="25">SUM(G338+F338)</f>
        <v>2.83</v>
      </c>
      <c r="F338" s="2">
        <v>3.5000000000000003E-2</v>
      </c>
      <c r="G338" s="2">
        <v>2.7949999999999999</v>
      </c>
      <c r="H338" s="10">
        <f t="shared" si="24"/>
        <v>1.236749116607774E-2</v>
      </c>
      <c r="I338" s="10"/>
      <c r="J338" s="10"/>
      <c r="M338" s="2">
        <v>91</v>
      </c>
    </row>
    <row r="339" spans="1:13" ht="15.75" customHeight="1">
      <c r="A339" s="17" t="s">
        <v>223</v>
      </c>
      <c r="B339" s="20" t="s">
        <v>214</v>
      </c>
      <c r="C339">
        <v>2</v>
      </c>
      <c r="D339">
        <v>3</v>
      </c>
      <c r="E339" s="21">
        <f t="shared" si="25"/>
        <v>5.5220000000000002</v>
      </c>
      <c r="F339" s="2">
        <v>1.131</v>
      </c>
      <c r="G339" s="2">
        <v>4.391</v>
      </c>
      <c r="H339" s="10">
        <f t="shared" si="24"/>
        <v>0.20481709525534225</v>
      </c>
      <c r="I339" s="10"/>
      <c r="J339" s="10"/>
      <c r="M339" s="2">
        <v>91</v>
      </c>
    </row>
    <row r="340" spans="1:13" ht="15.75" customHeight="1">
      <c r="A340" s="17" t="s">
        <v>223</v>
      </c>
      <c r="B340" s="20" t="s">
        <v>214</v>
      </c>
      <c r="C340">
        <v>2</v>
      </c>
      <c r="D340">
        <v>4</v>
      </c>
      <c r="E340" s="21">
        <f t="shared" si="25"/>
        <v>8.33</v>
      </c>
      <c r="F340" s="2">
        <v>0.14699999999999999</v>
      </c>
      <c r="G340" s="2">
        <v>8.1829999999999998</v>
      </c>
      <c r="H340" s="10">
        <f t="shared" si="24"/>
        <v>1.7647058823529412E-2</v>
      </c>
      <c r="I340" s="10"/>
      <c r="J340" s="10"/>
      <c r="M340" s="2">
        <v>91</v>
      </c>
    </row>
    <row r="341" spans="1:13" ht="15.75" customHeight="1">
      <c r="A341" s="17" t="s">
        <v>223</v>
      </c>
      <c r="B341" s="20" t="s">
        <v>214</v>
      </c>
      <c r="C341">
        <v>2</v>
      </c>
      <c r="D341">
        <v>5</v>
      </c>
      <c r="E341" s="21">
        <f t="shared" si="25"/>
        <v>2.7760000000000002</v>
      </c>
      <c r="F341" s="2">
        <v>7.0999999999999994E-2</v>
      </c>
      <c r="G341" s="2">
        <v>2.7050000000000001</v>
      </c>
      <c r="H341" s="10">
        <f t="shared" si="24"/>
        <v>2.5576368876080686E-2</v>
      </c>
      <c r="I341" s="10"/>
      <c r="J341" s="10"/>
      <c r="M341" s="2">
        <v>91</v>
      </c>
    </row>
    <row r="342" spans="1:13" ht="15.75" customHeight="1">
      <c r="A342" s="17" t="s">
        <v>223</v>
      </c>
      <c r="B342" s="20" t="s">
        <v>214</v>
      </c>
      <c r="C342">
        <v>2</v>
      </c>
      <c r="D342">
        <v>6</v>
      </c>
      <c r="G342" s="2">
        <v>2.1819999999999999</v>
      </c>
      <c r="M342" s="2">
        <v>91</v>
      </c>
    </row>
    <row r="343" spans="1:13" ht="15.75" customHeight="1">
      <c r="A343" s="17" t="s">
        <v>223</v>
      </c>
      <c r="B343" s="20" t="s">
        <v>214</v>
      </c>
      <c r="C343">
        <v>2</v>
      </c>
      <c r="D343">
        <v>7</v>
      </c>
      <c r="G343" s="2">
        <v>1.4570000000000001</v>
      </c>
      <c r="M343" s="2">
        <v>91</v>
      </c>
    </row>
    <row r="344" spans="1:13" ht="15.75" customHeight="1">
      <c r="A344" s="17" t="s">
        <v>223</v>
      </c>
      <c r="B344" s="20" t="s">
        <v>214</v>
      </c>
      <c r="C344">
        <v>2</v>
      </c>
      <c r="D344">
        <v>8</v>
      </c>
      <c r="G344" s="2">
        <v>1.462</v>
      </c>
      <c r="M344" s="2">
        <v>91</v>
      </c>
    </row>
    <row r="345" spans="1:13" ht="15.75" customHeight="1">
      <c r="A345" s="17" t="s">
        <v>223</v>
      </c>
      <c r="B345" s="20" t="s">
        <v>214</v>
      </c>
      <c r="C345">
        <v>2</v>
      </c>
      <c r="D345">
        <v>9</v>
      </c>
      <c r="G345" s="2">
        <v>2.4140000000000001</v>
      </c>
      <c r="M345" s="2">
        <v>91</v>
      </c>
    </row>
    <row r="346" spans="1:13" ht="15.75" customHeight="1">
      <c r="A346" s="17" t="s">
        <v>223</v>
      </c>
      <c r="B346" s="20" t="s">
        <v>214</v>
      </c>
      <c r="C346">
        <v>2</v>
      </c>
      <c r="D346">
        <v>10</v>
      </c>
      <c r="G346" s="2">
        <v>5.9880000000000004</v>
      </c>
      <c r="M346" s="2">
        <v>91</v>
      </c>
    </row>
    <row r="347" spans="1:13" ht="15.75" customHeight="1">
      <c r="A347" s="17" t="s">
        <v>223</v>
      </c>
      <c r="B347" s="20" t="s">
        <v>214</v>
      </c>
      <c r="C347">
        <v>2</v>
      </c>
      <c r="D347">
        <v>11</v>
      </c>
      <c r="G347" s="2">
        <v>6.5799999999999997E-2</v>
      </c>
      <c r="M347" s="2">
        <v>91</v>
      </c>
    </row>
    <row r="348" spans="1:13" ht="15.75" customHeight="1">
      <c r="A348" s="17" t="s">
        <v>223</v>
      </c>
      <c r="B348" s="20" t="s">
        <v>214</v>
      </c>
      <c r="C348">
        <v>2</v>
      </c>
      <c r="D348">
        <v>12</v>
      </c>
      <c r="G348" s="2">
        <v>2.0640000000000001</v>
      </c>
      <c r="M348" s="2">
        <v>91</v>
      </c>
    </row>
    <row r="349" spans="1:13" ht="15.75" customHeight="1">
      <c r="A349" s="17" t="s">
        <v>223</v>
      </c>
      <c r="B349" s="20" t="s">
        <v>214</v>
      </c>
      <c r="C349">
        <v>2</v>
      </c>
      <c r="D349">
        <v>13</v>
      </c>
      <c r="G349" s="2">
        <v>3.1850000000000001</v>
      </c>
      <c r="M349" s="2">
        <v>91</v>
      </c>
    </row>
    <row r="350" spans="1:13" ht="15.75" customHeight="1">
      <c r="A350" s="17" t="s">
        <v>223</v>
      </c>
      <c r="B350" s="20" t="s">
        <v>214</v>
      </c>
      <c r="C350">
        <v>2</v>
      </c>
      <c r="D350">
        <v>14</v>
      </c>
      <c r="G350" s="2">
        <v>5.867</v>
      </c>
      <c r="M350" s="2">
        <v>91</v>
      </c>
    </row>
    <row r="351" spans="1:13" ht="15.75" customHeight="1">
      <c r="A351" s="17" t="s">
        <v>223</v>
      </c>
      <c r="B351" s="20" t="s">
        <v>214</v>
      </c>
      <c r="C351">
        <v>2</v>
      </c>
      <c r="D351">
        <v>15</v>
      </c>
      <c r="G351" s="2">
        <v>0.503</v>
      </c>
      <c r="M351" s="2">
        <v>91</v>
      </c>
    </row>
    <row r="352" spans="1:13" ht="15.75" customHeight="1">
      <c r="A352" s="17" t="s">
        <v>223</v>
      </c>
      <c r="B352" s="20" t="s">
        <v>214</v>
      </c>
      <c r="C352">
        <v>2</v>
      </c>
      <c r="D352">
        <v>16</v>
      </c>
      <c r="G352" s="2">
        <v>0.81399999999999995</v>
      </c>
      <c r="M352" s="2">
        <v>91</v>
      </c>
    </row>
    <row r="353" spans="1:13" ht="15.75" customHeight="1">
      <c r="A353" s="17" t="s">
        <v>223</v>
      </c>
      <c r="B353" s="20" t="s">
        <v>214</v>
      </c>
      <c r="C353">
        <v>2</v>
      </c>
      <c r="D353">
        <v>17</v>
      </c>
      <c r="G353" s="2">
        <v>2.4079999999999999</v>
      </c>
      <c r="M353" s="2">
        <v>91</v>
      </c>
    </row>
    <row r="354" spans="1:13" ht="15.75" customHeight="1">
      <c r="A354" s="17" t="s">
        <v>223</v>
      </c>
      <c r="B354" s="20" t="s">
        <v>214</v>
      </c>
      <c r="C354">
        <v>2</v>
      </c>
      <c r="D354">
        <v>18</v>
      </c>
      <c r="G354" s="2">
        <v>0.71599999999999997</v>
      </c>
      <c r="M354" s="2">
        <v>91</v>
      </c>
    </row>
    <row r="355" spans="1:13" ht="15.75" customHeight="1">
      <c r="A355" s="17" t="s">
        <v>223</v>
      </c>
      <c r="B355" s="20" t="s">
        <v>214</v>
      </c>
      <c r="C355">
        <v>2</v>
      </c>
      <c r="D355">
        <v>19</v>
      </c>
      <c r="G355" s="2">
        <v>7.6680000000000001</v>
      </c>
      <c r="M355" s="2">
        <v>91</v>
      </c>
    </row>
    <row r="356" spans="1:13" ht="15.75" customHeight="1">
      <c r="A356" s="17" t="s">
        <v>223</v>
      </c>
      <c r="B356" s="20" t="s">
        <v>214</v>
      </c>
      <c r="C356">
        <v>2</v>
      </c>
      <c r="D356">
        <v>20</v>
      </c>
      <c r="G356" s="2">
        <v>1.6160000000000001</v>
      </c>
      <c r="M356" s="2">
        <v>91</v>
      </c>
    </row>
    <row r="357" spans="1:13" ht="15.75" customHeight="1">
      <c r="A357" s="17" t="s">
        <v>223</v>
      </c>
      <c r="B357" s="20" t="s">
        <v>214</v>
      </c>
      <c r="C357">
        <v>2</v>
      </c>
      <c r="D357">
        <v>21</v>
      </c>
      <c r="G357" s="2">
        <v>8.3770000000000007</v>
      </c>
      <c r="M357" s="2">
        <v>91</v>
      </c>
    </row>
    <row r="358" spans="1:13" ht="15.75" customHeight="1">
      <c r="A358" s="17" t="s">
        <v>223</v>
      </c>
      <c r="B358" s="20" t="s">
        <v>214</v>
      </c>
      <c r="C358">
        <v>2</v>
      </c>
      <c r="D358">
        <v>22</v>
      </c>
      <c r="G358" s="2">
        <v>2.2559999999999998</v>
      </c>
      <c r="M358" s="2">
        <v>91</v>
      </c>
    </row>
    <row r="359" spans="1:13" ht="15.75" customHeight="1">
      <c r="A359" s="17" t="s">
        <v>223</v>
      </c>
      <c r="B359" s="20" t="s">
        <v>214</v>
      </c>
      <c r="C359">
        <v>2</v>
      </c>
      <c r="D359">
        <v>23</v>
      </c>
      <c r="G359" s="2">
        <v>5.2290000000000001</v>
      </c>
      <c r="M359" s="2">
        <v>91</v>
      </c>
    </row>
    <row r="360" spans="1:13" ht="15.75" customHeight="1">
      <c r="A360" s="17" t="s">
        <v>223</v>
      </c>
      <c r="B360" s="20" t="s">
        <v>214</v>
      </c>
      <c r="C360">
        <v>2</v>
      </c>
      <c r="D360">
        <v>24</v>
      </c>
      <c r="G360" s="2">
        <v>3.847</v>
      </c>
      <c r="M360" s="2">
        <v>91</v>
      </c>
    </row>
    <row r="361" spans="1:13" ht="15.75" customHeight="1">
      <c r="A361" s="17" t="s">
        <v>223</v>
      </c>
      <c r="B361" s="20" t="s">
        <v>214</v>
      </c>
      <c r="C361">
        <v>2</v>
      </c>
      <c r="D361">
        <v>25</v>
      </c>
      <c r="G361" s="2">
        <v>1.863</v>
      </c>
      <c r="M361" s="2">
        <v>91</v>
      </c>
    </row>
    <row r="362" spans="1:13" ht="15.75" customHeight="1">
      <c r="A362" s="17" t="s">
        <v>223</v>
      </c>
      <c r="B362" s="20" t="s">
        <v>214</v>
      </c>
      <c r="C362">
        <v>2</v>
      </c>
      <c r="D362">
        <v>26</v>
      </c>
      <c r="G362" s="2">
        <v>2.7949999999999999</v>
      </c>
      <c r="M362" s="2">
        <v>91</v>
      </c>
    </row>
    <row r="363" spans="1:13" ht="15.75" customHeight="1">
      <c r="A363" s="17" t="s">
        <v>223</v>
      </c>
      <c r="B363" s="20" t="s">
        <v>214</v>
      </c>
      <c r="C363">
        <v>3</v>
      </c>
      <c r="D363">
        <v>1</v>
      </c>
      <c r="E363" s="21">
        <f>SUM(G363+F363)</f>
        <v>0.20800000000000002</v>
      </c>
      <c r="F363" s="2">
        <v>9.8000000000000004E-2</v>
      </c>
      <c r="G363" s="2">
        <v>0.11</v>
      </c>
      <c r="H363" s="10">
        <f t="shared" ref="H363:H381" si="26">F363/E363</f>
        <v>0.47115384615384615</v>
      </c>
      <c r="I363" s="10">
        <f>AVERAGE(H363:H381)</f>
        <v>0.17806950005308031</v>
      </c>
      <c r="J363" s="10"/>
      <c r="L363" s="2" t="s">
        <v>186</v>
      </c>
      <c r="M363" s="2">
        <v>92</v>
      </c>
    </row>
    <row r="364" spans="1:13" ht="15.75" customHeight="1">
      <c r="A364" s="17" t="s">
        <v>223</v>
      </c>
      <c r="B364" s="20" t="s">
        <v>214</v>
      </c>
      <c r="C364">
        <v>3</v>
      </c>
      <c r="D364">
        <v>2</v>
      </c>
      <c r="E364" s="21">
        <f t="shared" ref="E364:E381" si="27">SUM(G364+F364)</f>
        <v>13.194999999999999</v>
      </c>
      <c r="F364" s="2">
        <v>1.4E-2</v>
      </c>
      <c r="G364" s="2">
        <v>13.180999999999999</v>
      </c>
      <c r="H364" s="10">
        <f t="shared" si="26"/>
        <v>1.0610079575596818E-3</v>
      </c>
      <c r="I364" s="10"/>
      <c r="J364" s="10"/>
      <c r="M364" s="2">
        <v>92</v>
      </c>
    </row>
    <row r="365" spans="1:13" ht="15.75" customHeight="1">
      <c r="A365" s="17" t="s">
        <v>223</v>
      </c>
      <c r="B365" s="20" t="s">
        <v>214</v>
      </c>
      <c r="C365">
        <v>3</v>
      </c>
      <c r="D365">
        <v>3</v>
      </c>
      <c r="E365" s="21">
        <f t="shared" si="27"/>
        <v>1</v>
      </c>
      <c r="F365" s="2">
        <v>0.2</v>
      </c>
      <c r="G365" s="2">
        <v>0.8</v>
      </c>
      <c r="H365" s="10">
        <f t="shared" si="26"/>
        <v>0.2</v>
      </c>
      <c r="I365" s="10"/>
      <c r="J365" s="10"/>
      <c r="M365" s="2">
        <v>92</v>
      </c>
    </row>
    <row r="366" spans="1:13" ht="15.75" customHeight="1">
      <c r="A366" s="17" t="s">
        <v>223</v>
      </c>
      <c r="B366" s="20" t="s">
        <v>214</v>
      </c>
      <c r="C366">
        <v>3</v>
      </c>
      <c r="D366">
        <v>4</v>
      </c>
      <c r="E366" s="21">
        <f t="shared" si="27"/>
        <v>0.36499999999999999</v>
      </c>
      <c r="F366" s="2">
        <v>0.13200000000000001</v>
      </c>
      <c r="G366" s="2">
        <v>0.23300000000000001</v>
      </c>
      <c r="H366" s="10">
        <f t="shared" si="26"/>
        <v>0.36164383561643837</v>
      </c>
      <c r="I366" s="10"/>
      <c r="J366" s="10"/>
      <c r="M366" s="2">
        <v>92</v>
      </c>
    </row>
    <row r="367" spans="1:13" ht="15.75" customHeight="1">
      <c r="A367" s="17" t="s">
        <v>223</v>
      </c>
      <c r="B367" s="20" t="s">
        <v>214</v>
      </c>
      <c r="C367">
        <v>3</v>
      </c>
      <c r="D367">
        <v>5</v>
      </c>
      <c r="E367" s="21">
        <f t="shared" si="27"/>
        <v>0.34200000000000003</v>
      </c>
      <c r="F367" s="2">
        <v>8.2000000000000003E-2</v>
      </c>
      <c r="G367" s="2">
        <v>0.26</v>
      </c>
      <c r="H367" s="10">
        <f t="shared" si="26"/>
        <v>0.23976608187134502</v>
      </c>
      <c r="I367" s="10"/>
      <c r="J367" s="10"/>
      <c r="M367" s="2">
        <v>92</v>
      </c>
    </row>
    <row r="368" spans="1:13" ht="15.75" customHeight="1">
      <c r="A368" s="17" t="s">
        <v>223</v>
      </c>
      <c r="B368" s="20" t="s">
        <v>214</v>
      </c>
      <c r="C368">
        <v>3</v>
      </c>
      <c r="D368">
        <v>6</v>
      </c>
      <c r="E368" s="21">
        <f t="shared" si="27"/>
        <v>0.92900000000000005</v>
      </c>
      <c r="F368" s="2">
        <v>0.152</v>
      </c>
      <c r="G368" s="2">
        <v>0.77700000000000002</v>
      </c>
      <c r="H368" s="10">
        <f t="shared" si="26"/>
        <v>0.16361679224973089</v>
      </c>
      <c r="I368" s="10"/>
      <c r="J368" s="10"/>
      <c r="M368" s="2">
        <v>92</v>
      </c>
    </row>
    <row r="369" spans="1:13" ht="15.75" customHeight="1">
      <c r="A369" s="17" t="s">
        <v>223</v>
      </c>
      <c r="B369" s="20" t="s">
        <v>214</v>
      </c>
      <c r="C369">
        <v>3</v>
      </c>
      <c r="D369">
        <v>7</v>
      </c>
      <c r="E369" s="21">
        <f t="shared" si="27"/>
        <v>5.3220000000000001</v>
      </c>
      <c r="F369" s="2">
        <v>6.3E-2</v>
      </c>
      <c r="G369" s="2">
        <v>5.2590000000000003</v>
      </c>
      <c r="H369" s="10">
        <f t="shared" si="26"/>
        <v>1.1837655016910935E-2</v>
      </c>
      <c r="I369" s="10"/>
      <c r="J369" s="10"/>
      <c r="M369" s="2">
        <v>92</v>
      </c>
    </row>
    <row r="370" spans="1:13" ht="15.75" customHeight="1">
      <c r="A370" s="17" t="s">
        <v>223</v>
      </c>
      <c r="B370" s="20" t="s">
        <v>214</v>
      </c>
      <c r="C370">
        <v>3</v>
      </c>
      <c r="D370">
        <v>8</v>
      </c>
      <c r="E370" s="21">
        <f t="shared" si="27"/>
        <v>0.67300000000000004</v>
      </c>
      <c r="F370" s="2">
        <v>2.5000000000000001E-2</v>
      </c>
      <c r="G370" s="2">
        <v>0.64800000000000002</v>
      </c>
      <c r="H370" s="10">
        <f t="shared" si="26"/>
        <v>3.7147102526002972E-2</v>
      </c>
      <c r="I370" s="10"/>
      <c r="J370" s="10"/>
      <c r="M370" s="2">
        <v>92</v>
      </c>
    </row>
    <row r="371" spans="1:13" ht="15.75" customHeight="1">
      <c r="A371" s="17" t="s">
        <v>223</v>
      </c>
      <c r="B371" s="20" t="s">
        <v>214</v>
      </c>
      <c r="C371">
        <v>3</v>
      </c>
      <c r="D371">
        <v>9</v>
      </c>
      <c r="E371" s="21">
        <f t="shared" si="27"/>
        <v>1.4059999999999999</v>
      </c>
      <c r="F371" s="2">
        <v>7.9000000000000001E-2</v>
      </c>
      <c r="G371" s="2">
        <v>1.327</v>
      </c>
      <c r="H371" s="10">
        <f t="shared" si="26"/>
        <v>5.6187766714082509E-2</v>
      </c>
      <c r="I371" s="10"/>
      <c r="J371" s="10"/>
      <c r="M371" s="2">
        <v>92</v>
      </c>
    </row>
    <row r="372" spans="1:13" ht="15.75" customHeight="1">
      <c r="A372" s="17" t="s">
        <v>223</v>
      </c>
      <c r="B372" s="20" t="s">
        <v>214</v>
      </c>
      <c r="C372">
        <v>3</v>
      </c>
      <c r="D372">
        <v>10</v>
      </c>
      <c r="E372" s="21">
        <f t="shared" si="27"/>
        <v>1.8439999999999999</v>
      </c>
      <c r="F372" s="2">
        <v>0.44</v>
      </c>
      <c r="G372" s="2">
        <v>1.4039999999999999</v>
      </c>
      <c r="H372" s="10">
        <f t="shared" si="26"/>
        <v>0.23861171366594361</v>
      </c>
      <c r="I372" s="10"/>
      <c r="J372" s="10"/>
      <c r="M372" s="2">
        <v>92</v>
      </c>
    </row>
    <row r="373" spans="1:13" ht="15.75" customHeight="1">
      <c r="A373" s="17" t="s">
        <v>223</v>
      </c>
      <c r="B373" s="20" t="s">
        <v>214</v>
      </c>
      <c r="C373">
        <v>3</v>
      </c>
      <c r="D373">
        <v>11</v>
      </c>
      <c r="E373" s="21">
        <f t="shared" si="27"/>
        <v>1.0409999999999999</v>
      </c>
      <c r="F373" s="2">
        <v>0.33500000000000002</v>
      </c>
      <c r="G373" s="2">
        <v>0.70599999999999996</v>
      </c>
      <c r="H373" s="10">
        <f t="shared" si="26"/>
        <v>0.32180595581171956</v>
      </c>
      <c r="I373" s="10"/>
      <c r="J373" s="10"/>
      <c r="M373" s="2">
        <v>92</v>
      </c>
    </row>
    <row r="374" spans="1:13" ht="15.75" customHeight="1">
      <c r="A374" s="17" t="s">
        <v>223</v>
      </c>
      <c r="B374" s="20" t="s">
        <v>214</v>
      </c>
      <c r="C374">
        <v>3</v>
      </c>
      <c r="D374">
        <v>12</v>
      </c>
      <c r="E374" s="21">
        <f t="shared" si="27"/>
        <v>0.41499999999999998</v>
      </c>
      <c r="F374" s="2">
        <v>0.10299999999999999</v>
      </c>
      <c r="G374" s="2">
        <v>0.312</v>
      </c>
      <c r="H374" s="10">
        <f t="shared" si="26"/>
        <v>0.24819277108433735</v>
      </c>
      <c r="I374" s="10"/>
      <c r="J374" s="10"/>
      <c r="M374" s="2">
        <v>92</v>
      </c>
    </row>
    <row r="375" spans="1:13" ht="15.75" customHeight="1">
      <c r="A375" s="17" t="s">
        <v>223</v>
      </c>
      <c r="B375" s="20" t="s">
        <v>214</v>
      </c>
      <c r="C375">
        <v>3</v>
      </c>
      <c r="D375">
        <v>13</v>
      </c>
      <c r="E375" s="21">
        <f t="shared" si="27"/>
        <v>0.47789999999999999</v>
      </c>
      <c r="F375" s="2">
        <v>0.154</v>
      </c>
      <c r="G375" s="2">
        <v>0.32390000000000002</v>
      </c>
      <c r="H375" s="10">
        <f t="shared" si="26"/>
        <v>0.32224314710190416</v>
      </c>
      <c r="I375" s="10"/>
      <c r="J375" s="10"/>
      <c r="M375" s="2">
        <v>92</v>
      </c>
    </row>
    <row r="376" spans="1:13" ht="15.75" customHeight="1">
      <c r="A376" s="17" t="s">
        <v>223</v>
      </c>
      <c r="B376" s="20" t="s">
        <v>214</v>
      </c>
      <c r="C376">
        <v>3</v>
      </c>
      <c r="D376">
        <v>14</v>
      </c>
      <c r="E376" s="21">
        <f t="shared" si="27"/>
        <v>3.6349999999999998</v>
      </c>
      <c r="F376" s="2">
        <v>1.45</v>
      </c>
      <c r="G376" s="2">
        <v>2.1850000000000001</v>
      </c>
      <c r="H376" s="10">
        <f t="shared" si="26"/>
        <v>0.39889958734525449</v>
      </c>
      <c r="I376" s="10"/>
      <c r="J376" s="10"/>
      <c r="M376" s="2">
        <v>92</v>
      </c>
    </row>
    <row r="377" spans="1:13" ht="15.75" customHeight="1">
      <c r="A377" s="17" t="s">
        <v>223</v>
      </c>
      <c r="B377" s="20" t="s">
        <v>214</v>
      </c>
      <c r="C377">
        <v>3</v>
      </c>
      <c r="D377">
        <v>15</v>
      </c>
      <c r="E377" s="21">
        <f t="shared" si="27"/>
        <v>0.53800000000000003</v>
      </c>
      <c r="F377" s="2">
        <v>2.8000000000000001E-2</v>
      </c>
      <c r="G377" s="2">
        <v>0.51</v>
      </c>
      <c r="H377" s="10">
        <f t="shared" si="26"/>
        <v>5.204460966542751E-2</v>
      </c>
      <c r="I377" s="10"/>
      <c r="J377" s="10"/>
      <c r="M377" s="2">
        <v>92</v>
      </c>
    </row>
    <row r="378" spans="1:13" ht="15.75" customHeight="1">
      <c r="A378" s="17" t="s">
        <v>223</v>
      </c>
      <c r="B378" s="20" t="s">
        <v>214</v>
      </c>
      <c r="C378">
        <v>3</v>
      </c>
      <c r="D378">
        <v>16</v>
      </c>
      <c r="E378" s="21">
        <f t="shared" si="27"/>
        <v>0.73499999999999999</v>
      </c>
      <c r="F378" s="2">
        <v>3.3000000000000002E-2</v>
      </c>
      <c r="G378" s="2">
        <v>0.70199999999999996</v>
      </c>
      <c r="H378" s="10">
        <f t="shared" si="26"/>
        <v>4.4897959183673473E-2</v>
      </c>
      <c r="I378" s="10"/>
      <c r="J378" s="10"/>
      <c r="M378" s="2">
        <v>92</v>
      </c>
    </row>
    <row r="379" spans="1:13" ht="15.75" customHeight="1">
      <c r="A379" s="17" t="s">
        <v>223</v>
      </c>
      <c r="B379" s="20" t="s">
        <v>214</v>
      </c>
      <c r="C379">
        <v>3</v>
      </c>
      <c r="D379">
        <v>17</v>
      </c>
      <c r="E379" s="21">
        <f t="shared" si="27"/>
        <v>1.4709999999999999</v>
      </c>
      <c r="F379" s="2">
        <v>4.9000000000000002E-2</v>
      </c>
      <c r="G379" s="2">
        <v>1.4219999999999999</v>
      </c>
      <c r="H379" s="10">
        <f t="shared" si="26"/>
        <v>3.3310673011556768E-2</v>
      </c>
      <c r="I379" s="10"/>
      <c r="J379" s="10"/>
      <c r="M379" s="2">
        <v>92</v>
      </c>
    </row>
    <row r="380" spans="1:13" ht="15.75" customHeight="1">
      <c r="A380" s="17" t="s">
        <v>223</v>
      </c>
      <c r="B380" s="20" t="s">
        <v>214</v>
      </c>
      <c r="C380">
        <v>3</v>
      </c>
      <c r="D380">
        <v>18</v>
      </c>
      <c r="E380" s="21">
        <f t="shared" si="27"/>
        <v>0.60099999999999998</v>
      </c>
      <c r="F380" s="2">
        <v>1.6E-2</v>
      </c>
      <c r="G380" s="2">
        <v>0.58499999999999996</v>
      </c>
      <c r="H380" s="10">
        <f t="shared" si="26"/>
        <v>2.6622296173044926E-2</v>
      </c>
      <c r="I380" s="10"/>
      <c r="J380" s="10"/>
      <c r="M380" s="2">
        <v>92</v>
      </c>
    </row>
    <row r="381" spans="1:13" ht="15.75" customHeight="1">
      <c r="A381" s="17" t="s">
        <v>223</v>
      </c>
      <c r="B381" s="20" t="s">
        <v>214</v>
      </c>
      <c r="C381">
        <v>3</v>
      </c>
      <c r="D381">
        <v>19</v>
      </c>
      <c r="E381" s="21">
        <f t="shared" si="27"/>
        <v>0.71299999999999997</v>
      </c>
      <c r="F381" s="2">
        <v>0.11</v>
      </c>
      <c r="G381" s="2">
        <v>0.60299999999999998</v>
      </c>
      <c r="H381" s="10">
        <f t="shared" si="26"/>
        <v>0.15427769985974754</v>
      </c>
      <c r="I381" s="10"/>
      <c r="J381" s="10"/>
      <c r="M381" s="2">
        <v>92</v>
      </c>
    </row>
    <row r="382" spans="1:13" ht="15.75" customHeight="1">
      <c r="A382" s="17" t="s">
        <v>223</v>
      </c>
      <c r="B382" s="20" t="s">
        <v>214</v>
      </c>
      <c r="C382">
        <v>3</v>
      </c>
      <c r="D382">
        <v>20</v>
      </c>
      <c r="G382" s="2">
        <v>6.3369999999999997</v>
      </c>
      <c r="M382" s="2">
        <v>92</v>
      </c>
    </row>
    <row r="383" spans="1:13" ht="15.75" customHeight="1">
      <c r="A383" s="17" t="s">
        <v>223</v>
      </c>
      <c r="B383" s="20" t="s">
        <v>214</v>
      </c>
      <c r="C383">
        <v>3</v>
      </c>
      <c r="D383">
        <v>21</v>
      </c>
      <c r="G383" s="2">
        <v>1.127</v>
      </c>
      <c r="M383" s="2">
        <v>92</v>
      </c>
    </row>
    <row r="384" spans="1:13" ht="15.75" customHeight="1">
      <c r="A384" s="17" t="s">
        <v>223</v>
      </c>
      <c r="B384" s="20" t="s">
        <v>214</v>
      </c>
      <c r="C384">
        <v>3</v>
      </c>
      <c r="D384">
        <v>22</v>
      </c>
      <c r="G384" s="2">
        <v>0.378</v>
      </c>
      <c r="M384" s="2">
        <v>92</v>
      </c>
    </row>
    <row r="385" spans="1:13" ht="15.75" customHeight="1">
      <c r="A385" s="17" t="s">
        <v>223</v>
      </c>
      <c r="B385" s="20" t="s">
        <v>214</v>
      </c>
      <c r="C385">
        <v>3</v>
      </c>
      <c r="D385">
        <v>23</v>
      </c>
      <c r="G385" s="2">
        <v>1.0249999999999999</v>
      </c>
      <c r="M385" s="2">
        <v>92</v>
      </c>
    </row>
    <row r="386" spans="1:13" ht="15.75" customHeight="1">
      <c r="A386" s="17" t="s">
        <v>223</v>
      </c>
      <c r="B386" s="20" t="s">
        <v>214</v>
      </c>
      <c r="C386">
        <v>3</v>
      </c>
      <c r="D386">
        <v>24</v>
      </c>
      <c r="G386" s="2">
        <v>1.181</v>
      </c>
      <c r="M386" s="2">
        <v>92</v>
      </c>
    </row>
    <row r="387" spans="1:13" ht="15.75" customHeight="1">
      <c r="A387" s="17" t="s">
        <v>223</v>
      </c>
      <c r="B387" s="20" t="s">
        <v>214</v>
      </c>
      <c r="C387">
        <v>3</v>
      </c>
      <c r="D387">
        <v>25</v>
      </c>
      <c r="G387" s="2">
        <v>2.206</v>
      </c>
      <c r="M387" s="2">
        <v>92</v>
      </c>
    </row>
    <row r="388" spans="1:13" ht="15.75" customHeight="1">
      <c r="A388" s="17" t="s">
        <v>223</v>
      </c>
      <c r="B388" s="20" t="s">
        <v>214</v>
      </c>
      <c r="C388">
        <v>3</v>
      </c>
      <c r="D388">
        <v>26</v>
      </c>
      <c r="G388" s="2">
        <v>0.6</v>
      </c>
      <c r="M388" s="2">
        <v>92</v>
      </c>
    </row>
    <row r="389" spans="1:13" ht="15.75" customHeight="1">
      <c r="A389" s="17" t="s">
        <v>223</v>
      </c>
      <c r="B389" s="20" t="s">
        <v>214</v>
      </c>
      <c r="C389">
        <v>3</v>
      </c>
      <c r="D389">
        <v>27</v>
      </c>
      <c r="G389" s="2">
        <v>1.4790000000000001</v>
      </c>
      <c r="M389" s="2">
        <v>92</v>
      </c>
    </row>
    <row r="390" spans="1:13" ht="15.75" customHeight="1">
      <c r="A390" s="17" t="s">
        <v>223</v>
      </c>
      <c r="B390" s="20" t="s">
        <v>214</v>
      </c>
      <c r="C390">
        <v>3</v>
      </c>
      <c r="D390">
        <v>28</v>
      </c>
      <c r="G390" s="2">
        <v>0.997</v>
      </c>
      <c r="M390" s="2">
        <v>92</v>
      </c>
    </row>
    <row r="391" spans="1:13" ht="15.75" customHeight="1">
      <c r="A391" s="17" t="s">
        <v>223</v>
      </c>
      <c r="B391" s="20" t="s">
        <v>214</v>
      </c>
      <c r="C391">
        <v>3</v>
      </c>
      <c r="D391">
        <v>29</v>
      </c>
      <c r="G391" s="2">
        <v>1.6579999999999999</v>
      </c>
      <c r="M391" s="2">
        <v>92</v>
      </c>
    </row>
    <row r="392" spans="1:13" ht="15.75" customHeight="1">
      <c r="A392" s="17" t="s">
        <v>223</v>
      </c>
      <c r="B392" s="20" t="s">
        <v>214</v>
      </c>
      <c r="C392">
        <v>3</v>
      </c>
      <c r="D392">
        <v>30</v>
      </c>
      <c r="G392" s="2">
        <v>0.44600000000000001</v>
      </c>
      <c r="M392" s="2">
        <v>92</v>
      </c>
    </row>
    <row r="393" spans="1:13" ht="15.75" customHeight="1">
      <c r="A393" s="17" t="s">
        <v>223</v>
      </c>
      <c r="B393" s="20" t="s">
        <v>214</v>
      </c>
      <c r="C393">
        <v>3</v>
      </c>
      <c r="D393">
        <v>31</v>
      </c>
      <c r="G393" s="2">
        <v>0.45900000000000002</v>
      </c>
      <c r="M393" s="2">
        <v>92</v>
      </c>
    </row>
    <row r="394" spans="1:13" ht="15.75" customHeight="1">
      <c r="A394" s="17" t="s">
        <v>223</v>
      </c>
      <c r="B394" s="20" t="s">
        <v>214</v>
      </c>
      <c r="C394">
        <v>3</v>
      </c>
      <c r="D394">
        <v>32</v>
      </c>
      <c r="G394" s="2">
        <v>0.88200000000000001</v>
      </c>
      <c r="M394" s="2">
        <v>92</v>
      </c>
    </row>
    <row r="395" spans="1:13" ht="15.75" customHeight="1">
      <c r="A395" s="17" t="s">
        <v>223</v>
      </c>
      <c r="B395" s="20" t="s">
        <v>214</v>
      </c>
      <c r="C395">
        <v>3</v>
      </c>
      <c r="D395">
        <v>33</v>
      </c>
      <c r="G395" s="2">
        <v>0.51700000000000002</v>
      </c>
      <c r="M395" s="2">
        <v>92</v>
      </c>
    </row>
    <row r="396" spans="1:13" ht="15.75" customHeight="1">
      <c r="A396" s="17" t="s">
        <v>223</v>
      </c>
      <c r="B396" s="20" t="s">
        <v>214</v>
      </c>
      <c r="C396">
        <v>3</v>
      </c>
      <c r="D396">
        <v>34</v>
      </c>
      <c r="G396" s="2">
        <v>1.909</v>
      </c>
      <c r="M396" s="2">
        <v>92</v>
      </c>
    </row>
    <row r="397" spans="1:13" ht="15.75" customHeight="1">
      <c r="A397" s="17" t="s">
        <v>223</v>
      </c>
      <c r="B397" s="20" t="s">
        <v>214</v>
      </c>
      <c r="C397">
        <v>3</v>
      </c>
      <c r="D397">
        <v>35</v>
      </c>
      <c r="G397" s="2">
        <v>1.298</v>
      </c>
      <c r="M397" s="2">
        <v>92</v>
      </c>
    </row>
    <row r="398" spans="1:13" ht="15.75" customHeight="1">
      <c r="A398" s="17" t="s">
        <v>223</v>
      </c>
      <c r="B398" s="20" t="s">
        <v>214</v>
      </c>
      <c r="C398">
        <v>4</v>
      </c>
      <c r="D398">
        <v>1</v>
      </c>
      <c r="E398" s="21">
        <f>SUM(G398+F398)</f>
        <v>38.891000000000005</v>
      </c>
      <c r="F398" s="2">
        <v>0.52</v>
      </c>
      <c r="G398" s="2">
        <v>38.371000000000002</v>
      </c>
      <c r="H398" s="10">
        <f t="shared" ref="H398:H411" si="28">F398/E398</f>
        <v>1.3370702733280192E-2</v>
      </c>
      <c r="I398" s="10">
        <f>AVERAGE(H398:H411)</f>
        <v>0.12502411019989193</v>
      </c>
      <c r="J398" s="10"/>
      <c r="L398" s="2" t="s">
        <v>189</v>
      </c>
      <c r="M398" s="2">
        <v>93</v>
      </c>
    </row>
    <row r="399" spans="1:13" ht="15.75" customHeight="1">
      <c r="A399" s="17" t="s">
        <v>223</v>
      </c>
      <c r="B399" s="20" t="s">
        <v>214</v>
      </c>
      <c r="C399">
        <v>4</v>
      </c>
      <c r="D399">
        <v>2</v>
      </c>
      <c r="E399" s="21">
        <f t="shared" ref="E399:E411" si="29">SUM(G399+F399)</f>
        <v>1.6579999999999999</v>
      </c>
      <c r="F399" s="2">
        <v>0.10299999999999999</v>
      </c>
      <c r="G399" s="2">
        <v>1.5549999999999999</v>
      </c>
      <c r="H399" s="10">
        <f t="shared" si="28"/>
        <v>6.2123039806996377E-2</v>
      </c>
      <c r="I399" s="10"/>
      <c r="J399" s="10"/>
      <c r="L399" s="2" t="s">
        <v>190</v>
      </c>
      <c r="M399" s="2">
        <v>93</v>
      </c>
    </row>
    <row r="400" spans="1:13" ht="15.75" customHeight="1">
      <c r="A400" s="17" t="s">
        <v>223</v>
      </c>
      <c r="B400" s="20" t="s">
        <v>214</v>
      </c>
      <c r="C400">
        <v>4</v>
      </c>
      <c r="D400">
        <v>3</v>
      </c>
      <c r="E400" s="21">
        <f t="shared" si="29"/>
        <v>1.159</v>
      </c>
      <c r="F400" s="2">
        <v>0.47699999999999998</v>
      </c>
      <c r="G400" s="2">
        <v>0.68200000000000005</v>
      </c>
      <c r="H400" s="10">
        <f t="shared" si="28"/>
        <v>0.41156169111302843</v>
      </c>
      <c r="I400" s="10"/>
      <c r="J400" s="10"/>
      <c r="M400" s="2">
        <v>93</v>
      </c>
    </row>
    <row r="401" spans="1:13" ht="15.75" customHeight="1">
      <c r="A401" s="17" t="s">
        <v>223</v>
      </c>
      <c r="B401" s="20" t="s">
        <v>214</v>
      </c>
      <c r="C401">
        <v>4</v>
      </c>
      <c r="D401">
        <v>4</v>
      </c>
      <c r="E401" s="21">
        <f t="shared" si="29"/>
        <v>2.383</v>
      </c>
      <c r="F401" s="2">
        <v>0.55000000000000004</v>
      </c>
      <c r="G401" s="2">
        <v>1.833</v>
      </c>
      <c r="H401" s="10">
        <f t="shared" si="28"/>
        <v>0.23080151070079732</v>
      </c>
      <c r="I401" s="10"/>
      <c r="J401" s="10"/>
      <c r="M401" s="2">
        <v>93</v>
      </c>
    </row>
    <row r="402" spans="1:13" ht="15.75" customHeight="1">
      <c r="A402" s="17" t="s">
        <v>223</v>
      </c>
      <c r="B402" s="20" t="s">
        <v>214</v>
      </c>
      <c r="C402">
        <v>4</v>
      </c>
      <c r="D402">
        <v>5</v>
      </c>
      <c r="E402" s="21">
        <f t="shared" si="29"/>
        <v>0.56500000000000006</v>
      </c>
      <c r="F402" s="2">
        <v>4.2000000000000003E-2</v>
      </c>
      <c r="G402" s="2">
        <v>0.52300000000000002</v>
      </c>
      <c r="H402" s="10">
        <f t="shared" si="28"/>
        <v>7.4336283185840707E-2</v>
      </c>
      <c r="I402" s="10"/>
      <c r="J402" s="10"/>
      <c r="M402" s="2">
        <v>93</v>
      </c>
    </row>
    <row r="403" spans="1:13" ht="15.75" customHeight="1">
      <c r="A403" s="17" t="s">
        <v>223</v>
      </c>
      <c r="B403" s="20" t="s">
        <v>214</v>
      </c>
      <c r="C403">
        <v>4</v>
      </c>
      <c r="D403">
        <v>6</v>
      </c>
      <c r="E403" s="21">
        <f t="shared" si="29"/>
        <v>1.355</v>
      </c>
      <c r="F403" s="2">
        <v>0.14099999999999999</v>
      </c>
      <c r="G403" s="2">
        <v>1.214</v>
      </c>
      <c r="H403" s="10">
        <f t="shared" si="28"/>
        <v>0.1040590405904059</v>
      </c>
      <c r="I403" s="10"/>
      <c r="J403" s="10"/>
      <c r="M403" s="2">
        <v>93</v>
      </c>
    </row>
    <row r="404" spans="1:13" ht="15.75" customHeight="1">
      <c r="A404" s="17" t="s">
        <v>223</v>
      </c>
      <c r="B404" s="20" t="s">
        <v>214</v>
      </c>
      <c r="C404">
        <v>4</v>
      </c>
      <c r="D404">
        <v>7</v>
      </c>
      <c r="E404" s="21">
        <f t="shared" si="29"/>
        <v>0.81099999999999994</v>
      </c>
      <c r="F404" s="2">
        <v>0.12</v>
      </c>
      <c r="G404" s="2">
        <v>0.69099999999999995</v>
      </c>
      <c r="H404" s="10">
        <f t="shared" si="28"/>
        <v>0.14796547472256474</v>
      </c>
      <c r="I404" s="10"/>
      <c r="J404" s="10"/>
      <c r="M404" s="2">
        <v>93</v>
      </c>
    </row>
    <row r="405" spans="1:13" ht="15.75" customHeight="1">
      <c r="A405" s="17" t="s">
        <v>223</v>
      </c>
      <c r="B405" s="20" t="s">
        <v>214</v>
      </c>
      <c r="C405">
        <v>4</v>
      </c>
      <c r="D405">
        <v>8</v>
      </c>
      <c r="E405" s="21">
        <f t="shared" si="29"/>
        <v>6.4590000000000005</v>
      </c>
      <c r="F405" s="2">
        <v>1.4E-2</v>
      </c>
      <c r="G405" s="2">
        <v>6.4450000000000003</v>
      </c>
      <c r="H405" s="10">
        <f t="shared" si="28"/>
        <v>2.1675181916705373E-3</v>
      </c>
      <c r="I405" s="10"/>
      <c r="J405" s="10"/>
      <c r="M405" s="2">
        <v>93</v>
      </c>
    </row>
    <row r="406" spans="1:13" ht="15.75" customHeight="1">
      <c r="A406" s="17" t="s">
        <v>223</v>
      </c>
      <c r="B406" s="20" t="s">
        <v>214</v>
      </c>
      <c r="C406">
        <v>4</v>
      </c>
      <c r="D406">
        <v>9</v>
      </c>
      <c r="E406" s="21">
        <f t="shared" si="29"/>
        <v>1.605</v>
      </c>
      <c r="F406" s="2">
        <v>0.192</v>
      </c>
      <c r="G406" s="2">
        <v>1.413</v>
      </c>
      <c r="H406" s="10">
        <f t="shared" si="28"/>
        <v>0.11962616822429907</v>
      </c>
      <c r="I406" s="10"/>
      <c r="J406" s="10"/>
      <c r="M406" s="2">
        <v>93</v>
      </c>
    </row>
    <row r="407" spans="1:13" ht="15.75" customHeight="1">
      <c r="A407" s="17" t="s">
        <v>223</v>
      </c>
      <c r="B407" s="20" t="s">
        <v>214</v>
      </c>
      <c r="C407">
        <v>4</v>
      </c>
      <c r="D407">
        <v>10</v>
      </c>
      <c r="E407" s="21">
        <f t="shared" si="29"/>
        <v>8.2759999999999998</v>
      </c>
      <c r="F407" s="2">
        <v>0.03</v>
      </c>
      <c r="G407" s="2">
        <v>8.2460000000000004</v>
      </c>
      <c r="H407" s="10">
        <f t="shared" si="28"/>
        <v>3.6249395843402608E-3</v>
      </c>
      <c r="I407" s="10"/>
      <c r="J407" s="10"/>
      <c r="M407" s="2">
        <v>93</v>
      </c>
    </row>
    <row r="408" spans="1:13" ht="15.75" customHeight="1">
      <c r="A408" s="17" t="s">
        <v>223</v>
      </c>
      <c r="B408" s="20" t="s">
        <v>214</v>
      </c>
      <c r="C408">
        <v>4</v>
      </c>
      <c r="D408">
        <v>11</v>
      </c>
      <c r="E408" s="21">
        <f t="shared" si="29"/>
        <v>1.472</v>
      </c>
      <c r="F408" s="2">
        <v>3.5999999999999997E-2</v>
      </c>
      <c r="G408" s="2">
        <v>1.4359999999999999</v>
      </c>
      <c r="H408" s="10">
        <f t="shared" si="28"/>
        <v>2.4456521739130432E-2</v>
      </c>
      <c r="I408" s="10"/>
      <c r="J408" s="10"/>
      <c r="M408" s="2">
        <v>93</v>
      </c>
    </row>
    <row r="409" spans="1:13" ht="15.75" customHeight="1">
      <c r="A409" s="17" t="s">
        <v>223</v>
      </c>
      <c r="B409" s="20" t="s">
        <v>214</v>
      </c>
      <c r="C409">
        <v>4</v>
      </c>
      <c r="D409">
        <v>12</v>
      </c>
      <c r="E409" s="21">
        <f t="shared" si="29"/>
        <v>0.54300000000000004</v>
      </c>
      <c r="F409" s="2">
        <v>0.20300000000000001</v>
      </c>
      <c r="G409" s="2">
        <v>0.34</v>
      </c>
      <c r="H409" s="10">
        <f t="shared" si="28"/>
        <v>0.37384898710865561</v>
      </c>
      <c r="I409" s="10"/>
      <c r="J409" s="10"/>
      <c r="M409" s="2">
        <v>93</v>
      </c>
    </row>
    <row r="410" spans="1:13" ht="15.75" customHeight="1">
      <c r="A410" s="17" t="s">
        <v>223</v>
      </c>
      <c r="B410" s="20" t="s">
        <v>214</v>
      </c>
      <c r="C410">
        <v>4</v>
      </c>
      <c r="D410">
        <v>13</v>
      </c>
      <c r="E410" s="21">
        <f t="shared" si="29"/>
        <v>0.40700000000000003</v>
      </c>
      <c r="F410" s="2">
        <v>7.1999999999999995E-2</v>
      </c>
      <c r="G410" s="2">
        <v>0.33500000000000002</v>
      </c>
      <c r="H410" s="10">
        <f t="shared" si="28"/>
        <v>0.17690417690417687</v>
      </c>
      <c r="I410" s="10"/>
      <c r="J410" s="10"/>
      <c r="M410" s="2">
        <v>93</v>
      </c>
    </row>
    <row r="411" spans="1:13" ht="15.75" customHeight="1">
      <c r="A411" s="17" t="s">
        <v>223</v>
      </c>
      <c r="B411" s="20" t="s">
        <v>214</v>
      </c>
      <c r="C411">
        <v>4</v>
      </c>
      <c r="D411">
        <v>14</v>
      </c>
      <c r="E411" s="21">
        <f t="shared" si="29"/>
        <v>3.6419999999999999</v>
      </c>
      <c r="F411" s="2">
        <v>0.02</v>
      </c>
      <c r="G411" s="2">
        <v>3.6219999999999999</v>
      </c>
      <c r="H411" s="10">
        <f t="shared" si="28"/>
        <v>5.4914881933003845E-3</v>
      </c>
      <c r="I411" s="10"/>
      <c r="J411" s="10"/>
      <c r="M411" s="2">
        <v>93</v>
      </c>
    </row>
    <row r="412" spans="1:13" ht="15.75" customHeight="1">
      <c r="A412" s="17" t="s">
        <v>223</v>
      </c>
      <c r="B412" s="20" t="s">
        <v>214</v>
      </c>
      <c r="C412">
        <v>4</v>
      </c>
      <c r="D412">
        <v>15</v>
      </c>
      <c r="G412" s="2">
        <v>1.629</v>
      </c>
      <c r="M412" s="2">
        <v>93</v>
      </c>
    </row>
    <row r="413" spans="1:13" ht="15.75" customHeight="1">
      <c r="A413" s="17" t="s">
        <v>223</v>
      </c>
      <c r="B413" s="20" t="s">
        <v>214</v>
      </c>
      <c r="C413">
        <v>4</v>
      </c>
      <c r="D413">
        <v>16</v>
      </c>
      <c r="G413" s="2">
        <v>2.0569999999999999</v>
      </c>
      <c r="M413" s="2">
        <v>93</v>
      </c>
    </row>
    <row r="414" spans="1:13" ht="15.75" customHeight="1">
      <c r="A414" s="17" t="s">
        <v>223</v>
      </c>
      <c r="B414" s="20" t="s">
        <v>214</v>
      </c>
      <c r="C414">
        <v>4</v>
      </c>
      <c r="D414">
        <v>17</v>
      </c>
      <c r="G414" s="2">
        <v>1.504</v>
      </c>
      <c r="M414" s="2">
        <v>93</v>
      </c>
    </row>
    <row r="415" spans="1:13" ht="15.75" customHeight="1">
      <c r="A415" s="17" t="s">
        <v>223</v>
      </c>
      <c r="B415" s="20" t="s">
        <v>214</v>
      </c>
      <c r="C415">
        <v>4</v>
      </c>
      <c r="D415">
        <v>18</v>
      </c>
      <c r="G415" s="2">
        <v>16.125</v>
      </c>
      <c r="M415" s="2">
        <v>93</v>
      </c>
    </row>
    <row r="416" spans="1:13" ht="15.75" customHeight="1">
      <c r="A416" s="17" t="s">
        <v>223</v>
      </c>
      <c r="B416" s="20" t="s">
        <v>214</v>
      </c>
      <c r="C416">
        <v>4</v>
      </c>
      <c r="D416">
        <v>19</v>
      </c>
      <c r="G416" s="2">
        <v>11.755000000000001</v>
      </c>
      <c r="M416" s="2">
        <v>93</v>
      </c>
    </row>
    <row r="417" spans="1:13" ht="15.75" customHeight="1">
      <c r="A417" s="17" t="s">
        <v>223</v>
      </c>
      <c r="B417" s="20" t="s">
        <v>214</v>
      </c>
      <c r="C417">
        <v>4</v>
      </c>
      <c r="D417">
        <v>20</v>
      </c>
      <c r="G417" s="2">
        <v>0.69899999999999995</v>
      </c>
      <c r="M417" s="2">
        <v>93</v>
      </c>
    </row>
    <row r="418" spans="1:13" ht="15.75" customHeight="1">
      <c r="A418" s="17" t="s">
        <v>223</v>
      </c>
      <c r="B418" s="20" t="s">
        <v>214</v>
      </c>
      <c r="C418">
        <v>4</v>
      </c>
      <c r="D418">
        <v>21</v>
      </c>
      <c r="G418" s="2">
        <v>2.0569999999999999</v>
      </c>
      <c r="M418" s="2">
        <v>93</v>
      </c>
    </row>
    <row r="419" spans="1:13" ht="15.75" customHeight="1">
      <c r="A419" s="17" t="s">
        <v>223</v>
      </c>
      <c r="B419" s="20" t="s">
        <v>214</v>
      </c>
      <c r="C419">
        <v>5</v>
      </c>
      <c r="D419">
        <v>1</v>
      </c>
      <c r="E419" s="21">
        <f>SUM(G419+F419)</f>
        <v>9.5589999999999993</v>
      </c>
      <c r="F419" s="2">
        <v>9.6000000000000002E-2</v>
      </c>
      <c r="G419" s="2">
        <v>9.4629999999999992</v>
      </c>
      <c r="H419" s="10">
        <f t="shared" ref="H419:H423" si="30">F419/E419</f>
        <v>1.004289151584894E-2</v>
      </c>
      <c r="I419" s="10">
        <f>AVERAGE(H419:H423)</f>
        <v>4.0810609079451901E-2</v>
      </c>
      <c r="J419" s="10"/>
      <c r="L419" s="2" t="s">
        <v>193</v>
      </c>
      <c r="M419" s="2">
        <v>94</v>
      </c>
    </row>
    <row r="420" spans="1:13" ht="15.75" customHeight="1">
      <c r="A420" s="17" t="s">
        <v>223</v>
      </c>
      <c r="B420" s="20" t="s">
        <v>214</v>
      </c>
      <c r="C420">
        <v>5</v>
      </c>
      <c r="D420">
        <v>2</v>
      </c>
      <c r="E420" s="21">
        <f t="shared" ref="E420:E423" si="31">SUM(G420+F420)</f>
        <v>3.343</v>
      </c>
      <c r="F420" s="2">
        <v>0.61</v>
      </c>
      <c r="G420" s="2">
        <v>2.7330000000000001</v>
      </c>
      <c r="H420" s="10">
        <f t="shared" si="30"/>
        <v>0.1824708345797188</v>
      </c>
      <c r="I420" s="10"/>
      <c r="J420" s="10"/>
      <c r="M420" s="2">
        <v>94</v>
      </c>
    </row>
    <row r="421" spans="1:13" ht="15.75" customHeight="1">
      <c r="A421" s="17" t="s">
        <v>223</v>
      </c>
      <c r="B421" s="20" t="s">
        <v>214</v>
      </c>
      <c r="C421">
        <v>5</v>
      </c>
      <c r="D421">
        <v>3</v>
      </c>
      <c r="E421" s="21">
        <f t="shared" si="31"/>
        <v>4.7910000000000004</v>
      </c>
      <c r="F421" s="2">
        <v>1.4E-2</v>
      </c>
      <c r="G421" s="2">
        <v>4.7770000000000001</v>
      </c>
      <c r="H421" s="10">
        <f t="shared" si="30"/>
        <v>2.9221456898351071E-3</v>
      </c>
      <c r="I421" s="10"/>
      <c r="J421" s="10"/>
      <c r="M421" s="2">
        <v>94</v>
      </c>
    </row>
    <row r="422" spans="1:13" ht="15.75" customHeight="1">
      <c r="A422" s="17" t="s">
        <v>223</v>
      </c>
      <c r="B422" s="20" t="s">
        <v>214</v>
      </c>
      <c r="C422">
        <v>5</v>
      </c>
      <c r="D422">
        <v>4</v>
      </c>
      <c r="E422" s="21">
        <f t="shared" si="31"/>
        <v>5.6240000000000006</v>
      </c>
      <c r="F422" s="2">
        <v>1.9E-2</v>
      </c>
      <c r="G422" s="2">
        <v>5.6050000000000004</v>
      </c>
      <c r="H422" s="10">
        <f t="shared" si="30"/>
        <v>3.3783783783783781E-3</v>
      </c>
      <c r="I422" s="10"/>
      <c r="J422" s="10"/>
      <c r="M422" s="2">
        <v>94</v>
      </c>
    </row>
    <row r="423" spans="1:13" ht="15.75" customHeight="1">
      <c r="A423" s="17" t="s">
        <v>223</v>
      </c>
      <c r="B423" s="20" t="s">
        <v>214</v>
      </c>
      <c r="C423">
        <v>5</v>
      </c>
      <c r="D423">
        <v>5</v>
      </c>
      <c r="E423" s="21">
        <f t="shared" si="31"/>
        <v>12.789200000000001</v>
      </c>
      <c r="F423" s="2">
        <v>6.7000000000000004E-2</v>
      </c>
      <c r="G423" s="2">
        <v>12.722200000000001</v>
      </c>
      <c r="H423" s="10">
        <f t="shared" si="30"/>
        <v>5.2387952334782472E-3</v>
      </c>
      <c r="I423" s="10"/>
      <c r="J423" s="10"/>
      <c r="M423" s="2">
        <v>94</v>
      </c>
    </row>
    <row r="424" spans="1:13" ht="15.75" customHeight="1">
      <c r="A424" s="17" t="s">
        <v>223</v>
      </c>
      <c r="B424" s="20" t="s">
        <v>214</v>
      </c>
      <c r="C424">
        <v>5</v>
      </c>
      <c r="D424">
        <v>6</v>
      </c>
      <c r="G424" s="2">
        <v>6.7190000000000003</v>
      </c>
      <c r="M424" s="2">
        <v>94</v>
      </c>
    </row>
    <row r="425" spans="1:13" ht="15.75" customHeight="1">
      <c r="A425" s="17" t="s">
        <v>223</v>
      </c>
      <c r="B425" s="20" t="s">
        <v>214</v>
      </c>
      <c r="C425">
        <v>5</v>
      </c>
      <c r="D425">
        <v>7</v>
      </c>
      <c r="G425" s="2">
        <v>12.489000000000001</v>
      </c>
      <c r="M425" s="2">
        <v>94</v>
      </c>
    </row>
    <row r="426" spans="1:13" ht="15.75" customHeight="1">
      <c r="A426" s="17" t="s">
        <v>223</v>
      </c>
      <c r="B426" s="20" t="s">
        <v>214</v>
      </c>
      <c r="C426">
        <v>5</v>
      </c>
      <c r="D426">
        <v>8</v>
      </c>
      <c r="G426" s="2">
        <v>3.4390000000000001</v>
      </c>
      <c r="M426" s="2">
        <v>94</v>
      </c>
    </row>
    <row r="427" spans="1:13" ht="15.75" customHeight="1">
      <c r="A427" s="17" t="s">
        <v>223</v>
      </c>
      <c r="B427" s="20" t="s">
        <v>214</v>
      </c>
      <c r="C427">
        <v>5</v>
      </c>
      <c r="D427">
        <v>9</v>
      </c>
      <c r="G427" s="2">
        <v>1.526</v>
      </c>
      <c r="M427" s="2">
        <v>94</v>
      </c>
    </row>
    <row r="428" spans="1:13" ht="15.75" customHeight="1">
      <c r="A428" s="17" t="s">
        <v>223</v>
      </c>
      <c r="B428" s="20" t="s">
        <v>214</v>
      </c>
      <c r="C428">
        <v>5</v>
      </c>
      <c r="D428">
        <v>10</v>
      </c>
      <c r="G428" s="2">
        <v>0.52700000000000002</v>
      </c>
      <c r="M428" s="2">
        <v>94</v>
      </c>
    </row>
    <row r="429" spans="1:13" ht="15.75" customHeight="1">
      <c r="A429" s="17" t="s">
        <v>223</v>
      </c>
      <c r="B429" s="20" t="s">
        <v>214</v>
      </c>
      <c r="C429">
        <v>5</v>
      </c>
      <c r="D429">
        <v>11</v>
      </c>
      <c r="G429" s="2">
        <v>1.9279999999999999</v>
      </c>
      <c r="M429" s="2">
        <v>94</v>
      </c>
    </row>
    <row r="430" spans="1:13" ht="15.75" customHeight="1">
      <c r="A430" s="17" t="s">
        <v>223</v>
      </c>
      <c r="B430" s="20" t="s">
        <v>214</v>
      </c>
      <c r="C430">
        <v>5</v>
      </c>
      <c r="D430">
        <v>12</v>
      </c>
      <c r="G430" s="2">
        <v>3.9809999999999999</v>
      </c>
      <c r="M430" s="2">
        <v>94</v>
      </c>
    </row>
    <row r="431" spans="1:13" ht="15.75" customHeight="1">
      <c r="A431" s="17" t="s">
        <v>223</v>
      </c>
      <c r="B431" s="20" t="s">
        <v>214</v>
      </c>
      <c r="C431">
        <v>5</v>
      </c>
      <c r="D431">
        <v>13</v>
      </c>
      <c r="G431" s="2">
        <v>2.8130000000000002</v>
      </c>
      <c r="M431" s="2">
        <v>94</v>
      </c>
    </row>
    <row r="432" spans="1:13" ht="15.75" customHeight="1">
      <c r="A432" s="17" t="s">
        <v>223</v>
      </c>
      <c r="B432" s="20" t="s">
        <v>214</v>
      </c>
      <c r="C432">
        <v>5</v>
      </c>
      <c r="D432">
        <v>14</v>
      </c>
      <c r="G432" s="2">
        <v>0.627</v>
      </c>
      <c r="M432" s="2">
        <v>94</v>
      </c>
    </row>
    <row r="433" spans="1:13" ht="15.75" customHeight="1">
      <c r="A433" s="17" t="s">
        <v>223</v>
      </c>
      <c r="B433" s="20" t="s">
        <v>214</v>
      </c>
      <c r="C433">
        <v>5</v>
      </c>
      <c r="D433">
        <v>15</v>
      </c>
      <c r="G433" s="2">
        <v>1.409</v>
      </c>
      <c r="M433" s="2">
        <v>94</v>
      </c>
    </row>
    <row r="434" spans="1:13" ht="15.75" customHeight="1">
      <c r="A434" s="17" t="s">
        <v>223</v>
      </c>
      <c r="B434" s="20" t="s">
        <v>214</v>
      </c>
      <c r="C434">
        <v>5</v>
      </c>
      <c r="D434">
        <v>16</v>
      </c>
      <c r="G434" s="2">
        <v>4.7770000000000001</v>
      </c>
      <c r="M434" s="2">
        <v>94</v>
      </c>
    </row>
    <row r="435" spans="1:13" ht="15.75" customHeight="1">
      <c r="A435" s="17" t="s">
        <v>223</v>
      </c>
      <c r="B435" s="20" t="s">
        <v>214</v>
      </c>
      <c r="C435">
        <v>5</v>
      </c>
      <c r="D435">
        <v>17</v>
      </c>
      <c r="G435" s="2">
        <v>3.919</v>
      </c>
      <c r="M435" s="2">
        <v>94</v>
      </c>
    </row>
    <row r="436" spans="1:13" ht="15.75" customHeight="1">
      <c r="A436" s="17" t="s">
        <v>223</v>
      </c>
      <c r="B436" s="20" t="s">
        <v>214</v>
      </c>
      <c r="C436">
        <v>5</v>
      </c>
      <c r="D436">
        <v>18</v>
      </c>
      <c r="G436" s="2">
        <v>2.7330000000000001</v>
      </c>
      <c r="M436" s="2">
        <v>94</v>
      </c>
    </row>
    <row r="437" spans="1:13" ht="15.75" customHeight="1">
      <c r="A437" s="17" t="s">
        <v>223</v>
      </c>
      <c r="B437" s="20" t="s">
        <v>214</v>
      </c>
      <c r="C437">
        <v>5</v>
      </c>
      <c r="D437">
        <v>19</v>
      </c>
      <c r="G437" s="2">
        <v>3.012</v>
      </c>
      <c r="M437" s="2">
        <v>94</v>
      </c>
    </row>
    <row r="438" spans="1:13" ht="15.75" customHeight="1">
      <c r="A438" s="17" t="s">
        <v>223</v>
      </c>
      <c r="B438" s="20" t="s">
        <v>214</v>
      </c>
      <c r="C438">
        <v>5</v>
      </c>
      <c r="D438">
        <v>20</v>
      </c>
      <c r="G438" s="2">
        <v>1.946</v>
      </c>
      <c r="M438" s="2">
        <v>94</v>
      </c>
    </row>
    <row r="439" spans="1:13" ht="15.75" customHeight="1">
      <c r="A439" s="17" t="s">
        <v>223</v>
      </c>
      <c r="B439" s="20" t="s">
        <v>214</v>
      </c>
      <c r="C439">
        <v>5</v>
      </c>
      <c r="D439">
        <v>21</v>
      </c>
      <c r="G439" s="2">
        <v>23.757999999999999</v>
      </c>
      <c r="M439" s="2">
        <v>94</v>
      </c>
    </row>
    <row r="440" spans="1:13" ht="15.75" customHeight="1">
      <c r="A440" s="17" t="s">
        <v>223</v>
      </c>
      <c r="B440" s="20" t="s">
        <v>214</v>
      </c>
      <c r="C440">
        <v>5</v>
      </c>
      <c r="D440">
        <v>22</v>
      </c>
      <c r="G440" s="2">
        <v>3.6</v>
      </c>
      <c r="M440" s="2">
        <v>94</v>
      </c>
    </row>
    <row r="441" spans="1:13" ht="15.75" customHeight="1">
      <c r="A441" s="17" t="s">
        <v>223</v>
      </c>
      <c r="B441" s="20" t="s">
        <v>214</v>
      </c>
      <c r="C441">
        <v>5</v>
      </c>
      <c r="D441">
        <v>23</v>
      </c>
      <c r="G441" s="2">
        <v>6.3780000000000001</v>
      </c>
      <c r="M441" s="2">
        <v>94</v>
      </c>
    </row>
    <row r="442" spans="1:13" ht="15.75" customHeight="1">
      <c r="A442" s="17" t="s">
        <v>223</v>
      </c>
      <c r="B442" s="20" t="s">
        <v>214</v>
      </c>
      <c r="C442">
        <v>5</v>
      </c>
      <c r="D442">
        <v>24</v>
      </c>
      <c r="G442" s="2">
        <v>5.3490000000000002</v>
      </c>
      <c r="M442" s="2">
        <v>94</v>
      </c>
    </row>
    <row r="443" spans="1:13" ht="15.75" customHeight="1">
      <c r="A443" s="17" t="s">
        <v>223</v>
      </c>
      <c r="B443" s="20" t="s">
        <v>214</v>
      </c>
      <c r="C443">
        <v>5</v>
      </c>
      <c r="D443">
        <v>25</v>
      </c>
      <c r="G443" s="2">
        <v>3.548</v>
      </c>
      <c r="M443" s="2">
        <v>94</v>
      </c>
    </row>
    <row r="444" spans="1:13" ht="15.75" customHeight="1">
      <c r="A444" s="17" t="s">
        <v>223</v>
      </c>
      <c r="B444" s="20" t="s">
        <v>214</v>
      </c>
      <c r="C444">
        <v>5</v>
      </c>
      <c r="D444">
        <v>26</v>
      </c>
      <c r="G444" s="2">
        <v>6.3780000000000001</v>
      </c>
      <c r="M444" s="2">
        <v>94</v>
      </c>
    </row>
    <row r="445" spans="1:13" ht="15.75" customHeight="1">
      <c r="A445" s="17" t="s">
        <v>223</v>
      </c>
      <c r="B445" s="20" t="s">
        <v>214</v>
      </c>
      <c r="C445">
        <v>6</v>
      </c>
      <c r="D445">
        <v>1</v>
      </c>
      <c r="E445" s="21">
        <f>SUM(G445+F445)</f>
        <v>2.9750000000000001</v>
      </c>
      <c r="F445" s="2">
        <v>7.2999999999999995E-2</v>
      </c>
      <c r="G445" s="2">
        <v>2.9020000000000001</v>
      </c>
      <c r="H445" s="10">
        <f t="shared" ref="H445:H446" si="32">F445/E445</f>
        <v>2.4537815126050418E-2</v>
      </c>
      <c r="I445" s="10">
        <f>AVERAGE(H445:H446)</f>
        <v>2.4215810217892465E-2</v>
      </c>
      <c r="J445" s="10"/>
      <c r="L445" s="2" t="s">
        <v>198</v>
      </c>
      <c r="M445" s="2">
        <v>95</v>
      </c>
    </row>
    <row r="446" spans="1:13" ht="15.75" customHeight="1">
      <c r="A446" s="17" t="s">
        <v>223</v>
      </c>
      <c r="B446" s="20" t="s">
        <v>214</v>
      </c>
      <c r="C446">
        <v>6</v>
      </c>
      <c r="D446">
        <v>2</v>
      </c>
      <c r="E446" s="21">
        <f>SUM(G446+F446)</f>
        <v>1.1299999999999999</v>
      </c>
      <c r="F446" s="2">
        <v>2.7E-2</v>
      </c>
      <c r="G446" s="2">
        <v>1.103</v>
      </c>
      <c r="H446" s="10">
        <f t="shared" si="32"/>
        <v>2.3893805309734516E-2</v>
      </c>
      <c r="I446" s="10"/>
      <c r="J446" s="10"/>
      <c r="M446" s="2">
        <v>95</v>
      </c>
    </row>
    <row r="447" spans="1:13" ht="15.75" customHeight="1">
      <c r="A447" s="17" t="s">
        <v>223</v>
      </c>
      <c r="B447" s="20" t="s">
        <v>214</v>
      </c>
      <c r="C447">
        <v>6</v>
      </c>
      <c r="D447">
        <v>3</v>
      </c>
      <c r="G447" s="2">
        <v>1.268</v>
      </c>
      <c r="M447" s="2">
        <v>95</v>
      </c>
    </row>
    <row r="448" spans="1:13" ht="15.75" customHeight="1">
      <c r="A448" s="17" t="s">
        <v>223</v>
      </c>
      <c r="B448" s="20" t="s">
        <v>214</v>
      </c>
      <c r="C448">
        <v>6</v>
      </c>
      <c r="D448">
        <v>4</v>
      </c>
      <c r="G448" s="2">
        <v>0.58299999999999996</v>
      </c>
      <c r="M448" s="2">
        <v>95</v>
      </c>
    </row>
    <row r="449" spans="1:13" ht="15.75" customHeight="1">
      <c r="A449" s="17" t="s">
        <v>223</v>
      </c>
      <c r="B449" s="20" t="s">
        <v>214</v>
      </c>
      <c r="C449">
        <v>6</v>
      </c>
      <c r="D449">
        <v>5</v>
      </c>
      <c r="G449" s="2">
        <v>1.5249999999999999</v>
      </c>
      <c r="M449" s="2">
        <v>95</v>
      </c>
    </row>
    <row r="450" spans="1:13" ht="15.75" customHeight="1">
      <c r="A450" s="17" t="s">
        <v>223</v>
      </c>
      <c r="B450" s="20" t="s">
        <v>214</v>
      </c>
      <c r="C450">
        <v>6</v>
      </c>
      <c r="D450">
        <v>6</v>
      </c>
      <c r="G450" s="2">
        <v>4.4999999999999998E-2</v>
      </c>
      <c r="M450" s="2">
        <v>95</v>
      </c>
    </row>
    <row r="451" spans="1:13" ht="15.75" customHeight="1">
      <c r="A451" s="17" t="s">
        <v>223</v>
      </c>
      <c r="B451" s="20" t="s">
        <v>214</v>
      </c>
      <c r="C451">
        <v>6</v>
      </c>
      <c r="D451">
        <v>7</v>
      </c>
      <c r="G451" s="2">
        <v>2.9729999999999999</v>
      </c>
      <c r="M451" s="2">
        <v>95</v>
      </c>
    </row>
    <row r="452" spans="1:13" ht="15.75" customHeight="1">
      <c r="A452" s="17" t="s">
        <v>223</v>
      </c>
      <c r="B452" s="20" t="s">
        <v>214</v>
      </c>
      <c r="C452">
        <v>6</v>
      </c>
      <c r="D452">
        <v>8</v>
      </c>
      <c r="G452" s="2">
        <v>6.8289999999999997</v>
      </c>
      <c r="M452" s="2">
        <v>95</v>
      </c>
    </row>
    <row r="453" spans="1:13" ht="15.75" customHeight="1">
      <c r="A453" s="17" t="s">
        <v>223</v>
      </c>
      <c r="B453" s="20" t="s">
        <v>214</v>
      </c>
      <c r="C453">
        <v>6</v>
      </c>
      <c r="D453">
        <v>9</v>
      </c>
      <c r="G453" s="2">
        <v>3.8180000000000001</v>
      </c>
      <c r="M453" s="2">
        <v>95</v>
      </c>
    </row>
    <row r="454" spans="1:13" ht="15.75" customHeight="1">
      <c r="A454" s="17" t="s">
        <v>223</v>
      </c>
      <c r="B454" s="20" t="s">
        <v>214</v>
      </c>
      <c r="C454">
        <v>6</v>
      </c>
      <c r="D454">
        <v>10</v>
      </c>
      <c r="G454" s="2">
        <v>1.8580000000000001</v>
      </c>
      <c r="M454" s="2">
        <v>95</v>
      </c>
    </row>
    <row r="455" spans="1:13" ht="15.75" customHeight="1">
      <c r="A455" s="17" t="s">
        <v>223</v>
      </c>
      <c r="B455" s="20" t="s">
        <v>214</v>
      </c>
      <c r="C455">
        <v>6</v>
      </c>
      <c r="D455">
        <v>11</v>
      </c>
      <c r="G455" s="2">
        <v>1.2370000000000001</v>
      </c>
      <c r="M455" s="2">
        <v>95</v>
      </c>
    </row>
    <row r="456" spans="1:13" ht="15.75" customHeight="1">
      <c r="A456" s="17" t="s">
        <v>223</v>
      </c>
      <c r="B456" s="20" t="s">
        <v>214</v>
      </c>
      <c r="C456">
        <v>6</v>
      </c>
      <c r="D456">
        <v>12</v>
      </c>
      <c r="G456" s="2">
        <v>0.89100000000000001</v>
      </c>
      <c r="M456" s="2">
        <v>95</v>
      </c>
    </row>
    <row r="457" spans="1:13" ht="15.75" customHeight="1">
      <c r="A457" s="17" t="s">
        <v>223</v>
      </c>
      <c r="B457" s="20" t="s">
        <v>214</v>
      </c>
      <c r="C457">
        <v>6</v>
      </c>
      <c r="D457">
        <v>13</v>
      </c>
      <c r="G457" s="2">
        <v>0.114</v>
      </c>
      <c r="M457" s="2">
        <v>95</v>
      </c>
    </row>
    <row r="458" spans="1:13" ht="15.75" customHeight="1">
      <c r="A458" s="17" t="s">
        <v>223</v>
      </c>
      <c r="B458" s="20" t="s">
        <v>214</v>
      </c>
      <c r="C458">
        <v>6</v>
      </c>
      <c r="D458">
        <v>14</v>
      </c>
      <c r="G458" s="2">
        <v>9.0999999999999998E-2</v>
      </c>
      <c r="M458" s="2">
        <v>95</v>
      </c>
    </row>
    <row r="459" spans="1:13" ht="15.75" customHeight="1">
      <c r="A459" s="17" t="s">
        <v>223</v>
      </c>
      <c r="B459" s="20" t="s">
        <v>214</v>
      </c>
      <c r="C459">
        <v>6</v>
      </c>
      <c r="D459">
        <v>15</v>
      </c>
      <c r="G459" s="2">
        <v>8.6999999999999994E-2</v>
      </c>
      <c r="M459" s="2">
        <v>95</v>
      </c>
    </row>
    <row r="460" spans="1:13" ht="15.75" customHeight="1">
      <c r="A460" s="17" t="s">
        <v>223</v>
      </c>
      <c r="B460" s="20" t="s">
        <v>214</v>
      </c>
      <c r="C460">
        <v>6</v>
      </c>
      <c r="D460">
        <v>16</v>
      </c>
      <c r="G460" s="2">
        <v>0.255</v>
      </c>
      <c r="M460" s="2">
        <v>95</v>
      </c>
    </row>
    <row r="461" spans="1:13" ht="15.75" customHeight="1">
      <c r="A461" s="17" t="s">
        <v>223</v>
      </c>
      <c r="B461" s="20" t="s">
        <v>214</v>
      </c>
      <c r="C461">
        <v>6</v>
      </c>
      <c r="D461">
        <v>17</v>
      </c>
      <c r="G461" s="2">
        <v>0.15</v>
      </c>
      <c r="M461" s="2">
        <v>95</v>
      </c>
    </row>
    <row r="462" spans="1:13" ht="15.75" customHeight="1">
      <c r="A462" s="17" t="s">
        <v>223</v>
      </c>
      <c r="B462" s="20" t="s">
        <v>214</v>
      </c>
      <c r="C462">
        <v>6</v>
      </c>
      <c r="D462">
        <v>18</v>
      </c>
      <c r="G462" s="2">
        <v>0.186</v>
      </c>
      <c r="M462" s="2">
        <v>95</v>
      </c>
    </row>
    <row r="463" spans="1:13" ht="15.75" customHeight="1">
      <c r="A463" s="17" t="s">
        <v>223</v>
      </c>
      <c r="B463" s="20" t="s">
        <v>214</v>
      </c>
      <c r="C463">
        <v>6</v>
      </c>
      <c r="D463">
        <v>19</v>
      </c>
      <c r="G463" s="2">
        <v>1.0129999999999999</v>
      </c>
      <c r="M463" s="2">
        <v>95</v>
      </c>
    </row>
    <row r="464" spans="1:13" ht="15.75" customHeight="1">
      <c r="A464" s="17" t="s">
        <v>223</v>
      </c>
      <c r="B464" s="20" t="s">
        <v>214</v>
      </c>
      <c r="C464">
        <v>6</v>
      </c>
      <c r="D464">
        <v>20</v>
      </c>
      <c r="G464" s="2">
        <v>0.95399999999999996</v>
      </c>
      <c r="M464" s="2">
        <v>95</v>
      </c>
    </row>
    <row r="465" spans="1:13" ht="15.75" customHeight="1">
      <c r="A465" s="17" t="s">
        <v>223</v>
      </c>
      <c r="B465" s="20" t="s">
        <v>214</v>
      </c>
      <c r="C465">
        <v>6</v>
      </c>
      <c r="D465">
        <v>21</v>
      </c>
      <c r="G465" s="2">
        <v>0.2</v>
      </c>
      <c r="M465" s="2">
        <v>95</v>
      </c>
    </row>
    <row r="466" spans="1:13" ht="15.75" customHeight="1">
      <c r="A466" s="17" t="s">
        <v>223</v>
      </c>
      <c r="B466" s="20" t="s">
        <v>214</v>
      </c>
      <c r="C466">
        <v>6</v>
      </c>
      <c r="D466">
        <v>22</v>
      </c>
      <c r="G466" s="2">
        <v>0.14199999999999999</v>
      </c>
      <c r="M466" s="2">
        <v>95</v>
      </c>
    </row>
    <row r="467" spans="1:13" ht="15.75" customHeight="1">
      <c r="A467" s="17" t="s">
        <v>223</v>
      </c>
      <c r="B467" s="20" t="s">
        <v>214</v>
      </c>
      <c r="C467">
        <v>6</v>
      </c>
      <c r="D467">
        <v>23</v>
      </c>
      <c r="G467" s="2">
        <v>0.15</v>
      </c>
      <c r="M467" s="2">
        <v>95</v>
      </c>
    </row>
    <row r="468" spans="1:13" ht="15.75" customHeight="1">
      <c r="A468" s="17" t="s">
        <v>223</v>
      </c>
      <c r="B468" s="20" t="s">
        <v>214</v>
      </c>
      <c r="C468">
        <v>6</v>
      </c>
      <c r="D468">
        <v>24</v>
      </c>
      <c r="G468" s="2">
        <v>1.329</v>
      </c>
      <c r="M468" s="2">
        <v>95</v>
      </c>
    </row>
    <row r="469" spans="1:13" ht="15.75" customHeight="1">
      <c r="A469" s="17" t="s">
        <v>223</v>
      </c>
      <c r="B469" s="20" t="s">
        <v>214</v>
      </c>
      <c r="C469">
        <v>6</v>
      </c>
      <c r="D469">
        <v>25</v>
      </c>
      <c r="G469" s="2">
        <v>0.44600000000000001</v>
      </c>
      <c r="M469" s="2">
        <v>95</v>
      </c>
    </row>
    <row r="470" spans="1:13" ht="15.75" customHeight="1">
      <c r="A470" s="17" t="s">
        <v>223</v>
      </c>
      <c r="B470" s="20" t="s">
        <v>214</v>
      </c>
      <c r="C470">
        <v>6</v>
      </c>
      <c r="D470">
        <v>26</v>
      </c>
      <c r="G470" s="2">
        <v>0.42699999999999999</v>
      </c>
      <c r="M470" s="2">
        <v>95</v>
      </c>
    </row>
    <row r="471" spans="1:13" ht="15.75" customHeight="1">
      <c r="A471" s="17" t="s">
        <v>223</v>
      </c>
      <c r="B471" s="20" t="s">
        <v>214</v>
      </c>
      <c r="C471">
        <v>6</v>
      </c>
      <c r="D471">
        <v>27</v>
      </c>
      <c r="G471" s="2">
        <v>0.58299999999999996</v>
      </c>
      <c r="M471" s="2">
        <v>95</v>
      </c>
    </row>
    <row r="472" spans="1:13" ht="15.75" customHeight="1">
      <c r="A472" s="17" t="s">
        <v>223</v>
      </c>
      <c r="B472" s="20" t="s">
        <v>214</v>
      </c>
      <c r="C472">
        <v>6</v>
      </c>
      <c r="D472">
        <v>28</v>
      </c>
      <c r="G472" s="2">
        <v>1.01</v>
      </c>
      <c r="M472" s="2">
        <v>95</v>
      </c>
    </row>
    <row r="473" spans="1:13" ht="15.75" customHeight="1">
      <c r="A473" s="17" t="s">
        <v>223</v>
      </c>
      <c r="B473" s="20" t="s">
        <v>214</v>
      </c>
      <c r="C473">
        <v>6</v>
      </c>
      <c r="D473">
        <v>29</v>
      </c>
      <c r="G473" s="2">
        <v>0.42499999999999999</v>
      </c>
      <c r="M473" s="2">
        <v>95</v>
      </c>
    </row>
    <row r="474" spans="1:13" ht="15.75" customHeight="1">
      <c r="A474" s="17" t="s">
        <v>223</v>
      </c>
      <c r="B474" s="20" t="s">
        <v>214</v>
      </c>
      <c r="C474">
        <v>6</v>
      </c>
      <c r="D474">
        <v>30</v>
      </c>
      <c r="G474" s="2">
        <v>1.173</v>
      </c>
      <c r="M474" s="2">
        <v>95</v>
      </c>
    </row>
    <row r="475" spans="1:13" ht="15.75" customHeight="1">
      <c r="A475" s="17" t="s">
        <v>223</v>
      </c>
      <c r="B475" s="20" t="s">
        <v>214</v>
      </c>
      <c r="C475">
        <v>6</v>
      </c>
      <c r="D475">
        <v>31</v>
      </c>
      <c r="G475" s="2">
        <v>0.52800000000000002</v>
      </c>
      <c r="M475" s="2">
        <v>95</v>
      </c>
    </row>
    <row r="476" spans="1:13" ht="15.75" customHeight="1">
      <c r="A476" s="17" t="s">
        <v>223</v>
      </c>
      <c r="B476" s="20" t="s">
        <v>214</v>
      </c>
      <c r="C476">
        <v>6</v>
      </c>
      <c r="D476">
        <v>32</v>
      </c>
      <c r="G476" s="2">
        <v>1.284</v>
      </c>
      <c r="M476" s="2">
        <v>95</v>
      </c>
    </row>
    <row r="477" spans="1:13" ht="15.75" customHeight="1">
      <c r="A477" s="17" t="s">
        <v>223</v>
      </c>
      <c r="B477" s="20" t="s">
        <v>214</v>
      </c>
      <c r="C477">
        <v>6</v>
      </c>
      <c r="D477">
        <v>33</v>
      </c>
      <c r="G477" s="2">
        <v>1.722</v>
      </c>
      <c r="M477" s="2">
        <v>95</v>
      </c>
    </row>
    <row r="478" spans="1:13" ht="15.75" customHeight="1">
      <c r="A478" s="17" t="s">
        <v>223</v>
      </c>
      <c r="B478" s="20" t="s">
        <v>214</v>
      </c>
      <c r="C478">
        <v>7</v>
      </c>
      <c r="D478">
        <v>1</v>
      </c>
      <c r="E478" s="21">
        <f>SUM(G478+F478)</f>
        <v>52.820999999999998</v>
      </c>
      <c r="F478" s="2">
        <v>3.7999999999999999E-2</v>
      </c>
      <c r="G478" s="2">
        <v>52.783000000000001</v>
      </c>
      <c r="H478" s="10">
        <f t="shared" ref="H478:H493" si="33">F478/E478</f>
        <v>7.1941084038545271E-4</v>
      </c>
      <c r="I478" s="10">
        <f>AVERAGE(H478:H493)</f>
        <v>8.6498460809783004E-2</v>
      </c>
      <c r="J478" s="10"/>
      <c r="L478" s="2" t="s">
        <v>200</v>
      </c>
      <c r="M478" s="2">
        <v>96</v>
      </c>
    </row>
    <row r="479" spans="1:13" ht="15.75" customHeight="1">
      <c r="A479" s="17" t="s">
        <v>223</v>
      </c>
      <c r="B479" s="20" t="s">
        <v>214</v>
      </c>
      <c r="C479">
        <v>7</v>
      </c>
      <c r="D479">
        <v>2</v>
      </c>
      <c r="E479" s="21">
        <f t="shared" ref="E479:E493" si="34">SUM(G479+F479)</f>
        <v>2.556</v>
      </c>
      <c r="F479" s="2">
        <v>1.2E-2</v>
      </c>
      <c r="G479" s="2">
        <v>2.544</v>
      </c>
      <c r="H479" s="10">
        <f t="shared" si="33"/>
        <v>4.6948356807511738E-3</v>
      </c>
      <c r="I479" s="10"/>
      <c r="J479" s="10"/>
      <c r="M479" s="2">
        <v>96</v>
      </c>
    </row>
    <row r="480" spans="1:13" ht="15.75" customHeight="1">
      <c r="A480" s="17" t="s">
        <v>223</v>
      </c>
      <c r="B480" s="20" t="s">
        <v>214</v>
      </c>
      <c r="C480">
        <v>7</v>
      </c>
      <c r="D480">
        <v>3</v>
      </c>
      <c r="E480" s="21">
        <f t="shared" si="34"/>
        <v>0.26700000000000002</v>
      </c>
      <c r="F480" s="2">
        <v>1.6E-2</v>
      </c>
      <c r="G480" s="2">
        <v>0.251</v>
      </c>
      <c r="H480" s="10">
        <f t="shared" si="33"/>
        <v>5.9925093632958802E-2</v>
      </c>
      <c r="I480" s="10"/>
      <c r="J480" s="10"/>
      <c r="M480" s="2">
        <v>96</v>
      </c>
    </row>
    <row r="481" spans="1:13" ht="15.75" customHeight="1">
      <c r="A481" s="17" t="s">
        <v>223</v>
      </c>
      <c r="B481" s="20" t="s">
        <v>214</v>
      </c>
      <c r="C481">
        <v>7</v>
      </c>
      <c r="D481">
        <v>4</v>
      </c>
      <c r="E481" s="21">
        <f t="shared" si="34"/>
        <v>1.4359999999999999</v>
      </c>
      <c r="F481" s="2">
        <v>0.44800000000000001</v>
      </c>
      <c r="G481" s="2">
        <v>0.98799999999999999</v>
      </c>
      <c r="H481" s="10">
        <f t="shared" si="33"/>
        <v>0.31197771587743733</v>
      </c>
      <c r="I481" s="10"/>
      <c r="J481" s="10"/>
      <c r="M481" s="2">
        <v>96</v>
      </c>
    </row>
    <row r="482" spans="1:13" ht="15.75" customHeight="1">
      <c r="A482" s="17" t="s">
        <v>223</v>
      </c>
      <c r="B482" s="20" t="s">
        <v>214</v>
      </c>
      <c r="C482">
        <v>7</v>
      </c>
      <c r="D482">
        <v>5</v>
      </c>
      <c r="E482" s="21">
        <f t="shared" si="34"/>
        <v>1.881</v>
      </c>
      <c r="F482" s="2">
        <v>0.66500000000000004</v>
      </c>
      <c r="G482" s="2">
        <v>1.216</v>
      </c>
      <c r="H482" s="10">
        <f t="shared" si="33"/>
        <v>0.35353535353535354</v>
      </c>
      <c r="I482" s="10"/>
      <c r="J482" s="10"/>
      <c r="M482" s="2">
        <v>96</v>
      </c>
    </row>
    <row r="483" spans="1:13" ht="15.75" customHeight="1">
      <c r="A483" s="17" t="s">
        <v>223</v>
      </c>
      <c r="B483" s="20" t="s">
        <v>214</v>
      </c>
      <c r="C483">
        <v>7</v>
      </c>
      <c r="D483">
        <v>6</v>
      </c>
      <c r="E483" s="21">
        <f t="shared" si="34"/>
        <v>4.0979999999999999</v>
      </c>
      <c r="F483" s="2">
        <v>0.19500000000000001</v>
      </c>
      <c r="G483" s="2">
        <v>3.903</v>
      </c>
      <c r="H483" s="10">
        <f t="shared" si="33"/>
        <v>4.7584187408491949E-2</v>
      </c>
      <c r="I483" s="10"/>
      <c r="J483" s="10"/>
      <c r="M483" s="2">
        <v>96</v>
      </c>
    </row>
    <row r="484" spans="1:13" ht="15.75" customHeight="1">
      <c r="A484" s="17" t="s">
        <v>223</v>
      </c>
      <c r="B484" s="20" t="s">
        <v>214</v>
      </c>
      <c r="C484">
        <v>7</v>
      </c>
      <c r="D484">
        <v>7</v>
      </c>
      <c r="E484" s="21">
        <f t="shared" si="34"/>
        <v>1.6020000000000001</v>
      </c>
      <c r="F484" s="2">
        <v>0.16900000000000001</v>
      </c>
      <c r="G484" s="2">
        <v>1.4330000000000001</v>
      </c>
      <c r="H484" s="10">
        <f t="shared" si="33"/>
        <v>0.10549313358302123</v>
      </c>
      <c r="I484" s="10"/>
      <c r="J484" s="10"/>
      <c r="M484" s="2">
        <v>96</v>
      </c>
    </row>
    <row r="485" spans="1:13" ht="15.75" customHeight="1">
      <c r="A485" s="17" t="s">
        <v>223</v>
      </c>
      <c r="B485" s="20" t="s">
        <v>214</v>
      </c>
      <c r="C485">
        <v>7</v>
      </c>
      <c r="D485">
        <v>8</v>
      </c>
      <c r="E485" s="21">
        <f t="shared" si="34"/>
        <v>2.5950000000000002</v>
      </c>
      <c r="F485" s="2">
        <v>2.7E-2</v>
      </c>
      <c r="G485" s="2">
        <v>2.5680000000000001</v>
      </c>
      <c r="H485" s="10">
        <f t="shared" si="33"/>
        <v>1.0404624277456646E-2</v>
      </c>
      <c r="I485" s="10"/>
      <c r="J485" s="10"/>
      <c r="M485" s="2">
        <v>96</v>
      </c>
    </row>
    <row r="486" spans="1:13" ht="15.75" customHeight="1">
      <c r="A486" s="17" t="s">
        <v>223</v>
      </c>
      <c r="B486" s="20" t="s">
        <v>214</v>
      </c>
      <c r="C486">
        <v>7</v>
      </c>
      <c r="D486">
        <v>9</v>
      </c>
      <c r="E486" s="21">
        <f t="shared" si="34"/>
        <v>5.7190000000000003</v>
      </c>
      <c r="F486" s="2">
        <v>0.17799999999999999</v>
      </c>
      <c r="G486" s="2">
        <v>5.5410000000000004</v>
      </c>
      <c r="H486" s="10">
        <f t="shared" si="33"/>
        <v>3.1124322433991953E-2</v>
      </c>
      <c r="I486" s="10"/>
      <c r="J486" s="10"/>
      <c r="M486" s="2">
        <v>96</v>
      </c>
    </row>
    <row r="487" spans="1:13" ht="15.75" customHeight="1">
      <c r="A487" s="17" t="s">
        <v>223</v>
      </c>
      <c r="B487" s="20" t="s">
        <v>214</v>
      </c>
      <c r="C487">
        <v>7</v>
      </c>
      <c r="D487">
        <v>10</v>
      </c>
      <c r="E487" s="21">
        <f t="shared" si="34"/>
        <v>1.474</v>
      </c>
      <c r="F487" s="2">
        <v>3.2000000000000001E-2</v>
      </c>
      <c r="G487" s="2">
        <v>1.4419999999999999</v>
      </c>
      <c r="H487" s="10">
        <f t="shared" si="33"/>
        <v>2.1709633649932159E-2</v>
      </c>
      <c r="I487" s="10"/>
      <c r="J487" s="10"/>
      <c r="M487" s="2">
        <v>96</v>
      </c>
    </row>
    <row r="488" spans="1:13" ht="15.75" customHeight="1">
      <c r="A488" s="17" t="s">
        <v>223</v>
      </c>
      <c r="B488" s="20" t="s">
        <v>214</v>
      </c>
      <c r="C488">
        <v>7</v>
      </c>
      <c r="D488">
        <v>11</v>
      </c>
      <c r="E488" s="21">
        <f t="shared" si="34"/>
        <v>0.66499999999999992</v>
      </c>
      <c r="F488" s="2">
        <v>8.4000000000000005E-2</v>
      </c>
      <c r="G488" s="2">
        <v>0.58099999999999996</v>
      </c>
      <c r="H488" s="10">
        <f t="shared" si="33"/>
        <v>0.12631578947368424</v>
      </c>
      <c r="I488" s="10"/>
      <c r="J488" s="10"/>
      <c r="M488" s="2">
        <v>96</v>
      </c>
    </row>
    <row r="489" spans="1:13" ht="15.75" customHeight="1">
      <c r="A489" s="17" t="s">
        <v>223</v>
      </c>
      <c r="B489" s="20" t="s">
        <v>214</v>
      </c>
      <c r="C489">
        <v>7</v>
      </c>
      <c r="D489">
        <v>12</v>
      </c>
      <c r="E489" s="21">
        <f t="shared" si="34"/>
        <v>5.9589999999999996</v>
      </c>
      <c r="F489" s="2">
        <v>0.436</v>
      </c>
      <c r="G489" s="2">
        <v>5.5229999999999997</v>
      </c>
      <c r="H489" s="10">
        <f t="shared" si="33"/>
        <v>7.3166638697768085E-2</v>
      </c>
      <c r="I489" s="10"/>
      <c r="J489" s="10"/>
      <c r="M489" s="2">
        <v>96</v>
      </c>
    </row>
    <row r="490" spans="1:13" ht="15.75" customHeight="1">
      <c r="A490" s="17" t="s">
        <v>223</v>
      </c>
      <c r="B490" s="20" t="s">
        <v>214</v>
      </c>
      <c r="C490">
        <v>7</v>
      </c>
      <c r="D490">
        <v>13</v>
      </c>
      <c r="E490" s="21">
        <f t="shared" si="34"/>
        <v>0.91400000000000003</v>
      </c>
      <c r="F490" s="2">
        <v>3.5999999999999997E-2</v>
      </c>
      <c r="G490" s="2">
        <v>0.878</v>
      </c>
      <c r="H490" s="10">
        <f t="shared" si="33"/>
        <v>3.9387308533916844E-2</v>
      </c>
      <c r="I490" s="10"/>
      <c r="J490" s="10"/>
      <c r="M490" s="2">
        <v>96</v>
      </c>
    </row>
    <row r="491" spans="1:13" ht="15.75" customHeight="1">
      <c r="A491" s="17" t="s">
        <v>223</v>
      </c>
      <c r="B491" s="20" t="s">
        <v>214</v>
      </c>
      <c r="C491">
        <v>7</v>
      </c>
      <c r="D491">
        <v>14</v>
      </c>
      <c r="E491" s="21">
        <f t="shared" si="34"/>
        <v>0.73299999999999998</v>
      </c>
      <c r="F491" s="2">
        <v>0.13300000000000001</v>
      </c>
      <c r="G491" s="2">
        <v>0.6</v>
      </c>
      <c r="H491" s="10">
        <f t="shared" si="33"/>
        <v>0.1814461118690314</v>
      </c>
      <c r="I491" s="10"/>
      <c r="J491" s="10"/>
      <c r="M491" s="2">
        <v>96</v>
      </c>
    </row>
    <row r="492" spans="1:13" ht="15.75" customHeight="1">
      <c r="A492" s="17" t="s">
        <v>223</v>
      </c>
      <c r="B492" s="20" t="s">
        <v>214</v>
      </c>
      <c r="C492">
        <v>7</v>
      </c>
      <c r="D492">
        <v>15</v>
      </c>
      <c r="E492" s="21">
        <f t="shared" si="34"/>
        <v>2.0180000000000002</v>
      </c>
      <c r="F492" s="2">
        <v>2.7E-2</v>
      </c>
      <c r="G492" s="2">
        <v>1.9910000000000001</v>
      </c>
      <c r="H492" s="10">
        <f t="shared" si="33"/>
        <v>1.3379583746283447E-2</v>
      </c>
      <c r="I492" s="10"/>
      <c r="J492" s="10"/>
      <c r="M492" s="2">
        <v>96</v>
      </c>
    </row>
    <row r="493" spans="1:13" ht="15.75" customHeight="1">
      <c r="A493" s="17" t="s">
        <v>223</v>
      </c>
      <c r="B493" s="20" t="s">
        <v>214</v>
      </c>
      <c r="C493">
        <v>7</v>
      </c>
      <c r="D493">
        <v>16</v>
      </c>
      <c r="E493" s="21">
        <f t="shared" si="34"/>
        <v>5.1420000000000003</v>
      </c>
      <c r="F493" s="2">
        <v>1.6E-2</v>
      </c>
      <c r="G493" s="2">
        <v>5.1260000000000003</v>
      </c>
      <c r="H493" s="10">
        <f t="shared" si="33"/>
        <v>3.1116297160637884E-3</v>
      </c>
      <c r="I493" s="10"/>
      <c r="J493" s="10"/>
      <c r="M493" s="2">
        <v>96</v>
      </c>
    </row>
    <row r="494" spans="1:13" ht="15.75" customHeight="1">
      <c r="A494" s="17" t="s">
        <v>223</v>
      </c>
      <c r="B494" s="20" t="s">
        <v>214</v>
      </c>
      <c r="C494">
        <v>7</v>
      </c>
      <c r="D494">
        <v>17</v>
      </c>
      <c r="G494" s="2">
        <v>1.498</v>
      </c>
      <c r="M494" s="2">
        <v>96</v>
      </c>
    </row>
    <row r="495" spans="1:13" ht="15.75" customHeight="1">
      <c r="A495" s="17" t="s">
        <v>223</v>
      </c>
      <c r="B495" s="20" t="s">
        <v>214</v>
      </c>
      <c r="C495">
        <v>7</v>
      </c>
      <c r="D495">
        <v>18</v>
      </c>
      <c r="G495" s="2">
        <v>0.45300000000000001</v>
      </c>
      <c r="M495" s="2">
        <v>96</v>
      </c>
    </row>
    <row r="496" spans="1:13" ht="15.75" customHeight="1">
      <c r="A496" s="17" t="s">
        <v>223</v>
      </c>
      <c r="B496" s="20" t="s">
        <v>214</v>
      </c>
      <c r="C496">
        <v>7</v>
      </c>
      <c r="D496">
        <v>19</v>
      </c>
      <c r="G496" s="2">
        <v>1.603</v>
      </c>
      <c r="M496" s="2">
        <v>96</v>
      </c>
    </row>
    <row r="497" spans="1:13" ht="15.75" customHeight="1">
      <c r="A497" s="17" t="s">
        <v>223</v>
      </c>
      <c r="B497" s="20" t="s">
        <v>214</v>
      </c>
      <c r="C497">
        <v>7</v>
      </c>
      <c r="D497">
        <v>20</v>
      </c>
      <c r="G497" s="2">
        <v>0.91800000000000004</v>
      </c>
      <c r="M497" s="2">
        <v>96</v>
      </c>
    </row>
    <row r="498" spans="1:13" ht="15.75" customHeight="1">
      <c r="A498" s="17" t="s">
        <v>223</v>
      </c>
      <c r="B498" s="20" t="s">
        <v>214</v>
      </c>
      <c r="C498">
        <v>7</v>
      </c>
      <c r="D498">
        <v>21</v>
      </c>
      <c r="G498" s="2">
        <v>0.83799999999999997</v>
      </c>
      <c r="M498" s="2">
        <v>96</v>
      </c>
    </row>
    <row r="499" spans="1:13" ht="15.75" customHeight="1">
      <c r="A499" s="17" t="s">
        <v>223</v>
      </c>
      <c r="B499" s="20" t="s">
        <v>214</v>
      </c>
      <c r="C499">
        <v>7</v>
      </c>
      <c r="D499">
        <v>22</v>
      </c>
      <c r="G499" s="2">
        <v>2.194</v>
      </c>
      <c r="M499" s="2">
        <v>96</v>
      </c>
    </row>
    <row r="500" spans="1:13" ht="15.75" customHeight="1">
      <c r="A500" s="17" t="s">
        <v>223</v>
      </c>
      <c r="B500" s="20" t="s">
        <v>214</v>
      </c>
      <c r="C500">
        <v>7</v>
      </c>
      <c r="D500">
        <v>23</v>
      </c>
      <c r="G500" s="2">
        <v>0.29899999999999999</v>
      </c>
      <c r="M500" s="2">
        <v>96</v>
      </c>
    </row>
    <row r="501" spans="1:13" ht="15.75" customHeight="1">
      <c r="A501" s="17" t="s">
        <v>223</v>
      </c>
      <c r="B501" s="20" t="s">
        <v>214</v>
      </c>
      <c r="C501">
        <v>7</v>
      </c>
      <c r="D501">
        <v>24</v>
      </c>
      <c r="G501" s="2">
        <v>2.4180000000000001</v>
      </c>
      <c r="M501" s="2">
        <v>96</v>
      </c>
    </row>
    <row r="502" spans="1:13" ht="15.75" customHeight="1">
      <c r="A502" s="17" t="s">
        <v>223</v>
      </c>
      <c r="B502" s="20" t="s">
        <v>214</v>
      </c>
      <c r="C502">
        <v>7</v>
      </c>
      <c r="D502">
        <v>25</v>
      </c>
      <c r="G502" s="2">
        <v>2.1760000000000002</v>
      </c>
      <c r="M502" s="2">
        <v>96</v>
      </c>
    </row>
    <row r="503" spans="1:13" ht="15.75" customHeight="1">
      <c r="A503" s="17" t="s">
        <v>223</v>
      </c>
      <c r="B503" s="20" t="s">
        <v>214</v>
      </c>
      <c r="C503">
        <v>7</v>
      </c>
      <c r="D503">
        <v>26</v>
      </c>
      <c r="G503" s="2">
        <v>2.4569999999999999</v>
      </c>
      <c r="M503" s="2">
        <v>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226"/>
  <sheetViews>
    <sheetView tabSelected="1" workbookViewId="0">
      <pane ySplit="1" topLeftCell="A108" activePane="bottomLeft" state="frozen"/>
      <selection pane="bottomLeft" activeCell="K108" sqref="K108"/>
    </sheetView>
  </sheetViews>
  <sheetFormatPr baseColWidth="10" defaultColWidth="14.5" defaultRowHeight="15.75" customHeight="1"/>
  <cols>
    <col min="1" max="1" width="7.5" customWidth="1"/>
    <col min="2" max="2" width="8.5" customWidth="1"/>
    <col min="3" max="3" width="5.83203125" customWidth="1"/>
    <col min="4" max="4" width="4.83203125" customWidth="1"/>
    <col min="5" max="5" width="8.1640625" customWidth="1"/>
    <col min="6" max="6" width="7.6640625" customWidth="1"/>
    <col min="7" max="7" width="8.83203125" customWidth="1"/>
    <col min="8" max="8" width="26.5" customWidth="1"/>
    <col min="9" max="9" width="13" customWidth="1"/>
    <col min="10" max="10" width="20.5" customWidth="1"/>
    <col min="11" max="11" width="9.1640625" customWidth="1"/>
  </cols>
  <sheetData>
    <row r="1" spans="1:14" ht="15">
      <c r="A1" s="18" t="s">
        <v>6</v>
      </c>
      <c r="B1" s="18" t="s">
        <v>209</v>
      </c>
      <c r="C1" s="18" t="s">
        <v>210</v>
      </c>
      <c r="D1" s="18" t="s">
        <v>211</v>
      </c>
      <c r="E1" s="12" t="s">
        <v>12</v>
      </c>
      <c r="F1" s="12" t="s">
        <v>32</v>
      </c>
      <c r="G1" s="12" t="s">
        <v>33</v>
      </c>
      <c r="H1" s="4" t="s">
        <v>208</v>
      </c>
      <c r="I1" s="23" t="s">
        <v>227</v>
      </c>
      <c r="J1" s="23" t="s">
        <v>228</v>
      </c>
      <c r="K1" s="18" t="s">
        <v>229</v>
      </c>
      <c r="L1" s="11" t="s">
        <v>0</v>
      </c>
      <c r="M1" s="11" t="s">
        <v>1</v>
      </c>
    </row>
    <row r="2" spans="1:14" ht="15">
      <c r="A2" s="17" t="s">
        <v>224</v>
      </c>
      <c r="B2" s="20" t="s">
        <v>213</v>
      </c>
      <c r="C2">
        <v>1</v>
      </c>
      <c r="D2">
        <v>1</v>
      </c>
      <c r="E2" s="14">
        <v>26.628</v>
      </c>
      <c r="F2" s="14">
        <v>0.112</v>
      </c>
      <c r="G2" s="14">
        <v>26.515999999999998</v>
      </c>
      <c r="H2" s="10">
        <f>F2/E2</f>
        <v>4.206098843322818E-3</v>
      </c>
      <c r="I2" s="10">
        <f>AVERAGE(H2:H7)</f>
        <v>5.6700786761261406E-3</v>
      </c>
      <c r="J2" s="10">
        <f>AVERAGE(I2:I105)</f>
        <v>1.6625444590341484E-2</v>
      </c>
      <c r="K2">
        <f>(_xlfn.STDEV.S(I2:I105))/(SQRT(COUNT(I2:I105)))</f>
        <v>4.7182789668722769E-3</v>
      </c>
      <c r="L2" s="13" t="s">
        <v>175</v>
      </c>
      <c r="M2" s="14">
        <v>97</v>
      </c>
    </row>
    <row r="3" spans="1:14" ht="15">
      <c r="A3" s="17" t="s">
        <v>224</v>
      </c>
      <c r="B3" s="20" t="s">
        <v>213</v>
      </c>
      <c r="C3">
        <v>1</v>
      </c>
      <c r="D3">
        <v>2</v>
      </c>
      <c r="E3" s="14">
        <v>13.005000000000001</v>
      </c>
      <c r="F3" s="14">
        <v>0.193</v>
      </c>
      <c r="G3" s="14">
        <v>12.811999999999999</v>
      </c>
      <c r="H3" s="10">
        <f t="shared" ref="H3:H7" si="0">F3/E3</f>
        <v>1.4840445982314494E-2</v>
      </c>
      <c r="I3" s="10"/>
      <c r="J3" s="10"/>
      <c r="L3" s="13" t="s">
        <v>175</v>
      </c>
      <c r="M3" s="14">
        <v>97</v>
      </c>
    </row>
    <row r="4" spans="1:14" ht="15">
      <c r="A4" s="17" t="s">
        <v>224</v>
      </c>
      <c r="B4" s="20" t="s">
        <v>213</v>
      </c>
      <c r="C4">
        <v>1</v>
      </c>
      <c r="D4">
        <v>3</v>
      </c>
      <c r="E4" s="14">
        <v>2.0419999999999998</v>
      </c>
      <c r="F4" s="14">
        <v>0</v>
      </c>
      <c r="G4" s="14">
        <v>2.0419999999999998</v>
      </c>
      <c r="H4" s="10">
        <f t="shared" si="0"/>
        <v>0</v>
      </c>
      <c r="I4" s="10"/>
      <c r="J4" s="10"/>
      <c r="L4" s="13" t="s">
        <v>175</v>
      </c>
      <c r="M4" s="14">
        <v>97</v>
      </c>
    </row>
    <row r="5" spans="1:14" ht="15">
      <c r="A5" s="17" t="s">
        <v>224</v>
      </c>
      <c r="B5" s="20" t="s">
        <v>213</v>
      </c>
      <c r="C5">
        <v>1</v>
      </c>
      <c r="D5">
        <v>4</v>
      </c>
      <c r="E5" s="14">
        <v>27.76</v>
      </c>
      <c r="F5" s="14">
        <v>7.0000000000000001E-3</v>
      </c>
      <c r="G5" s="14">
        <v>27.753</v>
      </c>
      <c r="H5" s="10">
        <f t="shared" si="0"/>
        <v>2.5216138328530257E-4</v>
      </c>
      <c r="I5" s="10"/>
      <c r="J5" s="10"/>
      <c r="L5" s="13" t="s">
        <v>175</v>
      </c>
      <c r="M5" s="14">
        <v>97</v>
      </c>
      <c r="N5" s="2"/>
    </row>
    <row r="6" spans="1:14" ht="15">
      <c r="A6" s="17" t="s">
        <v>224</v>
      </c>
      <c r="B6" s="20" t="s">
        <v>213</v>
      </c>
      <c r="C6">
        <v>1</v>
      </c>
      <c r="D6">
        <v>5</v>
      </c>
      <c r="E6" s="14">
        <v>26.332000000000001</v>
      </c>
      <c r="F6" s="14">
        <v>2.3E-2</v>
      </c>
      <c r="G6" s="14">
        <v>26.309000000000001</v>
      </c>
      <c r="H6" s="10">
        <f t="shared" si="0"/>
        <v>8.7346194744037666E-4</v>
      </c>
      <c r="I6" s="10"/>
      <c r="J6" s="10"/>
      <c r="K6" s="10"/>
      <c r="L6" s="13" t="s">
        <v>175</v>
      </c>
      <c r="M6" s="14">
        <v>97</v>
      </c>
    </row>
    <row r="7" spans="1:14" ht="15">
      <c r="A7" s="17" t="s">
        <v>224</v>
      </c>
      <c r="B7" s="20" t="s">
        <v>213</v>
      </c>
      <c r="C7">
        <v>1</v>
      </c>
      <c r="D7">
        <v>6</v>
      </c>
      <c r="E7" s="14">
        <v>7.8710000000000004</v>
      </c>
      <c r="F7" s="14">
        <v>0.109</v>
      </c>
      <c r="G7" s="14">
        <v>7.7619999999999996</v>
      </c>
      <c r="H7" s="10">
        <f t="shared" si="0"/>
        <v>1.3848303900393851E-2</v>
      </c>
      <c r="I7" s="10"/>
      <c r="J7" s="10"/>
      <c r="L7" s="13" t="s">
        <v>175</v>
      </c>
      <c r="M7" s="14">
        <v>97</v>
      </c>
    </row>
    <row r="8" spans="1:14" ht="15">
      <c r="A8" s="17"/>
      <c r="B8" s="20"/>
      <c r="E8" s="16"/>
      <c r="F8" s="16"/>
      <c r="G8" s="16"/>
      <c r="L8" s="15" t="s">
        <v>179</v>
      </c>
      <c r="M8" s="16">
        <v>97</v>
      </c>
    </row>
    <row r="9" spans="1:14" ht="15">
      <c r="A9" s="17" t="s">
        <v>224</v>
      </c>
      <c r="B9" s="20" t="s">
        <v>213</v>
      </c>
      <c r="C9">
        <v>2</v>
      </c>
      <c r="D9">
        <v>1</v>
      </c>
      <c r="E9" s="14">
        <v>51.569000000000003</v>
      </c>
      <c r="F9" s="14">
        <v>4.0000000000000001E-3</v>
      </c>
      <c r="G9" s="14">
        <v>51.564999999999998</v>
      </c>
      <c r="H9" s="10">
        <f>F9/E9</f>
        <v>7.7565979561364389E-5</v>
      </c>
      <c r="I9" s="10">
        <f>AVERAGE(H9:H15)</f>
        <v>9.9288698123985875E-3</v>
      </c>
      <c r="J9" s="10"/>
      <c r="L9" s="13" t="s">
        <v>175</v>
      </c>
      <c r="M9" s="14">
        <v>98</v>
      </c>
    </row>
    <row r="10" spans="1:14" ht="15">
      <c r="A10" s="17" t="s">
        <v>224</v>
      </c>
      <c r="B10" s="20" t="s">
        <v>213</v>
      </c>
      <c r="C10">
        <v>2</v>
      </c>
      <c r="D10">
        <v>2</v>
      </c>
      <c r="E10" s="14">
        <v>22.594000000000001</v>
      </c>
      <c r="F10" s="14">
        <v>0</v>
      </c>
      <c r="G10" s="14">
        <v>22.594000000000001</v>
      </c>
      <c r="H10" s="10">
        <f t="shared" ref="H10:H15" si="1">F10/E10</f>
        <v>0</v>
      </c>
      <c r="I10" s="10"/>
      <c r="J10" s="10"/>
      <c r="L10" s="13" t="s">
        <v>175</v>
      </c>
      <c r="M10" s="14">
        <v>98</v>
      </c>
    </row>
    <row r="11" spans="1:14" ht="15">
      <c r="A11" s="17" t="s">
        <v>224</v>
      </c>
      <c r="B11" s="20" t="s">
        <v>213</v>
      </c>
      <c r="C11">
        <v>2</v>
      </c>
      <c r="D11">
        <v>3</v>
      </c>
      <c r="E11" s="14">
        <v>42.039000000000001</v>
      </c>
      <c r="F11" s="14">
        <v>0.47099999999999997</v>
      </c>
      <c r="G11" s="14">
        <v>41.567999999999998</v>
      </c>
      <c r="H11" s="10">
        <f t="shared" si="1"/>
        <v>1.1203882109469777E-2</v>
      </c>
      <c r="I11" s="10"/>
      <c r="J11" s="10"/>
      <c r="L11" s="13" t="s">
        <v>175</v>
      </c>
      <c r="M11" s="14">
        <v>98</v>
      </c>
    </row>
    <row r="12" spans="1:14" ht="15">
      <c r="A12" s="17" t="s">
        <v>224</v>
      </c>
      <c r="B12" s="20" t="s">
        <v>213</v>
      </c>
      <c r="C12">
        <v>2</v>
      </c>
      <c r="D12">
        <v>4</v>
      </c>
      <c r="E12" s="14">
        <v>29.439</v>
      </c>
      <c r="F12" s="14">
        <v>0.504</v>
      </c>
      <c r="G12" s="14">
        <v>28.934999999999999</v>
      </c>
      <c r="H12" s="10">
        <f t="shared" si="1"/>
        <v>1.7120146744114949E-2</v>
      </c>
      <c r="I12" s="10"/>
      <c r="J12" s="10"/>
      <c r="L12" s="13" t="s">
        <v>175</v>
      </c>
      <c r="M12" s="14">
        <v>98</v>
      </c>
    </row>
    <row r="13" spans="1:14" ht="15">
      <c r="A13" s="17" t="s">
        <v>224</v>
      </c>
      <c r="B13" s="20" t="s">
        <v>213</v>
      </c>
      <c r="C13">
        <v>2</v>
      </c>
      <c r="D13">
        <v>5</v>
      </c>
      <c r="E13" s="14">
        <v>9.0839999999999996</v>
      </c>
      <c r="F13" s="14">
        <v>0</v>
      </c>
      <c r="G13" s="14">
        <v>9.0839999999999996</v>
      </c>
      <c r="H13" s="10">
        <f t="shared" si="1"/>
        <v>0</v>
      </c>
      <c r="I13" s="10"/>
      <c r="J13" s="10"/>
      <c r="L13" s="13" t="s">
        <v>175</v>
      </c>
      <c r="M13" s="14">
        <v>98</v>
      </c>
    </row>
    <row r="14" spans="1:14" ht="15">
      <c r="A14" s="17" t="s">
        <v>224</v>
      </c>
      <c r="B14" s="20" t="s">
        <v>213</v>
      </c>
      <c r="C14">
        <v>2</v>
      </c>
      <c r="D14">
        <v>6</v>
      </c>
      <c r="E14" s="14">
        <v>4.5830000000000002</v>
      </c>
      <c r="F14" s="14">
        <v>0.18099999999999999</v>
      </c>
      <c r="G14" s="14">
        <v>4.4020000000000001</v>
      </c>
      <c r="H14" s="10">
        <f t="shared" si="1"/>
        <v>3.9493781365917517E-2</v>
      </c>
      <c r="I14" s="10"/>
      <c r="J14" s="10"/>
      <c r="L14" s="13" t="s">
        <v>175</v>
      </c>
      <c r="M14" s="14">
        <v>98</v>
      </c>
    </row>
    <row r="15" spans="1:14" ht="15">
      <c r="A15" s="17" t="s">
        <v>224</v>
      </c>
      <c r="B15" s="20" t="s">
        <v>213</v>
      </c>
      <c r="C15">
        <v>2</v>
      </c>
      <c r="D15">
        <v>7</v>
      </c>
      <c r="E15" s="14">
        <v>11.202999999999999</v>
      </c>
      <c r="F15" s="14">
        <v>1.7999999999999999E-2</v>
      </c>
      <c r="G15" s="14">
        <v>11.185</v>
      </c>
      <c r="H15" s="10">
        <f t="shared" si="1"/>
        <v>1.6067124877265017E-3</v>
      </c>
      <c r="I15" s="10"/>
      <c r="J15" s="10"/>
      <c r="L15" s="13" t="s">
        <v>175</v>
      </c>
      <c r="M15" s="14">
        <v>98</v>
      </c>
    </row>
    <row r="16" spans="1:14" ht="15">
      <c r="A16" s="17"/>
      <c r="B16" s="20"/>
      <c r="E16" s="16"/>
      <c r="F16" s="16"/>
      <c r="G16" s="16"/>
      <c r="L16" s="15" t="s">
        <v>181</v>
      </c>
      <c r="M16" s="16">
        <v>98</v>
      </c>
    </row>
    <row r="17" spans="1:13" ht="15">
      <c r="A17" s="17" t="s">
        <v>224</v>
      </c>
      <c r="B17" s="20" t="s">
        <v>213</v>
      </c>
      <c r="C17">
        <v>3</v>
      </c>
      <c r="D17">
        <v>1</v>
      </c>
      <c r="E17" s="14">
        <v>19.177</v>
      </c>
      <c r="F17" s="14">
        <v>0.33600000000000002</v>
      </c>
      <c r="G17" s="14">
        <v>18.841000000000001</v>
      </c>
      <c r="H17" s="10">
        <f>F17/E17</f>
        <v>1.7520988684361475E-2</v>
      </c>
      <c r="I17" s="10">
        <f>AVERAGE(H17:H22)</f>
        <v>1.2640086919717132E-2</v>
      </c>
      <c r="J17" s="10"/>
      <c r="L17" s="13" t="s">
        <v>175</v>
      </c>
      <c r="M17" s="14">
        <v>99</v>
      </c>
    </row>
    <row r="18" spans="1:13" ht="15">
      <c r="A18" s="17" t="s">
        <v>224</v>
      </c>
      <c r="B18" s="20" t="s">
        <v>213</v>
      </c>
      <c r="C18">
        <v>3</v>
      </c>
      <c r="D18">
        <v>2</v>
      </c>
      <c r="E18" s="14">
        <v>19.57</v>
      </c>
      <c r="F18" s="14">
        <v>0</v>
      </c>
      <c r="G18" s="14">
        <v>19.57</v>
      </c>
      <c r="H18" s="10">
        <f t="shared" ref="H18:H22" si="2">F18/E18</f>
        <v>0</v>
      </c>
      <c r="I18" s="10"/>
      <c r="J18" s="10"/>
      <c r="L18" s="13" t="s">
        <v>175</v>
      </c>
      <c r="M18" s="14">
        <v>99</v>
      </c>
    </row>
    <row r="19" spans="1:13" ht="15">
      <c r="A19" s="17" t="s">
        <v>224</v>
      </c>
      <c r="B19" s="20" t="s">
        <v>213</v>
      </c>
      <c r="C19">
        <v>3</v>
      </c>
      <c r="D19">
        <v>3</v>
      </c>
      <c r="E19" s="14">
        <v>7.7539999999999996</v>
      </c>
      <c r="F19" s="14">
        <v>5.6000000000000001E-2</v>
      </c>
      <c r="G19" s="14">
        <v>7.6980000000000004</v>
      </c>
      <c r="H19" s="10">
        <f t="shared" si="2"/>
        <v>7.2220789270054167E-3</v>
      </c>
      <c r="I19" s="10"/>
      <c r="J19" s="10"/>
      <c r="L19" s="13" t="s">
        <v>175</v>
      </c>
      <c r="M19" s="14">
        <v>99</v>
      </c>
    </row>
    <row r="20" spans="1:13" ht="15">
      <c r="A20" s="17" t="s">
        <v>224</v>
      </c>
      <c r="B20" s="20" t="s">
        <v>213</v>
      </c>
      <c r="C20">
        <v>3</v>
      </c>
      <c r="D20">
        <v>4</v>
      </c>
      <c r="E20" s="14">
        <v>11.39</v>
      </c>
      <c r="F20" s="14">
        <v>0.58199999999999996</v>
      </c>
      <c r="G20" s="14">
        <v>10.808</v>
      </c>
      <c r="H20" s="10">
        <f t="shared" si="2"/>
        <v>5.1097453906935902E-2</v>
      </c>
      <c r="I20" s="10"/>
      <c r="J20" s="10"/>
      <c r="L20" s="13" t="s">
        <v>175</v>
      </c>
      <c r="M20" s="14">
        <v>99</v>
      </c>
    </row>
    <row r="21" spans="1:13" ht="15">
      <c r="A21" s="17" t="s">
        <v>224</v>
      </c>
      <c r="B21" s="20" t="s">
        <v>213</v>
      </c>
      <c r="C21">
        <v>3</v>
      </c>
      <c r="D21">
        <v>5</v>
      </c>
      <c r="E21" s="14">
        <v>2.992</v>
      </c>
      <c r="F21" s="14">
        <v>0</v>
      </c>
      <c r="G21" s="14">
        <v>2.992</v>
      </c>
      <c r="H21" s="10">
        <f t="shared" si="2"/>
        <v>0</v>
      </c>
      <c r="I21" s="10"/>
      <c r="J21" s="10"/>
      <c r="L21" s="13" t="s">
        <v>175</v>
      </c>
      <c r="M21" s="14">
        <v>99</v>
      </c>
    </row>
    <row r="22" spans="1:13" ht="15">
      <c r="A22" s="17" t="s">
        <v>224</v>
      </c>
      <c r="B22" s="20" t="s">
        <v>213</v>
      </c>
      <c r="C22">
        <v>3</v>
      </c>
      <c r="D22">
        <v>6</v>
      </c>
      <c r="E22" s="14">
        <v>5.9880000000000004</v>
      </c>
      <c r="F22" s="14">
        <v>0</v>
      </c>
      <c r="G22" s="14">
        <v>5.9880000000000004</v>
      </c>
      <c r="H22" s="10">
        <f t="shared" si="2"/>
        <v>0</v>
      </c>
      <c r="I22" s="10"/>
      <c r="J22" s="10"/>
      <c r="L22" s="13" t="s">
        <v>175</v>
      </c>
      <c r="M22" s="14">
        <v>99</v>
      </c>
    </row>
    <row r="23" spans="1:13" ht="15">
      <c r="A23" s="17"/>
      <c r="B23" s="20"/>
      <c r="E23" s="16"/>
      <c r="F23" s="16"/>
      <c r="G23" s="16"/>
      <c r="L23" s="15" t="s">
        <v>182</v>
      </c>
      <c r="M23" s="16">
        <v>99</v>
      </c>
    </row>
    <row r="24" spans="1:13" ht="15">
      <c r="A24" s="17" t="s">
        <v>224</v>
      </c>
      <c r="B24" s="20" t="s">
        <v>213</v>
      </c>
      <c r="C24">
        <v>4</v>
      </c>
      <c r="D24">
        <v>1</v>
      </c>
      <c r="E24" s="14">
        <v>19.619</v>
      </c>
      <c r="F24" s="14">
        <v>7.1999999999999995E-2</v>
      </c>
      <c r="G24" s="14">
        <v>19.547000000000001</v>
      </c>
      <c r="H24" s="10">
        <f>F24/E24</f>
        <v>3.6699118201743205E-3</v>
      </c>
      <c r="I24" s="10">
        <f>AVERAGE(H24:H35)</f>
        <v>5.6034518533744325E-2</v>
      </c>
      <c r="J24" s="10"/>
      <c r="L24" s="13" t="s">
        <v>175</v>
      </c>
      <c r="M24" s="14">
        <v>100</v>
      </c>
    </row>
    <row r="25" spans="1:13" ht="15">
      <c r="A25" s="17" t="s">
        <v>224</v>
      </c>
      <c r="B25" s="20" t="s">
        <v>213</v>
      </c>
      <c r="C25">
        <v>4</v>
      </c>
      <c r="D25">
        <v>2</v>
      </c>
      <c r="E25" s="14">
        <v>20.382000000000001</v>
      </c>
      <c r="F25" s="14">
        <v>1.7000000000000001E-2</v>
      </c>
      <c r="G25" s="14">
        <v>20.364999999999998</v>
      </c>
      <c r="H25" s="10">
        <f t="shared" ref="H25:H35" si="3">F25/E25</f>
        <v>8.3406927681287405E-4</v>
      </c>
      <c r="I25" s="10"/>
      <c r="J25" s="10"/>
      <c r="L25" s="13" t="s">
        <v>175</v>
      </c>
      <c r="M25" s="14">
        <v>100</v>
      </c>
    </row>
    <row r="26" spans="1:13" ht="15">
      <c r="A26" s="17" t="s">
        <v>224</v>
      </c>
      <c r="B26" s="20" t="s">
        <v>213</v>
      </c>
      <c r="C26">
        <v>4</v>
      </c>
      <c r="D26">
        <v>3</v>
      </c>
      <c r="E26" s="14">
        <v>4.5659999999999998</v>
      </c>
      <c r="F26" s="14">
        <v>3.0000000000000001E-3</v>
      </c>
      <c r="G26" s="14">
        <v>4.5629999999999997</v>
      </c>
      <c r="H26" s="10">
        <f t="shared" si="3"/>
        <v>6.5703022339027597E-4</v>
      </c>
      <c r="I26" s="10"/>
      <c r="J26" s="10"/>
      <c r="L26" s="13" t="s">
        <v>175</v>
      </c>
      <c r="M26" s="14">
        <v>100</v>
      </c>
    </row>
    <row r="27" spans="1:13" ht="15">
      <c r="A27" s="17" t="s">
        <v>224</v>
      </c>
      <c r="B27" s="20" t="s">
        <v>213</v>
      </c>
      <c r="C27">
        <v>4</v>
      </c>
      <c r="D27">
        <v>4</v>
      </c>
      <c r="E27" s="14">
        <v>13.762</v>
      </c>
      <c r="F27" s="14">
        <v>0.66600000000000004</v>
      </c>
      <c r="G27" s="14">
        <v>13.096</v>
      </c>
      <c r="H27" s="10">
        <f t="shared" si="3"/>
        <v>4.83941287603546E-2</v>
      </c>
      <c r="I27" s="10"/>
      <c r="J27" s="10"/>
      <c r="L27" s="13" t="s">
        <v>175</v>
      </c>
      <c r="M27" s="14">
        <v>100</v>
      </c>
    </row>
    <row r="28" spans="1:13" ht="15">
      <c r="A28" s="17" t="s">
        <v>224</v>
      </c>
      <c r="B28" s="20" t="s">
        <v>213</v>
      </c>
      <c r="C28">
        <v>4</v>
      </c>
      <c r="D28">
        <v>5</v>
      </c>
      <c r="E28" s="14">
        <v>16.507000000000001</v>
      </c>
      <c r="F28" s="14">
        <v>3.6999999999999998E-2</v>
      </c>
      <c r="G28" s="14">
        <v>16.47</v>
      </c>
      <c r="H28" s="10">
        <f t="shared" si="3"/>
        <v>2.241473314351487E-3</v>
      </c>
      <c r="I28" s="10"/>
      <c r="J28" s="10"/>
      <c r="L28" s="13" t="s">
        <v>175</v>
      </c>
      <c r="M28" s="14">
        <v>100</v>
      </c>
    </row>
    <row r="29" spans="1:13" ht="15">
      <c r="A29" s="17" t="s">
        <v>224</v>
      </c>
      <c r="B29" s="20" t="s">
        <v>213</v>
      </c>
      <c r="C29">
        <v>4</v>
      </c>
      <c r="D29">
        <v>6</v>
      </c>
      <c r="E29" s="14">
        <v>15.8</v>
      </c>
      <c r="F29" s="14">
        <v>1.867</v>
      </c>
      <c r="G29" s="14">
        <v>13.933</v>
      </c>
      <c r="H29" s="10">
        <f t="shared" si="3"/>
        <v>0.11816455696202531</v>
      </c>
      <c r="I29" s="10"/>
      <c r="J29" s="10"/>
      <c r="L29" s="13" t="s">
        <v>175</v>
      </c>
      <c r="M29" s="14">
        <v>100</v>
      </c>
    </row>
    <row r="30" spans="1:13" ht="15">
      <c r="A30" s="17" t="s">
        <v>224</v>
      </c>
      <c r="B30" s="20" t="s">
        <v>213</v>
      </c>
      <c r="C30">
        <v>4</v>
      </c>
      <c r="D30">
        <v>7</v>
      </c>
      <c r="E30" s="14">
        <v>9.9610000000000003</v>
      </c>
      <c r="F30" s="14">
        <v>1.58</v>
      </c>
      <c r="G30" s="14">
        <v>8.3810000000000002</v>
      </c>
      <c r="H30" s="10">
        <f t="shared" si="3"/>
        <v>0.15861861258909749</v>
      </c>
      <c r="I30" s="10"/>
      <c r="J30" s="10"/>
      <c r="L30" s="13" t="s">
        <v>175</v>
      </c>
      <c r="M30" s="14">
        <v>100</v>
      </c>
    </row>
    <row r="31" spans="1:13" ht="15">
      <c r="A31" s="17" t="s">
        <v>224</v>
      </c>
      <c r="B31" s="20" t="s">
        <v>213</v>
      </c>
      <c r="C31">
        <v>4</v>
      </c>
      <c r="D31">
        <v>8</v>
      </c>
      <c r="E31" s="14">
        <v>31.994</v>
      </c>
      <c r="F31" s="14">
        <v>7.1999999999999995E-2</v>
      </c>
      <c r="G31" s="14">
        <v>31.922000000000001</v>
      </c>
      <c r="H31" s="10">
        <f t="shared" si="3"/>
        <v>2.2504219541163968E-3</v>
      </c>
      <c r="I31" s="10"/>
      <c r="J31" s="10"/>
      <c r="L31" s="13" t="s">
        <v>175</v>
      </c>
      <c r="M31" s="14">
        <v>100</v>
      </c>
    </row>
    <row r="32" spans="1:13" ht="15">
      <c r="A32" s="17" t="s">
        <v>224</v>
      </c>
      <c r="B32" s="20" t="s">
        <v>213</v>
      </c>
      <c r="C32">
        <v>4</v>
      </c>
      <c r="D32">
        <v>9</v>
      </c>
      <c r="E32" s="14">
        <v>7.5049999999999999</v>
      </c>
      <c r="F32" s="14">
        <v>2.181</v>
      </c>
      <c r="G32" s="14">
        <v>5.3239999999999998</v>
      </c>
      <c r="H32" s="10">
        <f t="shared" si="3"/>
        <v>0.29060626249167221</v>
      </c>
      <c r="I32" s="10"/>
      <c r="J32" s="10"/>
      <c r="L32" s="13" t="s">
        <v>175</v>
      </c>
      <c r="M32" s="14">
        <v>100</v>
      </c>
    </row>
    <row r="33" spans="1:13" ht="15">
      <c r="A33" s="17" t="s">
        <v>224</v>
      </c>
      <c r="B33" s="20" t="s">
        <v>213</v>
      </c>
      <c r="C33">
        <v>4</v>
      </c>
      <c r="D33">
        <v>10</v>
      </c>
      <c r="E33" s="14">
        <v>1.3520000000000001</v>
      </c>
      <c r="F33" s="14">
        <v>4.1000000000000002E-2</v>
      </c>
      <c r="G33" s="14">
        <v>1.3109999999999999</v>
      </c>
      <c r="H33" s="10">
        <f t="shared" si="3"/>
        <v>3.0325443786982247E-2</v>
      </c>
      <c r="I33" s="10"/>
      <c r="J33" s="10"/>
      <c r="L33" s="13" t="s">
        <v>175</v>
      </c>
      <c r="M33" s="14">
        <v>100</v>
      </c>
    </row>
    <row r="34" spans="1:13" ht="15">
      <c r="A34" s="17" t="s">
        <v>224</v>
      </c>
      <c r="B34" s="20" t="s">
        <v>213</v>
      </c>
      <c r="C34">
        <v>4</v>
      </c>
      <c r="D34">
        <v>11</v>
      </c>
      <c r="E34" s="14">
        <v>2.984</v>
      </c>
      <c r="F34" s="14">
        <v>0</v>
      </c>
      <c r="G34" s="14">
        <v>2.984</v>
      </c>
      <c r="H34" s="10">
        <f t="shared" si="3"/>
        <v>0</v>
      </c>
      <c r="I34" s="10"/>
      <c r="J34" s="10"/>
      <c r="L34" s="13" t="s">
        <v>175</v>
      </c>
      <c r="M34" s="14">
        <v>100</v>
      </c>
    </row>
    <row r="35" spans="1:13" ht="15">
      <c r="A35" s="17" t="s">
        <v>224</v>
      </c>
      <c r="B35" s="20" t="s">
        <v>213</v>
      </c>
      <c r="C35">
        <v>4</v>
      </c>
      <c r="D35">
        <v>12</v>
      </c>
      <c r="E35" s="14">
        <v>3.4830000000000001</v>
      </c>
      <c r="F35" s="14">
        <v>5.8000000000000003E-2</v>
      </c>
      <c r="G35" s="14">
        <v>3.4249999999999998</v>
      </c>
      <c r="H35" s="10">
        <f t="shared" si="3"/>
        <v>1.6652311225954636E-2</v>
      </c>
      <c r="I35" s="10"/>
      <c r="J35" s="10"/>
      <c r="L35" s="13" t="s">
        <v>175</v>
      </c>
      <c r="M35" s="14">
        <v>100</v>
      </c>
    </row>
    <row r="36" spans="1:13" ht="15">
      <c r="A36" s="17"/>
      <c r="B36" s="20"/>
      <c r="E36" s="16"/>
      <c r="F36" s="16"/>
      <c r="G36" s="16"/>
      <c r="L36" s="15" t="s">
        <v>184</v>
      </c>
      <c r="M36" s="16">
        <v>100</v>
      </c>
    </row>
    <row r="37" spans="1:13" ht="15">
      <c r="A37" s="17" t="s">
        <v>224</v>
      </c>
      <c r="B37" s="20" t="s">
        <v>213</v>
      </c>
      <c r="C37">
        <v>5</v>
      </c>
      <c r="D37">
        <v>1</v>
      </c>
      <c r="E37" s="14">
        <v>27.943999999999999</v>
      </c>
      <c r="F37" s="14">
        <v>3.081</v>
      </c>
      <c r="G37" s="14">
        <v>24.863</v>
      </c>
      <c r="H37" s="10">
        <f>F37/E37</f>
        <v>0.11025622673919268</v>
      </c>
      <c r="I37" s="10">
        <f>AVERAGE(H37:H43)</f>
        <v>1.5750889534170382E-2</v>
      </c>
      <c r="J37" s="10"/>
      <c r="L37" s="13" t="s">
        <v>175</v>
      </c>
      <c r="M37" s="14">
        <v>101</v>
      </c>
    </row>
    <row r="38" spans="1:13" ht="15">
      <c r="A38" s="17" t="s">
        <v>224</v>
      </c>
      <c r="B38" s="20" t="s">
        <v>213</v>
      </c>
      <c r="C38">
        <v>5</v>
      </c>
      <c r="D38">
        <v>2</v>
      </c>
      <c r="E38" s="14">
        <v>42.279000000000003</v>
      </c>
      <c r="F38" s="14">
        <v>0</v>
      </c>
      <c r="G38" s="14">
        <v>42.279000000000003</v>
      </c>
      <c r="H38" s="10">
        <f t="shared" ref="H38:H43" si="4">F38/E38</f>
        <v>0</v>
      </c>
      <c r="I38" s="10"/>
      <c r="J38" s="10"/>
      <c r="L38" s="13" t="s">
        <v>175</v>
      </c>
      <c r="M38" s="14">
        <v>101</v>
      </c>
    </row>
    <row r="39" spans="1:13" ht="15">
      <c r="A39" s="17" t="s">
        <v>224</v>
      </c>
      <c r="B39" s="20" t="s">
        <v>213</v>
      </c>
      <c r="C39">
        <v>5</v>
      </c>
      <c r="D39">
        <v>3</v>
      </c>
      <c r="E39" s="14">
        <v>13.226000000000001</v>
      </c>
      <c r="F39" s="14">
        <v>0</v>
      </c>
      <c r="G39" s="14">
        <v>13.226000000000001</v>
      </c>
      <c r="H39" s="10">
        <f t="shared" si="4"/>
        <v>0</v>
      </c>
      <c r="I39" s="10"/>
      <c r="J39" s="10"/>
      <c r="L39" s="13" t="s">
        <v>175</v>
      </c>
      <c r="M39" s="14">
        <v>101</v>
      </c>
    </row>
    <row r="40" spans="1:13" ht="15">
      <c r="A40" s="17" t="s">
        <v>224</v>
      </c>
      <c r="B40" s="20" t="s">
        <v>213</v>
      </c>
      <c r="C40">
        <v>5</v>
      </c>
      <c r="D40">
        <v>4</v>
      </c>
      <c r="E40" s="14">
        <v>47.901000000000003</v>
      </c>
      <c r="F40" s="14">
        <v>0</v>
      </c>
      <c r="G40" s="14">
        <v>47.901000000000003</v>
      </c>
      <c r="H40" s="10">
        <f t="shared" si="4"/>
        <v>0</v>
      </c>
      <c r="I40" s="10"/>
      <c r="J40" s="10"/>
      <c r="L40" s="13" t="s">
        <v>175</v>
      </c>
      <c r="M40" s="14">
        <v>101</v>
      </c>
    </row>
    <row r="41" spans="1:13" ht="15">
      <c r="A41" s="17" t="s">
        <v>224</v>
      </c>
      <c r="B41" s="20" t="s">
        <v>213</v>
      </c>
      <c r="C41">
        <v>5</v>
      </c>
      <c r="D41">
        <v>5</v>
      </c>
      <c r="E41" s="14">
        <v>3.8</v>
      </c>
      <c r="F41" s="14">
        <v>0</v>
      </c>
      <c r="G41" s="14">
        <v>3.8</v>
      </c>
      <c r="H41" s="10">
        <f t="shared" si="4"/>
        <v>0</v>
      </c>
      <c r="I41" s="10"/>
      <c r="J41" s="10"/>
      <c r="L41" s="13" t="s">
        <v>175</v>
      </c>
      <c r="M41" s="14">
        <v>101</v>
      </c>
    </row>
    <row r="42" spans="1:13" ht="15">
      <c r="A42" s="17" t="s">
        <v>224</v>
      </c>
      <c r="B42" s="20" t="s">
        <v>213</v>
      </c>
      <c r="C42">
        <v>5</v>
      </c>
      <c r="D42">
        <v>6</v>
      </c>
      <c r="E42" s="14">
        <v>23.510999999999999</v>
      </c>
      <c r="F42" s="14">
        <v>0</v>
      </c>
      <c r="G42" s="14">
        <v>23.510999999999999</v>
      </c>
      <c r="H42" s="10">
        <f t="shared" si="4"/>
        <v>0</v>
      </c>
      <c r="I42" s="10"/>
      <c r="J42" s="10"/>
      <c r="L42" s="13" t="s">
        <v>175</v>
      </c>
      <c r="M42" s="14">
        <v>101</v>
      </c>
    </row>
    <row r="43" spans="1:13" ht="15">
      <c r="A43" s="17" t="s">
        <v>224</v>
      </c>
      <c r="B43" s="20" t="s">
        <v>213</v>
      </c>
      <c r="C43">
        <v>5</v>
      </c>
      <c r="D43">
        <v>7</v>
      </c>
      <c r="E43" s="14">
        <v>3.391</v>
      </c>
      <c r="F43" s="14">
        <v>0</v>
      </c>
      <c r="G43" s="14">
        <v>3.391</v>
      </c>
      <c r="H43" s="10">
        <f t="shared" si="4"/>
        <v>0</v>
      </c>
      <c r="I43" s="10"/>
      <c r="J43" s="10"/>
      <c r="L43" s="13" t="s">
        <v>175</v>
      </c>
      <c r="M43" s="14">
        <v>101</v>
      </c>
    </row>
    <row r="44" spans="1:13" ht="15">
      <c r="A44" s="17"/>
      <c r="B44" s="20"/>
      <c r="E44" s="16"/>
      <c r="F44" s="16"/>
      <c r="G44" s="16"/>
      <c r="L44" s="15" t="s">
        <v>185</v>
      </c>
      <c r="M44" s="16">
        <v>101</v>
      </c>
    </row>
    <row r="45" spans="1:13" ht="15">
      <c r="A45" s="17" t="s">
        <v>224</v>
      </c>
      <c r="B45" s="20" t="s">
        <v>213</v>
      </c>
      <c r="C45">
        <v>6</v>
      </c>
      <c r="D45">
        <v>1</v>
      </c>
      <c r="E45" s="14">
        <v>7.6879999999999997</v>
      </c>
      <c r="F45" s="14">
        <v>0.379</v>
      </c>
      <c r="G45" s="14">
        <v>7.3090000000000002</v>
      </c>
      <c r="H45" s="10">
        <f>F45/E45</f>
        <v>4.9297606659729452E-2</v>
      </c>
      <c r="I45" s="10">
        <f>AVERAGE(H45:H56)</f>
        <v>4.3785362175733429E-2</v>
      </c>
      <c r="J45" s="10"/>
      <c r="L45" s="13" t="s">
        <v>175</v>
      </c>
      <c r="M45" s="14">
        <v>102</v>
      </c>
    </row>
    <row r="46" spans="1:13" ht="15">
      <c r="A46" s="17" t="s">
        <v>224</v>
      </c>
      <c r="B46" s="20" t="s">
        <v>213</v>
      </c>
      <c r="C46">
        <v>6</v>
      </c>
      <c r="D46">
        <v>2</v>
      </c>
      <c r="E46" s="14">
        <v>13.459</v>
      </c>
      <c r="F46" s="14">
        <v>0</v>
      </c>
      <c r="G46" s="14">
        <v>13.459</v>
      </c>
      <c r="H46" s="10">
        <f t="shared" ref="H46:H56" si="5">F46/E46</f>
        <v>0</v>
      </c>
      <c r="I46" s="10"/>
      <c r="J46" s="10"/>
      <c r="L46" s="13" t="s">
        <v>175</v>
      </c>
      <c r="M46" s="14">
        <v>102</v>
      </c>
    </row>
    <row r="47" spans="1:13" ht="15">
      <c r="A47" s="17" t="s">
        <v>224</v>
      </c>
      <c r="B47" s="20" t="s">
        <v>213</v>
      </c>
      <c r="C47">
        <v>6</v>
      </c>
      <c r="D47">
        <v>3</v>
      </c>
      <c r="E47" s="14">
        <v>1.208</v>
      </c>
      <c r="F47" s="14">
        <v>3.7999999999999999E-2</v>
      </c>
      <c r="G47" s="14">
        <v>1.17</v>
      </c>
      <c r="H47" s="10">
        <f t="shared" si="5"/>
        <v>3.1456953642384107E-2</v>
      </c>
      <c r="I47" s="10"/>
      <c r="J47" s="10"/>
      <c r="L47" s="13" t="s">
        <v>175</v>
      </c>
      <c r="M47" s="14">
        <v>102</v>
      </c>
    </row>
    <row r="48" spans="1:13" ht="15">
      <c r="A48" s="17" t="s">
        <v>224</v>
      </c>
      <c r="B48" s="20" t="s">
        <v>213</v>
      </c>
      <c r="C48">
        <v>6</v>
      </c>
      <c r="D48">
        <v>4</v>
      </c>
      <c r="E48" s="14">
        <v>1.411</v>
      </c>
      <c r="F48" s="14">
        <v>0.54200000000000004</v>
      </c>
      <c r="G48" s="14">
        <v>0.86899999999999999</v>
      </c>
      <c r="H48" s="10">
        <f t="shared" si="5"/>
        <v>0.38412473423104182</v>
      </c>
      <c r="I48" s="10"/>
      <c r="J48" s="10"/>
      <c r="L48" s="13" t="s">
        <v>175</v>
      </c>
      <c r="M48" s="14">
        <v>102</v>
      </c>
    </row>
    <row r="49" spans="1:13" ht="15">
      <c r="A49" s="17" t="s">
        <v>224</v>
      </c>
      <c r="B49" s="20" t="s">
        <v>213</v>
      </c>
      <c r="C49">
        <v>6</v>
      </c>
      <c r="D49">
        <v>5</v>
      </c>
      <c r="E49" s="14">
        <v>21.119</v>
      </c>
      <c r="F49" s="14">
        <v>0</v>
      </c>
      <c r="G49" s="14">
        <v>21.119</v>
      </c>
      <c r="H49" s="10">
        <f t="shared" si="5"/>
        <v>0</v>
      </c>
      <c r="I49" s="10"/>
      <c r="J49" s="10"/>
      <c r="L49" s="13" t="s">
        <v>175</v>
      </c>
      <c r="M49" s="14">
        <v>102</v>
      </c>
    </row>
    <row r="50" spans="1:13" ht="15">
      <c r="A50" s="17" t="s">
        <v>224</v>
      </c>
      <c r="B50" s="20" t="s">
        <v>213</v>
      </c>
      <c r="C50">
        <v>6</v>
      </c>
      <c r="D50">
        <v>6</v>
      </c>
      <c r="E50" s="14">
        <v>21.119</v>
      </c>
      <c r="F50" s="14">
        <v>0</v>
      </c>
      <c r="G50" s="14">
        <v>21.119</v>
      </c>
      <c r="H50" s="10">
        <f t="shared" si="5"/>
        <v>0</v>
      </c>
      <c r="I50" s="10"/>
      <c r="J50" s="10"/>
      <c r="L50" s="13" t="s">
        <v>175</v>
      </c>
      <c r="M50" s="14">
        <v>102</v>
      </c>
    </row>
    <row r="51" spans="1:13" ht="15">
      <c r="A51" s="17" t="s">
        <v>224</v>
      </c>
      <c r="B51" s="20" t="s">
        <v>213</v>
      </c>
      <c r="C51">
        <v>6</v>
      </c>
      <c r="D51">
        <v>7</v>
      </c>
      <c r="E51" s="14">
        <v>2.2130000000000001</v>
      </c>
      <c r="F51" s="14">
        <v>0.1</v>
      </c>
      <c r="G51" s="14">
        <v>2.113</v>
      </c>
      <c r="H51" s="10">
        <f t="shared" si="5"/>
        <v>4.5187528242205149E-2</v>
      </c>
      <c r="I51" s="10"/>
      <c r="J51" s="10"/>
      <c r="L51" s="13" t="s">
        <v>175</v>
      </c>
      <c r="M51" s="14">
        <v>102</v>
      </c>
    </row>
    <row r="52" spans="1:13" ht="15">
      <c r="A52" s="17" t="s">
        <v>224</v>
      </c>
      <c r="B52" s="20" t="s">
        <v>213</v>
      </c>
      <c r="C52">
        <v>6</v>
      </c>
      <c r="D52">
        <v>8</v>
      </c>
      <c r="E52" s="14">
        <v>5.1379999999999999</v>
      </c>
      <c r="F52" s="14">
        <v>4.2000000000000003E-2</v>
      </c>
      <c r="G52" s="14">
        <v>5.0960000000000001</v>
      </c>
      <c r="H52" s="10">
        <f t="shared" si="5"/>
        <v>8.1743869209809274E-3</v>
      </c>
      <c r="I52" s="10"/>
      <c r="J52" s="10"/>
      <c r="L52" s="13" t="s">
        <v>175</v>
      </c>
      <c r="M52" s="14">
        <v>102</v>
      </c>
    </row>
    <row r="53" spans="1:13" ht="15">
      <c r="A53" s="17" t="s">
        <v>224</v>
      </c>
      <c r="B53" s="20" t="s">
        <v>213</v>
      </c>
      <c r="C53">
        <v>6</v>
      </c>
      <c r="D53">
        <v>9</v>
      </c>
      <c r="E53" s="14">
        <v>11.162000000000001</v>
      </c>
      <c r="F53" s="14">
        <v>0</v>
      </c>
      <c r="G53" s="14">
        <v>11.162000000000001</v>
      </c>
      <c r="H53" s="10">
        <f t="shared" si="5"/>
        <v>0</v>
      </c>
      <c r="I53" s="10"/>
      <c r="J53" s="10"/>
      <c r="L53" s="13" t="s">
        <v>175</v>
      </c>
      <c r="M53" s="14">
        <v>102</v>
      </c>
    </row>
    <row r="54" spans="1:13" ht="15">
      <c r="A54" s="17" t="s">
        <v>224</v>
      </c>
      <c r="B54" s="20" t="s">
        <v>213</v>
      </c>
      <c r="C54">
        <v>6</v>
      </c>
      <c r="D54">
        <v>10</v>
      </c>
      <c r="E54" s="14">
        <v>14.896000000000001</v>
      </c>
      <c r="F54" s="14">
        <v>0.107</v>
      </c>
      <c r="G54" s="14">
        <v>14.789</v>
      </c>
      <c r="H54" s="10">
        <f t="shared" si="5"/>
        <v>7.1831364124597206E-3</v>
      </c>
      <c r="I54" s="10"/>
      <c r="J54" s="10"/>
      <c r="L54" s="13" t="s">
        <v>175</v>
      </c>
      <c r="M54" s="14">
        <v>102</v>
      </c>
    </row>
    <row r="55" spans="1:13" ht="15">
      <c r="A55" s="17" t="s">
        <v>224</v>
      </c>
      <c r="B55" s="20" t="s">
        <v>213</v>
      </c>
      <c r="C55">
        <v>6</v>
      </c>
      <c r="D55">
        <v>11</v>
      </c>
      <c r="E55" s="14">
        <v>1.1639999999999999</v>
      </c>
      <c r="F55" s="14">
        <v>0</v>
      </c>
      <c r="G55" s="14">
        <v>1.1639999999999999</v>
      </c>
      <c r="H55" s="10">
        <f t="shared" si="5"/>
        <v>0</v>
      </c>
      <c r="I55" s="10"/>
      <c r="J55" s="10"/>
      <c r="L55" s="13" t="s">
        <v>175</v>
      </c>
      <c r="M55" s="14">
        <v>102</v>
      </c>
    </row>
    <row r="56" spans="1:13" ht="15">
      <c r="A56" s="17" t="s">
        <v>224</v>
      </c>
      <c r="B56" s="20" t="s">
        <v>213</v>
      </c>
      <c r="C56">
        <v>6</v>
      </c>
      <c r="D56">
        <v>12</v>
      </c>
      <c r="E56" s="14">
        <v>2.677</v>
      </c>
      <c r="F56" s="14">
        <v>0</v>
      </c>
      <c r="G56" s="14">
        <v>2.677</v>
      </c>
      <c r="H56" s="10">
        <f t="shared" si="5"/>
        <v>0</v>
      </c>
      <c r="I56" s="10"/>
      <c r="J56" s="10"/>
      <c r="L56" s="13" t="s">
        <v>175</v>
      </c>
      <c r="M56" s="14">
        <v>102</v>
      </c>
    </row>
    <row r="57" spans="1:13" ht="15">
      <c r="A57" s="17"/>
      <c r="B57" s="20"/>
      <c r="E57" s="16"/>
      <c r="F57" s="16"/>
      <c r="G57" s="16"/>
      <c r="L57" s="15" t="s">
        <v>187</v>
      </c>
      <c r="M57" s="16">
        <v>102</v>
      </c>
    </row>
    <row r="58" spans="1:13" ht="15">
      <c r="A58" s="17" t="s">
        <v>224</v>
      </c>
      <c r="B58" s="20" t="s">
        <v>213</v>
      </c>
      <c r="C58">
        <v>7</v>
      </c>
      <c r="D58">
        <v>1</v>
      </c>
      <c r="E58" s="14">
        <v>6.2839999999999998</v>
      </c>
      <c r="F58" s="14">
        <v>0</v>
      </c>
      <c r="G58" s="14">
        <v>6.2839999999999998</v>
      </c>
      <c r="H58" s="10">
        <f>F58/E58</f>
        <v>0</v>
      </c>
      <c r="I58" s="10">
        <f>AVERAGE(H58:H64)</f>
        <v>1.0697007781747453E-2</v>
      </c>
      <c r="J58" s="10"/>
      <c r="L58" s="13" t="s">
        <v>175</v>
      </c>
      <c r="M58" s="14">
        <v>103</v>
      </c>
    </row>
    <row r="59" spans="1:13" ht="15">
      <c r="A59" s="17" t="s">
        <v>224</v>
      </c>
      <c r="B59" s="20" t="s">
        <v>213</v>
      </c>
      <c r="C59">
        <v>7</v>
      </c>
      <c r="D59">
        <v>2</v>
      </c>
      <c r="E59" s="14">
        <v>41.667000000000002</v>
      </c>
      <c r="F59" s="14">
        <v>0</v>
      </c>
      <c r="G59" s="14">
        <v>41.667000000000002</v>
      </c>
      <c r="H59" s="10">
        <f t="shared" ref="H59:H64" si="6">F59/E59</f>
        <v>0</v>
      </c>
      <c r="I59" s="10"/>
      <c r="J59" s="10"/>
      <c r="L59" s="13" t="s">
        <v>175</v>
      </c>
      <c r="M59" s="14">
        <v>103</v>
      </c>
    </row>
    <row r="60" spans="1:13" ht="15">
      <c r="A60" s="17" t="s">
        <v>224</v>
      </c>
      <c r="B60" s="20" t="s">
        <v>213</v>
      </c>
      <c r="C60">
        <v>7</v>
      </c>
      <c r="D60">
        <v>3</v>
      </c>
      <c r="E60" s="14">
        <v>3.4980000000000002</v>
      </c>
      <c r="F60" s="14">
        <v>0</v>
      </c>
      <c r="G60" s="14">
        <v>3.4980000000000002</v>
      </c>
      <c r="H60" s="10">
        <f t="shared" si="6"/>
        <v>0</v>
      </c>
      <c r="I60" s="10"/>
      <c r="J60" s="10"/>
      <c r="L60" s="13" t="s">
        <v>175</v>
      </c>
      <c r="M60" s="14">
        <v>103</v>
      </c>
    </row>
    <row r="61" spans="1:13" ht="15">
      <c r="A61" s="17" t="s">
        <v>224</v>
      </c>
      <c r="B61" s="20" t="s">
        <v>213</v>
      </c>
      <c r="C61">
        <v>7</v>
      </c>
      <c r="D61">
        <v>4</v>
      </c>
      <c r="E61" s="14">
        <v>45.823999999999998</v>
      </c>
      <c r="F61" s="14">
        <v>2.7E-2</v>
      </c>
      <c r="G61" s="14">
        <v>45.796999999999997</v>
      </c>
      <c r="H61" s="10">
        <f t="shared" si="6"/>
        <v>5.8921089385474863E-4</v>
      </c>
      <c r="I61" s="10"/>
      <c r="J61" s="10"/>
      <c r="L61" s="13" t="s">
        <v>175</v>
      </c>
      <c r="M61" s="14">
        <v>103</v>
      </c>
    </row>
    <row r="62" spans="1:13" ht="15">
      <c r="A62" s="17" t="s">
        <v>224</v>
      </c>
      <c r="B62" s="20" t="s">
        <v>213</v>
      </c>
      <c r="C62">
        <v>7</v>
      </c>
      <c r="D62">
        <v>5</v>
      </c>
      <c r="E62" s="14">
        <v>40.759</v>
      </c>
      <c r="F62" s="14">
        <v>0.79</v>
      </c>
      <c r="G62" s="14">
        <v>39.969000000000001</v>
      </c>
      <c r="H62" s="10">
        <f t="shared" si="6"/>
        <v>1.938222233126426E-2</v>
      </c>
      <c r="I62" s="10"/>
      <c r="J62" s="10"/>
      <c r="L62" s="13" t="s">
        <v>175</v>
      </c>
      <c r="M62" s="14">
        <v>103</v>
      </c>
    </row>
    <row r="63" spans="1:13" ht="15">
      <c r="A63" s="17" t="s">
        <v>224</v>
      </c>
      <c r="B63" s="20" t="s">
        <v>213</v>
      </c>
      <c r="C63">
        <v>7</v>
      </c>
      <c r="D63">
        <v>6</v>
      </c>
      <c r="E63" s="14">
        <v>17.32</v>
      </c>
      <c r="F63" s="14">
        <v>0.95099999999999996</v>
      </c>
      <c r="G63" s="14">
        <v>16.369</v>
      </c>
      <c r="H63" s="10">
        <f t="shared" si="6"/>
        <v>5.490762124711316E-2</v>
      </c>
      <c r="I63" s="10"/>
      <c r="J63" s="10"/>
      <c r="L63" s="13" t="s">
        <v>175</v>
      </c>
      <c r="M63" s="14">
        <v>103</v>
      </c>
    </row>
    <row r="64" spans="1:13" ht="15">
      <c r="A64" s="17" t="s">
        <v>224</v>
      </c>
      <c r="B64" s="20" t="s">
        <v>213</v>
      </c>
      <c r="C64">
        <v>7</v>
      </c>
      <c r="D64">
        <v>7</v>
      </c>
      <c r="E64" s="14">
        <v>23.594999999999999</v>
      </c>
      <c r="F64" s="14">
        <v>0</v>
      </c>
      <c r="G64" s="14">
        <v>23.594999999999999</v>
      </c>
      <c r="H64" s="10">
        <f t="shared" si="6"/>
        <v>0</v>
      </c>
      <c r="I64" s="10"/>
      <c r="J64" s="10"/>
      <c r="L64" s="13" t="s">
        <v>175</v>
      </c>
      <c r="M64" s="14">
        <v>103</v>
      </c>
    </row>
    <row r="65" spans="1:13" ht="15">
      <c r="A65" s="17"/>
      <c r="B65" s="20"/>
      <c r="E65" s="16"/>
      <c r="F65" s="16"/>
      <c r="G65" s="16"/>
      <c r="L65" s="15" t="s">
        <v>188</v>
      </c>
      <c r="M65" s="16">
        <v>103</v>
      </c>
    </row>
    <row r="66" spans="1:13" ht="15">
      <c r="A66" s="17" t="s">
        <v>224</v>
      </c>
      <c r="B66" s="20" t="s">
        <v>213</v>
      </c>
      <c r="C66">
        <v>8</v>
      </c>
      <c r="D66">
        <v>1</v>
      </c>
      <c r="E66" s="14">
        <v>4.6660000000000004</v>
      </c>
      <c r="F66" s="14">
        <v>0</v>
      </c>
      <c r="G66" s="14">
        <v>4.6660000000000004</v>
      </c>
      <c r="H66" s="10">
        <f>F66/E66</f>
        <v>0</v>
      </c>
      <c r="I66" s="10">
        <f>AVERAGE(H66:H74)</f>
        <v>7.9641761566258754E-3</v>
      </c>
      <c r="J66" s="10"/>
      <c r="L66" s="13" t="s">
        <v>175</v>
      </c>
      <c r="M66" s="14">
        <v>104</v>
      </c>
    </row>
    <row r="67" spans="1:13" ht="15">
      <c r="A67" s="17" t="s">
        <v>224</v>
      </c>
      <c r="B67" s="20" t="s">
        <v>213</v>
      </c>
      <c r="C67">
        <v>8</v>
      </c>
      <c r="D67">
        <v>2</v>
      </c>
      <c r="E67" s="14">
        <v>6.5720000000000001</v>
      </c>
      <c r="F67" s="14">
        <v>3.5000000000000003E-2</v>
      </c>
      <c r="G67" s="14">
        <v>6.5369999999999999</v>
      </c>
      <c r="H67" s="10">
        <f t="shared" ref="H67:H74" si="7">F67/E67</f>
        <v>5.3256238587948874E-3</v>
      </c>
      <c r="I67" s="10"/>
      <c r="J67" s="10"/>
      <c r="L67" s="13" t="s">
        <v>175</v>
      </c>
      <c r="M67" s="14">
        <v>104</v>
      </c>
    </row>
    <row r="68" spans="1:13" ht="15">
      <c r="A68" s="17" t="s">
        <v>224</v>
      </c>
      <c r="B68" s="20" t="s">
        <v>213</v>
      </c>
      <c r="C68">
        <v>8</v>
      </c>
      <c r="D68">
        <v>3</v>
      </c>
      <c r="E68" s="14">
        <v>1.6830000000000001</v>
      </c>
      <c r="F68" s="14">
        <v>0</v>
      </c>
      <c r="G68" s="14">
        <v>1.6830000000000001</v>
      </c>
      <c r="H68" s="10">
        <f t="shared" si="7"/>
        <v>0</v>
      </c>
      <c r="I68" s="10"/>
      <c r="J68" s="10"/>
      <c r="L68" s="13" t="s">
        <v>175</v>
      </c>
      <c r="M68" s="14">
        <v>104</v>
      </c>
    </row>
    <row r="69" spans="1:13" ht="15">
      <c r="A69" s="17" t="s">
        <v>224</v>
      </c>
      <c r="B69" s="20" t="s">
        <v>213</v>
      </c>
      <c r="C69">
        <v>8</v>
      </c>
      <c r="D69">
        <v>4</v>
      </c>
      <c r="E69" s="14">
        <v>2.4750000000000001</v>
      </c>
      <c r="F69" s="14">
        <v>0</v>
      </c>
      <c r="G69" s="14">
        <v>2.4750000000000001</v>
      </c>
      <c r="H69" s="10">
        <f t="shared" si="7"/>
        <v>0</v>
      </c>
      <c r="I69" s="10"/>
      <c r="J69" s="10"/>
      <c r="L69" s="13" t="s">
        <v>175</v>
      </c>
      <c r="M69" s="14">
        <v>104</v>
      </c>
    </row>
    <row r="70" spans="1:13" ht="15">
      <c r="A70" s="17" t="s">
        <v>224</v>
      </c>
      <c r="B70" s="20" t="s">
        <v>213</v>
      </c>
      <c r="C70">
        <v>8</v>
      </c>
      <c r="D70">
        <v>5</v>
      </c>
      <c r="E70" s="14">
        <v>12.414</v>
      </c>
      <c r="F70" s="14">
        <v>0</v>
      </c>
      <c r="G70" s="14">
        <v>12.414</v>
      </c>
      <c r="H70" s="10">
        <f t="shared" si="7"/>
        <v>0</v>
      </c>
      <c r="I70" s="10"/>
      <c r="J70" s="10"/>
      <c r="L70" s="13" t="s">
        <v>175</v>
      </c>
      <c r="M70" s="14">
        <v>104</v>
      </c>
    </row>
    <row r="71" spans="1:13" ht="15">
      <c r="A71" s="17" t="s">
        <v>224</v>
      </c>
      <c r="B71" s="20" t="s">
        <v>213</v>
      </c>
      <c r="C71">
        <v>8</v>
      </c>
      <c r="D71">
        <v>6</v>
      </c>
      <c r="E71" s="14">
        <v>4.2389999999999999</v>
      </c>
      <c r="F71" s="14">
        <v>0</v>
      </c>
      <c r="G71" s="14">
        <v>4.2389999999999999</v>
      </c>
      <c r="H71" s="10">
        <f t="shared" si="7"/>
        <v>0</v>
      </c>
      <c r="I71" s="10"/>
      <c r="J71" s="10"/>
      <c r="L71" s="13" t="s">
        <v>175</v>
      </c>
      <c r="M71" s="14">
        <v>104</v>
      </c>
    </row>
    <row r="72" spans="1:13" ht="15">
      <c r="A72" s="17" t="s">
        <v>224</v>
      </c>
      <c r="B72" s="20" t="s">
        <v>213</v>
      </c>
      <c r="C72">
        <v>8</v>
      </c>
      <c r="D72">
        <v>7</v>
      </c>
      <c r="E72" s="14">
        <v>28.05</v>
      </c>
      <c r="F72" s="14">
        <v>0.85299999999999998</v>
      </c>
      <c r="G72" s="14">
        <v>27.196999999999999</v>
      </c>
      <c r="H72" s="10">
        <f t="shared" si="7"/>
        <v>3.0409982174688054E-2</v>
      </c>
      <c r="I72" s="10"/>
      <c r="J72" s="10"/>
      <c r="L72" s="13" t="s">
        <v>175</v>
      </c>
      <c r="M72" s="14">
        <v>104</v>
      </c>
    </row>
    <row r="73" spans="1:13" ht="15">
      <c r="A73" s="17" t="s">
        <v>224</v>
      </c>
      <c r="B73" s="20" t="s">
        <v>213</v>
      </c>
      <c r="C73">
        <v>8</v>
      </c>
      <c r="D73">
        <v>8</v>
      </c>
      <c r="E73" s="14">
        <v>23.370999999999999</v>
      </c>
      <c r="F73" s="14">
        <v>0.84</v>
      </c>
      <c r="G73" s="14">
        <v>22.530999999999999</v>
      </c>
      <c r="H73" s="10">
        <f t="shared" si="7"/>
        <v>3.594197937614993E-2</v>
      </c>
      <c r="I73" s="10"/>
      <c r="J73" s="10"/>
      <c r="L73" s="13" t="s">
        <v>175</v>
      </c>
      <c r="M73" s="14">
        <v>104</v>
      </c>
    </row>
    <row r="74" spans="1:13" ht="15">
      <c r="A74" s="17" t="s">
        <v>224</v>
      </c>
      <c r="B74" s="20" t="s">
        <v>213</v>
      </c>
      <c r="C74">
        <v>8</v>
      </c>
      <c r="D74">
        <v>9</v>
      </c>
      <c r="E74" s="14">
        <v>45.722999999999999</v>
      </c>
      <c r="F74" s="14">
        <v>0</v>
      </c>
      <c r="G74" s="14">
        <v>45.722999999999999</v>
      </c>
      <c r="H74" s="10">
        <f t="shared" si="7"/>
        <v>0</v>
      </c>
      <c r="I74" s="10"/>
      <c r="J74" s="10"/>
      <c r="L74" s="13" t="s">
        <v>175</v>
      </c>
      <c r="M74" s="14">
        <v>104</v>
      </c>
    </row>
    <row r="75" spans="1:13" ht="15">
      <c r="A75" s="17"/>
      <c r="B75" s="20"/>
      <c r="E75" s="16"/>
      <c r="F75" s="16"/>
      <c r="G75" s="16"/>
      <c r="L75" s="15" t="s">
        <v>191</v>
      </c>
      <c r="M75" s="16">
        <v>104</v>
      </c>
    </row>
    <row r="76" spans="1:13" ht="15">
      <c r="A76" s="17" t="s">
        <v>224</v>
      </c>
      <c r="B76" s="20" t="s">
        <v>213</v>
      </c>
      <c r="C76">
        <v>9</v>
      </c>
      <c r="D76">
        <v>1</v>
      </c>
      <c r="E76" s="14">
        <v>13.744</v>
      </c>
      <c r="F76" s="14">
        <v>0</v>
      </c>
      <c r="G76" s="14">
        <v>13.744</v>
      </c>
      <c r="H76" s="10">
        <f>F76/E76</f>
        <v>0</v>
      </c>
      <c r="I76" s="10">
        <f>AVERAGE(H76:H82)</f>
        <v>0</v>
      </c>
      <c r="J76" s="10"/>
      <c r="L76" s="13" t="s">
        <v>175</v>
      </c>
      <c r="M76" s="14">
        <v>105</v>
      </c>
    </row>
    <row r="77" spans="1:13" ht="15">
      <c r="A77" s="17" t="s">
        <v>224</v>
      </c>
      <c r="B77" s="20" t="s">
        <v>213</v>
      </c>
      <c r="C77">
        <v>9</v>
      </c>
      <c r="D77">
        <v>2</v>
      </c>
      <c r="E77" s="14">
        <v>62.084000000000003</v>
      </c>
      <c r="F77" s="14">
        <v>0</v>
      </c>
      <c r="G77" s="14">
        <v>62.084000000000003</v>
      </c>
      <c r="H77" s="10">
        <f t="shared" ref="H77:H82" si="8">F77/E77</f>
        <v>0</v>
      </c>
      <c r="I77" s="10"/>
      <c r="J77" s="10"/>
      <c r="L77" s="13" t="s">
        <v>175</v>
      </c>
      <c r="M77" s="14">
        <v>105</v>
      </c>
    </row>
    <row r="78" spans="1:13" ht="15">
      <c r="A78" s="17" t="s">
        <v>224</v>
      </c>
      <c r="B78" s="20" t="s">
        <v>213</v>
      </c>
      <c r="C78">
        <v>9</v>
      </c>
      <c r="D78">
        <v>3</v>
      </c>
      <c r="E78" s="14">
        <v>38.046999999999997</v>
      </c>
      <c r="F78" s="14">
        <v>0</v>
      </c>
      <c r="G78" s="14">
        <v>38.046999999999997</v>
      </c>
      <c r="H78" s="10">
        <f t="shared" si="8"/>
        <v>0</v>
      </c>
      <c r="I78" s="10"/>
      <c r="J78" s="10"/>
      <c r="L78" s="13" t="s">
        <v>175</v>
      </c>
      <c r="M78" s="14">
        <v>105</v>
      </c>
    </row>
    <row r="79" spans="1:13" ht="15">
      <c r="A79" s="17" t="s">
        <v>224</v>
      </c>
      <c r="B79" s="20" t="s">
        <v>213</v>
      </c>
      <c r="C79">
        <v>9</v>
      </c>
      <c r="D79">
        <v>4</v>
      </c>
      <c r="E79" s="14">
        <v>46.350999999999999</v>
      </c>
      <c r="F79" s="14">
        <v>0</v>
      </c>
      <c r="G79" s="14">
        <v>46.350999999999999</v>
      </c>
      <c r="H79" s="10">
        <f t="shared" si="8"/>
        <v>0</v>
      </c>
      <c r="I79" s="10"/>
      <c r="J79" s="10"/>
      <c r="L79" s="13" t="s">
        <v>175</v>
      </c>
      <c r="M79" s="14">
        <v>105</v>
      </c>
    </row>
    <row r="80" spans="1:13" ht="15">
      <c r="A80" s="17" t="s">
        <v>224</v>
      </c>
      <c r="B80" s="20" t="s">
        <v>213</v>
      </c>
      <c r="C80">
        <v>9</v>
      </c>
      <c r="D80">
        <v>5</v>
      </c>
      <c r="E80" s="14">
        <v>6.7640000000000002</v>
      </c>
      <c r="F80" s="14">
        <v>0</v>
      </c>
      <c r="G80" s="14">
        <v>6.7640000000000002</v>
      </c>
      <c r="H80" s="10">
        <f t="shared" si="8"/>
        <v>0</v>
      </c>
      <c r="I80" s="10"/>
      <c r="J80" s="10"/>
      <c r="L80" s="13" t="s">
        <v>175</v>
      </c>
      <c r="M80" s="14">
        <v>105</v>
      </c>
    </row>
    <row r="81" spans="1:13" ht="15">
      <c r="A81" s="17" t="s">
        <v>224</v>
      </c>
      <c r="B81" s="20" t="s">
        <v>213</v>
      </c>
      <c r="C81">
        <v>9</v>
      </c>
      <c r="D81">
        <v>6</v>
      </c>
      <c r="E81" s="14">
        <v>37.667999999999999</v>
      </c>
      <c r="F81" s="14">
        <v>0</v>
      </c>
      <c r="G81" s="14">
        <v>37.667999999999999</v>
      </c>
      <c r="H81" s="10">
        <f t="shared" si="8"/>
        <v>0</v>
      </c>
      <c r="I81" s="10"/>
      <c r="J81" s="10"/>
      <c r="L81" s="13" t="s">
        <v>175</v>
      </c>
      <c r="M81" s="14">
        <v>105</v>
      </c>
    </row>
    <row r="82" spans="1:13" ht="15">
      <c r="A82" s="17" t="s">
        <v>224</v>
      </c>
      <c r="B82" s="20" t="s">
        <v>213</v>
      </c>
      <c r="C82">
        <v>9</v>
      </c>
      <c r="D82">
        <v>7</v>
      </c>
      <c r="E82" s="14">
        <v>8.5380000000000003</v>
      </c>
      <c r="F82" s="14">
        <v>0</v>
      </c>
      <c r="G82" s="14">
        <v>8.5380000000000003</v>
      </c>
      <c r="H82" s="10">
        <f t="shared" si="8"/>
        <v>0</v>
      </c>
      <c r="I82" s="10"/>
      <c r="J82" s="10"/>
      <c r="L82" s="13" t="s">
        <v>175</v>
      </c>
      <c r="M82" s="14">
        <v>105</v>
      </c>
    </row>
    <row r="83" spans="1:13" ht="15">
      <c r="A83" s="17"/>
      <c r="B83" s="20"/>
      <c r="E83" s="16"/>
      <c r="F83" s="16"/>
      <c r="G83" s="16"/>
      <c r="L83" s="15" t="s">
        <v>192</v>
      </c>
      <c r="M83" s="16">
        <v>105</v>
      </c>
    </row>
    <row r="84" spans="1:13" ht="15">
      <c r="A84" s="17" t="s">
        <v>224</v>
      </c>
      <c r="B84" s="20" t="s">
        <v>213</v>
      </c>
      <c r="C84">
        <v>10</v>
      </c>
      <c r="D84">
        <v>1</v>
      </c>
      <c r="E84" s="14">
        <v>37.689</v>
      </c>
      <c r="F84" s="14">
        <v>2.3479999999999999</v>
      </c>
      <c r="G84" s="14">
        <v>35.341000000000001</v>
      </c>
      <c r="H84" s="10">
        <f>F84/E84</f>
        <v>6.2299344636366043E-2</v>
      </c>
      <c r="I84" s="10">
        <f>AVERAGE(H84:H90)</f>
        <v>8.8999063766237209E-3</v>
      </c>
      <c r="J84" s="10"/>
      <c r="L84" s="13" t="s">
        <v>175</v>
      </c>
      <c r="M84" s="14">
        <v>106</v>
      </c>
    </row>
    <row r="85" spans="1:13" ht="15">
      <c r="A85" s="17" t="s">
        <v>224</v>
      </c>
      <c r="B85" s="20" t="s">
        <v>213</v>
      </c>
      <c r="C85">
        <v>10</v>
      </c>
      <c r="D85">
        <v>2</v>
      </c>
      <c r="E85" s="14">
        <v>26.724</v>
      </c>
      <c r="F85" s="14">
        <v>0</v>
      </c>
      <c r="G85" s="14">
        <v>26.724</v>
      </c>
      <c r="H85" s="10">
        <f t="shared" ref="H85:H90" si="9">F85/E85</f>
        <v>0</v>
      </c>
      <c r="I85" s="10"/>
      <c r="J85" s="10"/>
      <c r="L85" s="13" t="s">
        <v>175</v>
      </c>
      <c r="M85" s="14">
        <v>106</v>
      </c>
    </row>
    <row r="86" spans="1:13" ht="15">
      <c r="A86" s="17" t="s">
        <v>224</v>
      </c>
      <c r="B86" s="20" t="s">
        <v>213</v>
      </c>
      <c r="C86">
        <v>10</v>
      </c>
      <c r="D86">
        <v>3</v>
      </c>
      <c r="E86" s="14">
        <v>25.78</v>
      </c>
      <c r="F86" s="14">
        <v>0</v>
      </c>
      <c r="G86" s="14">
        <v>25.78</v>
      </c>
      <c r="H86" s="10">
        <f t="shared" si="9"/>
        <v>0</v>
      </c>
      <c r="I86" s="10"/>
      <c r="J86" s="10"/>
      <c r="L86" s="13" t="s">
        <v>175</v>
      </c>
      <c r="M86" s="14">
        <v>106</v>
      </c>
    </row>
    <row r="87" spans="1:13" ht="15">
      <c r="A87" s="17" t="s">
        <v>224</v>
      </c>
      <c r="B87" s="20" t="s">
        <v>213</v>
      </c>
      <c r="C87">
        <v>10</v>
      </c>
      <c r="D87">
        <v>4</v>
      </c>
      <c r="E87" s="14">
        <v>8.7159999999999993</v>
      </c>
      <c r="F87" s="14">
        <v>0</v>
      </c>
      <c r="G87" s="14">
        <v>8.7159999999999993</v>
      </c>
      <c r="H87" s="10">
        <f t="shared" si="9"/>
        <v>0</v>
      </c>
      <c r="I87" s="10"/>
      <c r="J87" s="10"/>
      <c r="L87" s="13" t="s">
        <v>175</v>
      </c>
      <c r="M87" s="14">
        <v>106</v>
      </c>
    </row>
    <row r="88" spans="1:13" ht="15">
      <c r="A88" s="17" t="s">
        <v>224</v>
      </c>
      <c r="B88" s="20" t="s">
        <v>213</v>
      </c>
      <c r="C88">
        <v>10</v>
      </c>
      <c r="D88">
        <v>5</v>
      </c>
      <c r="E88" s="14">
        <v>11.3361</v>
      </c>
      <c r="F88" s="14">
        <v>0</v>
      </c>
      <c r="G88" s="14">
        <v>11.3361</v>
      </c>
      <c r="H88" s="10">
        <f t="shared" si="9"/>
        <v>0</v>
      </c>
      <c r="I88" s="10"/>
      <c r="J88" s="10"/>
      <c r="L88" s="13" t="s">
        <v>175</v>
      </c>
      <c r="M88" s="14">
        <v>106</v>
      </c>
    </row>
    <row r="89" spans="1:13" ht="15">
      <c r="A89" s="17" t="s">
        <v>224</v>
      </c>
      <c r="B89" s="20" t="s">
        <v>213</v>
      </c>
      <c r="C89">
        <v>10</v>
      </c>
      <c r="D89">
        <v>6</v>
      </c>
      <c r="E89" s="14">
        <v>0.61499999999999999</v>
      </c>
      <c r="F89" s="14">
        <v>0</v>
      </c>
      <c r="G89" s="14">
        <v>0.61499999999999999</v>
      </c>
      <c r="H89" s="10">
        <f t="shared" si="9"/>
        <v>0</v>
      </c>
      <c r="I89" s="10"/>
      <c r="J89" s="10"/>
      <c r="L89" s="13" t="s">
        <v>175</v>
      </c>
      <c r="M89" s="14">
        <v>106</v>
      </c>
    </row>
    <row r="90" spans="1:13" ht="15">
      <c r="A90" s="17" t="s">
        <v>224</v>
      </c>
      <c r="B90" s="20" t="s">
        <v>213</v>
      </c>
      <c r="C90">
        <v>10</v>
      </c>
      <c r="D90">
        <v>7</v>
      </c>
      <c r="E90" s="14">
        <v>8.2040000000000006</v>
      </c>
      <c r="F90" s="14">
        <v>0</v>
      </c>
      <c r="G90" s="14">
        <v>8.2040000000000006</v>
      </c>
      <c r="H90" s="10">
        <f t="shared" si="9"/>
        <v>0</v>
      </c>
      <c r="I90" s="10"/>
      <c r="J90" s="10"/>
      <c r="L90" s="13" t="s">
        <v>175</v>
      </c>
      <c r="M90" s="14">
        <v>106</v>
      </c>
    </row>
    <row r="91" spans="1:13" ht="15">
      <c r="A91" s="17"/>
      <c r="B91" s="20"/>
      <c r="E91" s="16"/>
      <c r="F91" s="16"/>
      <c r="G91" s="16"/>
      <c r="L91" s="15" t="s">
        <v>194</v>
      </c>
      <c r="M91" s="16">
        <v>106</v>
      </c>
    </row>
    <row r="92" spans="1:13" ht="15">
      <c r="A92" s="17" t="s">
        <v>224</v>
      </c>
      <c r="B92" s="20" t="s">
        <v>213</v>
      </c>
      <c r="C92">
        <v>11</v>
      </c>
      <c r="D92">
        <v>1</v>
      </c>
      <c r="E92" s="14">
        <v>22.613</v>
      </c>
      <c r="F92" s="14">
        <v>1.177</v>
      </c>
      <c r="G92" s="14">
        <v>21.436</v>
      </c>
      <c r="H92" s="10">
        <f>F92/E92</f>
        <v>5.2049705921372667E-2</v>
      </c>
      <c r="I92" s="10">
        <f>AVERAGE(H92:H98)</f>
        <v>1.5939921122908058E-2</v>
      </c>
      <c r="J92" s="10"/>
      <c r="L92" s="13" t="s">
        <v>175</v>
      </c>
      <c r="M92" s="14">
        <v>107</v>
      </c>
    </row>
    <row r="93" spans="1:13" ht="15">
      <c r="A93" s="17" t="s">
        <v>224</v>
      </c>
      <c r="B93" s="20" t="s">
        <v>213</v>
      </c>
      <c r="C93">
        <v>11</v>
      </c>
      <c r="D93">
        <v>2</v>
      </c>
      <c r="E93" s="14">
        <v>22.138999999999999</v>
      </c>
      <c r="F93" s="14">
        <v>1.0999999999999999E-2</v>
      </c>
      <c r="G93" s="14">
        <v>22.128</v>
      </c>
      <c r="H93" s="10">
        <f t="shared" ref="H93:H98" si="10">F93/E93</f>
        <v>4.9686074348434886E-4</v>
      </c>
      <c r="I93" s="10"/>
      <c r="J93" s="10"/>
      <c r="L93" s="13" t="s">
        <v>175</v>
      </c>
      <c r="M93" s="14">
        <v>107</v>
      </c>
    </row>
    <row r="94" spans="1:13" ht="15">
      <c r="A94" s="17" t="s">
        <v>224</v>
      </c>
      <c r="B94" s="20" t="s">
        <v>213</v>
      </c>
      <c r="C94">
        <v>11</v>
      </c>
      <c r="D94">
        <v>3</v>
      </c>
      <c r="E94" s="14">
        <v>27.312999999999999</v>
      </c>
      <c r="F94" s="14">
        <v>1.256</v>
      </c>
      <c r="G94" s="14">
        <v>26.056999999999999</v>
      </c>
      <c r="H94" s="10">
        <f t="shared" si="10"/>
        <v>4.5985428184381068E-2</v>
      </c>
      <c r="I94" s="10"/>
      <c r="J94" s="10"/>
      <c r="L94" s="13" t="s">
        <v>175</v>
      </c>
      <c r="M94" s="14">
        <v>107</v>
      </c>
    </row>
    <row r="95" spans="1:13" ht="15">
      <c r="A95" s="17" t="s">
        <v>224</v>
      </c>
      <c r="B95" s="20" t="s">
        <v>213</v>
      </c>
      <c r="C95">
        <v>11</v>
      </c>
      <c r="D95">
        <v>4</v>
      </c>
      <c r="E95" s="14">
        <v>1.3740000000000001</v>
      </c>
      <c r="F95" s="14">
        <v>0</v>
      </c>
      <c r="G95" s="14">
        <v>1.3740000000000001</v>
      </c>
      <c r="H95" s="10">
        <f t="shared" si="10"/>
        <v>0</v>
      </c>
      <c r="I95" s="10"/>
      <c r="J95" s="10"/>
      <c r="L95" s="13" t="s">
        <v>175</v>
      </c>
      <c r="M95" s="14">
        <v>107</v>
      </c>
    </row>
    <row r="96" spans="1:13" ht="15">
      <c r="A96" s="17" t="s">
        <v>224</v>
      </c>
      <c r="B96" s="20" t="s">
        <v>213</v>
      </c>
      <c r="C96">
        <v>11</v>
      </c>
      <c r="D96">
        <v>5</v>
      </c>
      <c r="E96" s="14">
        <v>10.128</v>
      </c>
      <c r="F96" s="14">
        <v>2.3E-2</v>
      </c>
      <c r="G96" s="14">
        <v>10.105</v>
      </c>
      <c r="H96" s="10">
        <f t="shared" si="10"/>
        <v>2.2709320695102684E-3</v>
      </c>
      <c r="I96" s="10"/>
      <c r="J96" s="10"/>
      <c r="L96" s="13" t="s">
        <v>175</v>
      </c>
      <c r="M96" s="14">
        <v>107</v>
      </c>
    </row>
    <row r="97" spans="1:13" ht="15">
      <c r="A97" s="17" t="s">
        <v>224</v>
      </c>
      <c r="B97" s="20" t="s">
        <v>213</v>
      </c>
      <c r="C97">
        <v>11</v>
      </c>
      <c r="D97">
        <v>6</v>
      </c>
      <c r="E97" s="14">
        <v>13.084</v>
      </c>
      <c r="F97" s="14">
        <v>0.14099999999999999</v>
      </c>
      <c r="G97" s="14">
        <v>12.943</v>
      </c>
      <c r="H97" s="10">
        <f t="shared" si="10"/>
        <v>1.0776520941608071E-2</v>
      </c>
      <c r="I97" s="10"/>
      <c r="J97" s="10"/>
      <c r="L97" s="13" t="s">
        <v>175</v>
      </c>
      <c r="M97" s="14">
        <v>107</v>
      </c>
    </row>
    <row r="98" spans="1:13" ht="15">
      <c r="A98" s="17" t="s">
        <v>224</v>
      </c>
      <c r="B98" s="20" t="s">
        <v>213</v>
      </c>
      <c r="C98">
        <v>11</v>
      </c>
      <c r="D98">
        <v>7</v>
      </c>
      <c r="E98" s="14">
        <v>5.7690000000000001</v>
      </c>
      <c r="F98" s="14">
        <v>0</v>
      </c>
      <c r="G98" s="14">
        <v>5.7690000000000001</v>
      </c>
      <c r="H98" s="10">
        <f t="shared" si="10"/>
        <v>0</v>
      </c>
      <c r="I98" s="10"/>
      <c r="J98" s="10"/>
      <c r="L98" s="13" t="s">
        <v>175</v>
      </c>
      <c r="M98" s="14">
        <v>107</v>
      </c>
    </row>
    <row r="99" spans="1:13" ht="15">
      <c r="A99" s="17"/>
      <c r="B99" s="20"/>
      <c r="E99" s="16"/>
      <c r="F99" s="16"/>
      <c r="G99" s="16"/>
      <c r="L99" s="15" t="s">
        <v>196</v>
      </c>
      <c r="M99" s="16">
        <v>107</v>
      </c>
    </row>
    <row r="100" spans="1:13" ht="15">
      <c r="A100" s="17" t="s">
        <v>224</v>
      </c>
      <c r="B100" s="20" t="s">
        <v>213</v>
      </c>
      <c r="C100">
        <v>12</v>
      </c>
      <c r="D100">
        <v>1</v>
      </c>
      <c r="E100" s="14">
        <v>40.354999999999997</v>
      </c>
      <c r="F100" s="14">
        <v>0</v>
      </c>
      <c r="G100" s="14">
        <v>40.354999999999997</v>
      </c>
      <c r="H100" s="10">
        <f>F100/E100</f>
        <v>0</v>
      </c>
      <c r="I100" s="10">
        <f>AVERAGE(H100:H105)</f>
        <v>1.2194517994302718E-2</v>
      </c>
      <c r="J100" s="10"/>
      <c r="L100" s="13" t="s">
        <v>175</v>
      </c>
      <c r="M100" s="14">
        <v>108</v>
      </c>
    </row>
    <row r="101" spans="1:13" ht="15">
      <c r="A101" s="17" t="s">
        <v>224</v>
      </c>
      <c r="B101" s="20" t="s">
        <v>213</v>
      </c>
      <c r="C101">
        <v>12</v>
      </c>
      <c r="D101">
        <v>2</v>
      </c>
      <c r="E101" s="14">
        <v>36.457000000000001</v>
      </c>
      <c r="F101" s="14">
        <v>2.012</v>
      </c>
      <c r="G101" s="14">
        <v>34.445</v>
      </c>
      <c r="H101" s="10">
        <f t="shared" ref="H101:H105" si="11">F101/E101</f>
        <v>5.51883040294045E-2</v>
      </c>
      <c r="I101" s="10"/>
      <c r="J101" s="10"/>
      <c r="L101" s="13" t="s">
        <v>175</v>
      </c>
      <c r="M101" s="14">
        <v>108</v>
      </c>
    </row>
    <row r="102" spans="1:13" ht="15">
      <c r="A102" s="17" t="s">
        <v>224</v>
      </c>
      <c r="B102" s="20" t="s">
        <v>213</v>
      </c>
      <c r="C102">
        <v>12</v>
      </c>
      <c r="D102">
        <v>3</v>
      </c>
      <c r="E102" s="14">
        <v>17.712</v>
      </c>
      <c r="F102" s="14">
        <v>0</v>
      </c>
      <c r="G102" s="14">
        <v>17.712</v>
      </c>
      <c r="H102" s="10">
        <f t="shared" si="11"/>
        <v>0</v>
      </c>
      <c r="I102" s="10"/>
      <c r="J102" s="10"/>
      <c r="L102" s="13" t="s">
        <v>175</v>
      </c>
      <c r="M102" s="14">
        <v>108</v>
      </c>
    </row>
    <row r="103" spans="1:13" ht="15">
      <c r="A103" s="17" t="s">
        <v>224</v>
      </c>
      <c r="B103" s="20" t="s">
        <v>213</v>
      </c>
      <c r="C103">
        <v>12</v>
      </c>
      <c r="D103">
        <v>4</v>
      </c>
      <c r="E103" s="14">
        <v>5.9539999999999997</v>
      </c>
      <c r="F103" s="14">
        <v>0</v>
      </c>
      <c r="G103" s="14">
        <v>5.9539999999999997</v>
      </c>
      <c r="H103" s="10">
        <f t="shared" si="11"/>
        <v>0</v>
      </c>
      <c r="I103" s="10"/>
      <c r="J103" s="10"/>
      <c r="L103" s="13" t="s">
        <v>175</v>
      </c>
      <c r="M103" s="14">
        <v>108</v>
      </c>
    </row>
    <row r="104" spans="1:13" ht="15">
      <c r="A104" s="17" t="s">
        <v>224</v>
      </c>
      <c r="B104" s="20" t="s">
        <v>213</v>
      </c>
      <c r="C104">
        <v>12</v>
      </c>
      <c r="D104">
        <v>5</v>
      </c>
      <c r="E104" s="14">
        <v>12.3</v>
      </c>
      <c r="F104" s="14">
        <v>0</v>
      </c>
      <c r="G104" s="14">
        <v>12.3</v>
      </c>
      <c r="H104" s="10">
        <f t="shared" si="11"/>
        <v>0</v>
      </c>
      <c r="I104" s="10"/>
      <c r="J104" s="10"/>
      <c r="L104" s="13" t="s">
        <v>175</v>
      </c>
      <c r="M104" s="14">
        <v>108</v>
      </c>
    </row>
    <row r="105" spans="1:13" ht="15">
      <c r="A105" s="17" t="s">
        <v>224</v>
      </c>
      <c r="B105" s="20" t="s">
        <v>213</v>
      </c>
      <c r="C105">
        <v>12</v>
      </c>
      <c r="D105">
        <v>6</v>
      </c>
      <c r="E105" s="14">
        <v>5.2839999999999998</v>
      </c>
      <c r="F105" s="14">
        <v>9.5000000000000001E-2</v>
      </c>
      <c r="G105" s="14">
        <v>5.1890000000000001</v>
      </c>
      <c r="H105" s="10">
        <f t="shared" si="11"/>
        <v>1.7978803936411811E-2</v>
      </c>
      <c r="I105" s="10"/>
      <c r="J105" s="10"/>
      <c r="L105" s="13" t="s">
        <v>175</v>
      </c>
      <c r="M105" s="14">
        <v>108</v>
      </c>
    </row>
    <row r="106" spans="1:13" ht="15.75" customHeight="1">
      <c r="E106" s="3"/>
      <c r="F106" s="3"/>
      <c r="G106" s="3"/>
      <c r="L106" s="1" t="s">
        <v>199</v>
      </c>
      <c r="M106" s="1">
        <v>108</v>
      </c>
    </row>
    <row r="107" spans="1:13" ht="15.75" customHeight="1">
      <c r="L107" s="1"/>
    </row>
    <row r="108" spans="1:13" ht="15">
      <c r="A108" s="17" t="s">
        <v>224</v>
      </c>
      <c r="B108" s="20" t="s">
        <v>214</v>
      </c>
      <c r="C108">
        <v>1</v>
      </c>
      <c r="D108">
        <v>1</v>
      </c>
      <c r="E108" s="14">
        <v>47.325000000000003</v>
      </c>
      <c r="F108" s="14">
        <v>0</v>
      </c>
      <c r="G108" s="14">
        <v>47.325000000000003</v>
      </c>
      <c r="H108" s="10">
        <f>F108/E108</f>
        <v>0</v>
      </c>
      <c r="I108" s="10">
        <f>AVERAGE(H108:H116)</f>
        <v>7.6471560846560831E-4</v>
      </c>
      <c r="J108" s="10">
        <f>AVERAGE(I108:I225)</f>
        <v>2.4805949963453065E-2</v>
      </c>
      <c r="K108">
        <f>(_xlfn.STDEV.S(I108:I225))/(SQRT(COUNT(I108:I225)))</f>
        <v>5.953805614256436E-3</v>
      </c>
      <c r="L108" s="13" t="s">
        <v>177</v>
      </c>
      <c r="M108" s="14">
        <v>121</v>
      </c>
    </row>
    <row r="109" spans="1:13" ht="15">
      <c r="A109" s="17" t="s">
        <v>224</v>
      </c>
      <c r="B109" s="20" t="s">
        <v>214</v>
      </c>
      <c r="C109">
        <v>1</v>
      </c>
      <c r="D109">
        <v>2</v>
      </c>
      <c r="E109" s="14">
        <v>17.437000000000001</v>
      </c>
      <c r="F109" s="14">
        <v>0</v>
      </c>
      <c r="G109" s="14">
        <v>17.437000000000001</v>
      </c>
      <c r="H109" s="10">
        <f t="shared" ref="H109:H116" si="12">F109/E109</f>
        <v>0</v>
      </c>
      <c r="I109" s="10"/>
      <c r="J109" s="10"/>
      <c r="L109" s="13" t="s">
        <v>177</v>
      </c>
      <c r="M109" s="14">
        <v>121</v>
      </c>
    </row>
    <row r="110" spans="1:13" ht="15">
      <c r="A110" s="17" t="s">
        <v>224</v>
      </c>
      <c r="B110" s="20" t="s">
        <v>214</v>
      </c>
      <c r="C110">
        <v>1</v>
      </c>
      <c r="D110">
        <v>3</v>
      </c>
      <c r="E110" s="14">
        <v>53.741</v>
      </c>
      <c r="F110" s="14">
        <v>0</v>
      </c>
      <c r="G110" s="14">
        <v>53.741</v>
      </c>
      <c r="H110" s="10">
        <f t="shared" si="12"/>
        <v>0</v>
      </c>
      <c r="I110" s="10"/>
      <c r="J110" s="10"/>
      <c r="L110" s="13" t="s">
        <v>177</v>
      </c>
      <c r="M110" s="14">
        <v>121</v>
      </c>
    </row>
    <row r="111" spans="1:13" ht="15">
      <c r="A111" s="17" t="s">
        <v>224</v>
      </c>
      <c r="B111" s="20" t="s">
        <v>214</v>
      </c>
      <c r="C111">
        <v>1</v>
      </c>
      <c r="D111">
        <v>4</v>
      </c>
      <c r="E111" s="14">
        <v>42.473999999999997</v>
      </c>
      <c r="F111" s="14">
        <v>0</v>
      </c>
      <c r="G111" s="14">
        <v>42.473999999999997</v>
      </c>
      <c r="H111" s="10">
        <f t="shared" si="12"/>
        <v>0</v>
      </c>
      <c r="I111" s="10"/>
      <c r="J111" s="10"/>
      <c r="L111" s="13" t="s">
        <v>177</v>
      </c>
      <c r="M111" s="14">
        <v>121</v>
      </c>
    </row>
    <row r="112" spans="1:13" ht="15">
      <c r="A112" s="17" t="s">
        <v>224</v>
      </c>
      <c r="B112" s="20" t="s">
        <v>214</v>
      </c>
      <c r="C112">
        <v>1</v>
      </c>
      <c r="D112">
        <v>5</v>
      </c>
      <c r="E112" s="14">
        <v>18.986999999999998</v>
      </c>
      <c r="F112" s="14">
        <v>0</v>
      </c>
      <c r="G112" s="14">
        <v>18.986999999999998</v>
      </c>
      <c r="H112" s="10">
        <f t="shared" si="12"/>
        <v>0</v>
      </c>
      <c r="I112" s="10"/>
      <c r="J112" s="10"/>
      <c r="L112" s="13" t="s">
        <v>177</v>
      </c>
      <c r="M112" s="14">
        <v>121</v>
      </c>
    </row>
    <row r="113" spans="1:30" ht="15">
      <c r="A113" s="17" t="s">
        <v>224</v>
      </c>
      <c r="B113" s="20" t="s">
        <v>214</v>
      </c>
      <c r="C113">
        <v>1</v>
      </c>
      <c r="D113">
        <v>6</v>
      </c>
      <c r="E113" s="14">
        <v>5.3760000000000003</v>
      </c>
      <c r="F113" s="14">
        <v>3.6999999999999998E-2</v>
      </c>
      <c r="G113" s="14">
        <v>5.3390000000000004</v>
      </c>
      <c r="H113" s="10">
        <f t="shared" si="12"/>
        <v>6.8824404761904752E-3</v>
      </c>
      <c r="I113" s="10"/>
      <c r="J113" s="10"/>
      <c r="L113" s="13" t="s">
        <v>177</v>
      </c>
      <c r="M113" s="14">
        <v>121</v>
      </c>
    </row>
    <row r="114" spans="1:30" ht="15">
      <c r="A114" s="17" t="s">
        <v>224</v>
      </c>
      <c r="B114" s="20" t="s">
        <v>214</v>
      </c>
      <c r="C114">
        <v>1</v>
      </c>
      <c r="D114">
        <v>7</v>
      </c>
      <c r="E114" s="14">
        <v>10.362</v>
      </c>
      <c r="F114" s="14">
        <v>0</v>
      </c>
      <c r="G114" s="14">
        <v>10.362</v>
      </c>
      <c r="H114" s="10">
        <f t="shared" si="12"/>
        <v>0</v>
      </c>
      <c r="I114" s="10"/>
      <c r="J114" s="10"/>
      <c r="L114" s="13" t="s">
        <v>177</v>
      </c>
      <c r="M114" s="14">
        <v>121</v>
      </c>
    </row>
    <row r="115" spans="1:30" ht="15">
      <c r="A115" s="17" t="s">
        <v>224</v>
      </c>
      <c r="B115" s="20" t="s">
        <v>214</v>
      </c>
      <c r="C115">
        <v>1</v>
      </c>
      <c r="D115">
        <v>8</v>
      </c>
      <c r="E115" s="14">
        <v>1.821</v>
      </c>
      <c r="F115" s="14">
        <v>0</v>
      </c>
      <c r="G115" s="14">
        <v>1.821</v>
      </c>
      <c r="H115" s="10">
        <f t="shared" si="12"/>
        <v>0</v>
      </c>
      <c r="I115" s="10"/>
      <c r="J115" s="10"/>
      <c r="L115" s="13" t="s">
        <v>177</v>
      </c>
      <c r="M115" s="14">
        <v>121</v>
      </c>
    </row>
    <row r="116" spans="1:30" ht="15">
      <c r="A116" s="17" t="s">
        <v>224</v>
      </c>
      <c r="B116" s="20" t="s">
        <v>214</v>
      </c>
      <c r="C116">
        <v>1</v>
      </c>
      <c r="D116">
        <v>9</v>
      </c>
      <c r="E116" s="14">
        <v>3.3330000000000002</v>
      </c>
      <c r="F116" s="14">
        <v>0</v>
      </c>
      <c r="G116" s="14">
        <v>3.3330000000000002</v>
      </c>
      <c r="H116" s="10">
        <f t="shared" si="12"/>
        <v>0</v>
      </c>
      <c r="I116" s="10"/>
      <c r="J116" s="10"/>
      <c r="L116" s="13" t="s">
        <v>177</v>
      </c>
      <c r="M116" s="14">
        <v>121</v>
      </c>
    </row>
    <row r="117" spans="1:30" ht="15">
      <c r="A117" s="17"/>
      <c r="B117" s="20"/>
      <c r="E117" s="16"/>
      <c r="F117" s="16"/>
      <c r="G117" s="16"/>
      <c r="H117" s="3"/>
      <c r="I117" s="3"/>
      <c r="J117" s="3"/>
      <c r="K117" s="3"/>
      <c r="L117" s="15" t="s">
        <v>177</v>
      </c>
      <c r="M117" s="16">
        <v>121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">
      <c r="A118" s="17" t="s">
        <v>224</v>
      </c>
      <c r="B118" s="20" t="s">
        <v>214</v>
      </c>
      <c r="C118">
        <v>2</v>
      </c>
      <c r="D118">
        <v>1</v>
      </c>
      <c r="E118" s="14">
        <v>26.533999999999999</v>
      </c>
      <c r="F118" s="14">
        <v>0.98099999999999998</v>
      </c>
      <c r="G118" s="14">
        <v>25.553000000000001</v>
      </c>
      <c r="H118" s="10">
        <f>F118/E118</f>
        <v>3.6971432878570888E-2</v>
      </c>
      <c r="I118" s="10">
        <f>AVERAGE(H118:H122)</f>
        <v>9.9966524283515122E-3</v>
      </c>
      <c r="J118" s="10"/>
      <c r="L118" s="13" t="s">
        <v>177</v>
      </c>
      <c r="M118" s="14">
        <v>122</v>
      </c>
    </row>
    <row r="119" spans="1:30" ht="15">
      <c r="A119" s="17" t="s">
        <v>224</v>
      </c>
      <c r="B119" s="20" t="s">
        <v>214</v>
      </c>
      <c r="C119">
        <v>2</v>
      </c>
      <c r="D119">
        <v>2</v>
      </c>
      <c r="E119" s="14">
        <v>41.152999999999999</v>
      </c>
      <c r="F119" s="14">
        <v>0.46400000000000002</v>
      </c>
      <c r="G119" s="14">
        <v>40.689</v>
      </c>
      <c r="H119" s="10">
        <f t="shared" ref="H119:H122" si="13">F119/E119</f>
        <v>1.1274998177532624E-2</v>
      </c>
      <c r="I119" s="10"/>
      <c r="J119" s="10"/>
      <c r="L119" s="13" t="s">
        <v>177</v>
      </c>
      <c r="M119" s="14">
        <v>122</v>
      </c>
    </row>
    <row r="120" spans="1:30" ht="15">
      <c r="A120" s="17" t="s">
        <v>224</v>
      </c>
      <c r="B120" s="20" t="s">
        <v>214</v>
      </c>
      <c r="C120">
        <v>2</v>
      </c>
      <c r="D120">
        <v>3</v>
      </c>
      <c r="E120" s="14">
        <v>6.57</v>
      </c>
      <c r="F120" s="14">
        <v>0</v>
      </c>
      <c r="G120" s="14">
        <v>6.57</v>
      </c>
      <c r="H120" s="10">
        <f t="shared" si="13"/>
        <v>0</v>
      </c>
      <c r="I120" s="10"/>
      <c r="J120" s="10"/>
      <c r="L120" s="13" t="s">
        <v>177</v>
      </c>
      <c r="M120" s="14">
        <v>122</v>
      </c>
    </row>
    <row r="121" spans="1:30" ht="15">
      <c r="A121" s="17" t="s">
        <v>224</v>
      </c>
      <c r="B121" s="20" t="s">
        <v>214</v>
      </c>
      <c r="C121">
        <v>2</v>
      </c>
      <c r="D121">
        <v>4</v>
      </c>
      <c r="E121" s="14">
        <v>57.667000000000002</v>
      </c>
      <c r="F121" s="14">
        <v>4.9000000000000002E-2</v>
      </c>
      <c r="G121" s="14">
        <v>57.618000000000002</v>
      </c>
      <c r="H121" s="10">
        <f t="shared" si="13"/>
        <v>8.4970607106317302E-4</v>
      </c>
      <c r="I121" s="10"/>
      <c r="J121" s="10"/>
      <c r="L121" s="13" t="s">
        <v>177</v>
      </c>
      <c r="M121" s="14">
        <v>122</v>
      </c>
    </row>
    <row r="122" spans="1:30" ht="15">
      <c r="A122" s="17" t="s">
        <v>224</v>
      </c>
      <c r="B122" s="20" t="s">
        <v>214</v>
      </c>
      <c r="C122">
        <v>2</v>
      </c>
      <c r="D122">
        <v>5</v>
      </c>
      <c r="E122" s="14">
        <v>42.835000000000001</v>
      </c>
      <c r="F122" s="14">
        <v>3.7999999999999999E-2</v>
      </c>
      <c r="G122" s="14">
        <v>42.796999999999997</v>
      </c>
      <c r="H122" s="10">
        <f t="shared" si="13"/>
        <v>8.8712501459087191E-4</v>
      </c>
      <c r="I122" s="10"/>
      <c r="J122" s="10"/>
      <c r="L122" s="13" t="s">
        <v>177</v>
      </c>
      <c r="M122" s="14">
        <v>122</v>
      </c>
    </row>
    <row r="123" spans="1:30" ht="15">
      <c r="A123" s="17"/>
      <c r="B123" s="20"/>
      <c r="E123" s="3"/>
      <c r="F123" s="3"/>
      <c r="G123" s="3"/>
      <c r="H123" s="3"/>
      <c r="I123" s="3"/>
      <c r="J123" s="3"/>
      <c r="K123" s="3"/>
      <c r="L123" s="15" t="s">
        <v>177</v>
      </c>
      <c r="M123" s="16">
        <v>122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">
      <c r="A124" s="17" t="s">
        <v>224</v>
      </c>
      <c r="B124" s="20" t="s">
        <v>214</v>
      </c>
      <c r="C124">
        <v>3</v>
      </c>
      <c r="D124">
        <v>1</v>
      </c>
      <c r="E124" s="14">
        <v>40.542999999999999</v>
      </c>
      <c r="F124" s="14">
        <v>0.06</v>
      </c>
      <c r="G124" s="14">
        <v>40.482999999999997</v>
      </c>
      <c r="H124" s="10">
        <f>F124/E124</f>
        <v>1.4799102187800606E-3</v>
      </c>
      <c r="I124" s="10">
        <f>AVERAGE(H124:H131)</f>
        <v>7.6502198142276406E-2</v>
      </c>
      <c r="J124" s="10"/>
      <c r="L124" s="13" t="s">
        <v>177</v>
      </c>
      <c r="M124" s="14">
        <v>123</v>
      </c>
    </row>
    <row r="125" spans="1:30" ht="15">
      <c r="A125" s="17" t="s">
        <v>224</v>
      </c>
      <c r="B125" s="20" t="s">
        <v>214</v>
      </c>
      <c r="C125">
        <v>3</v>
      </c>
      <c r="D125">
        <v>2</v>
      </c>
      <c r="E125" s="14">
        <v>13.191000000000001</v>
      </c>
      <c r="F125" s="14">
        <v>0</v>
      </c>
      <c r="G125" s="14">
        <v>13.191000000000001</v>
      </c>
      <c r="H125" s="10">
        <f t="shared" ref="H125:H131" si="14">F125/E125</f>
        <v>0</v>
      </c>
      <c r="I125" s="10"/>
      <c r="J125" s="10"/>
      <c r="L125" s="13" t="s">
        <v>177</v>
      </c>
      <c r="M125" s="14">
        <v>123</v>
      </c>
    </row>
    <row r="126" spans="1:30" ht="15">
      <c r="A126" s="17" t="s">
        <v>224</v>
      </c>
      <c r="B126" s="20" t="s">
        <v>214</v>
      </c>
      <c r="C126">
        <v>3</v>
      </c>
      <c r="D126">
        <v>3</v>
      </c>
      <c r="E126" s="14">
        <v>53.744</v>
      </c>
      <c r="F126" s="14">
        <v>0</v>
      </c>
      <c r="G126" s="14">
        <v>53.744</v>
      </c>
      <c r="H126" s="10">
        <f t="shared" si="14"/>
        <v>0</v>
      </c>
      <c r="I126" s="10"/>
      <c r="J126" s="10"/>
      <c r="L126" s="13" t="s">
        <v>177</v>
      </c>
      <c r="M126" s="14">
        <v>123</v>
      </c>
    </row>
    <row r="127" spans="1:30" ht="15">
      <c r="A127" s="17" t="s">
        <v>224</v>
      </c>
      <c r="B127" s="20" t="s">
        <v>214</v>
      </c>
      <c r="C127">
        <v>3</v>
      </c>
      <c r="D127">
        <v>4</v>
      </c>
      <c r="E127" s="14">
        <v>47.969000000000001</v>
      </c>
      <c r="F127" s="14">
        <v>1.623</v>
      </c>
      <c r="G127" s="14">
        <v>46.345999999999997</v>
      </c>
      <c r="H127" s="10">
        <f t="shared" si="14"/>
        <v>3.3834351351914781E-2</v>
      </c>
      <c r="I127" s="10"/>
      <c r="J127" s="10"/>
      <c r="L127" s="13" t="s">
        <v>177</v>
      </c>
      <c r="M127" s="14">
        <v>123</v>
      </c>
    </row>
    <row r="128" spans="1:30" ht="15">
      <c r="A128" s="17" t="s">
        <v>224</v>
      </c>
      <c r="B128" s="20" t="s">
        <v>214</v>
      </c>
      <c r="C128">
        <v>3</v>
      </c>
      <c r="D128">
        <v>5</v>
      </c>
      <c r="E128" s="14">
        <v>38.716999999999999</v>
      </c>
      <c r="F128" s="14">
        <v>4.8000000000000001E-2</v>
      </c>
      <c r="G128" s="14">
        <v>38.668999999999997</v>
      </c>
      <c r="H128" s="10">
        <f t="shared" si="14"/>
        <v>1.2397654776971356E-3</v>
      </c>
      <c r="I128" s="10"/>
      <c r="J128" s="10"/>
      <c r="L128" s="13" t="s">
        <v>177</v>
      </c>
      <c r="M128" s="14">
        <v>123</v>
      </c>
    </row>
    <row r="129" spans="1:30" ht="15">
      <c r="A129" s="17" t="s">
        <v>224</v>
      </c>
      <c r="B129" s="20" t="s">
        <v>214</v>
      </c>
      <c r="C129">
        <v>3</v>
      </c>
      <c r="D129">
        <v>6</v>
      </c>
      <c r="E129" s="14">
        <v>8.6189999999999998</v>
      </c>
      <c r="F129" s="14">
        <v>2.5999999999999999E-2</v>
      </c>
      <c r="G129" s="14">
        <v>8.593</v>
      </c>
      <c r="H129" s="10">
        <f t="shared" si="14"/>
        <v>3.0165912518853697E-3</v>
      </c>
      <c r="I129" s="10"/>
      <c r="J129" s="10"/>
      <c r="L129" s="13" t="s">
        <v>177</v>
      </c>
      <c r="M129" s="14">
        <v>123</v>
      </c>
    </row>
    <row r="130" spans="1:30" ht="15">
      <c r="A130" s="17" t="s">
        <v>224</v>
      </c>
      <c r="B130" s="20" t="s">
        <v>214</v>
      </c>
      <c r="C130">
        <v>3</v>
      </c>
      <c r="D130">
        <v>7</v>
      </c>
      <c r="E130" s="14">
        <v>1.7589999999999999</v>
      </c>
      <c r="F130" s="14">
        <v>4.2999999999999997E-2</v>
      </c>
      <c r="G130" s="14">
        <v>1.716</v>
      </c>
      <c r="H130" s="10">
        <f t="shared" si="14"/>
        <v>2.4445707788516201E-2</v>
      </c>
      <c r="I130" s="10"/>
      <c r="J130" s="10"/>
      <c r="L130" s="13" t="s">
        <v>177</v>
      </c>
      <c r="M130" s="14">
        <v>123</v>
      </c>
    </row>
    <row r="131" spans="1:30" ht="15">
      <c r="A131" s="17" t="s">
        <v>224</v>
      </c>
      <c r="B131" s="20" t="s">
        <v>214</v>
      </c>
      <c r="C131">
        <v>3</v>
      </c>
      <c r="D131">
        <v>8</v>
      </c>
      <c r="E131" s="13">
        <v>3.177</v>
      </c>
      <c r="F131" s="13">
        <v>1.7410000000000001</v>
      </c>
      <c r="G131" s="14">
        <v>1.4359999999999999</v>
      </c>
      <c r="H131" s="10">
        <f t="shared" si="14"/>
        <v>0.54800125904941777</v>
      </c>
      <c r="I131" s="10"/>
      <c r="J131" s="10"/>
      <c r="L131" s="13" t="s">
        <v>177</v>
      </c>
      <c r="M131" s="14">
        <v>123</v>
      </c>
    </row>
    <row r="132" spans="1:30" ht="15">
      <c r="A132" s="17"/>
      <c r="B132" s="20"/>
      <c r="E132" s="15"/>
      <c r="F132" s="15"/>
      <c r="G132" s="15"/>
      <c r="H132" s="3"/>
      <c r="I132" s="3"/>
      <c r="J132" s="3"/>
      <c r="L132" s="15" t="s">
        <v>177</v>
      </c>
      <c r="M132" s="16">
        <v>123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">
      <c r="A133" s="17" t="s">
        <v>224</v>
      </c>
      <c r="B133" s="20" t="s">
        <v>214</v>
      </c>
      <c r="C133">
        <v>4</v>
      </c>
      <c r="D133">
        <v>1</v>
      </c>
      <c r="E133" s="14">
        <v>26.315000000000001</v>
      </c>
      <c r="F133" s="14">
        <v>0</v>
      </c>
      <c r="G133" s="14">
        <v>26.315000000000001</v>
      </c>
      <c r="H133" s="10">
        <f>F133/E133</f>
        <v>0</v>
      </c>
      <c r="I133" s="10">
        <f>AVERAGE(H133:H143)</f>
        <v>4.0921335431559118E-2</v>
      </c>
      <c r="J133" s="10"/>
      <c r="L133" s="13" t="s">
        <v>177</v>
      </c>
      <c r="M133" s="14">
        <v>124</v>
      </c>
    </row>
    <row r="134" spans="1:30" ht="15">
      <c r="A134" s="17" t="s">
        <v>224</v>
      </c>
      <c r="B134" s="20" t="s">
        <v>214</v>
      </c>
      <c r="C134">
        <v>4</v>
      </c>
      <c r="D134">
        <v>2</v>
      </c>
      <c r="E134" s="14">
        <v>11.91</v>
      </c>
      <c r="F134" s="14">
        <v>0.29199999999999998</v>
      </c>
      <c r="G134" s="14">
        <v>11.618</v>
      </c>
      <c r="H134" s="10">
        <f t="shared" ref="H134:H143" si="15">F134/E134</f>
        <v>2.4517212426532323E-2</v>
      </c>
      <c r="I134" s="10"/>
      <c r="J134" s="10"/>
      <c r="L134" s="13" t="s">
        <v>177</v>
      </c>
      <c r="M134" s="14">
        <v>124</v>
      </c>
    </row>
    <row r="135" spans="1:30" ht="15">
      <c r="A135" s="17" t="s">
        <v>224</v>
      </c>
      <c r="B135" s="20" t="s">
        <v>214</v>
      </c>
      <c r="C135">
        <v>4</v>
      </c>
      <c r="D135">
        <v>3</v>
      </c>
      <c r="E135" s="14">
        <v>30.003</v>
      </c>
      <c r="F135" s="14">
        <v>4.1000000000000002E-2</v>
      </c>
      <c r="G135" s="14">
        <v>29.962</v>
      </c>
      <c r="H135" s="10">
        <f t="shared" si="15"/>
        <v>1.3665300136653001E-3</v>
      </c>
      <c r="I135" s="10"/>
      <c r="J135" s="10"/>
      <c r="L135" s="13" t="s">
        <v>177</v>
      </c>
      <c r="M135" s="14">
        <v>124</v>
      </c>
    </row>
    <row r="136" spans="1:30" ht="15">
      <c r="A136" s="17" t="s">
        <v>224</v>
      </c>
      <c r="B136" s="20" t="s">
        <v>214</v>
      </c>
      <c r="C136">
        <v>4</v>
      </c>
      <c r="D136">
        <v>4</v>
      </c>
      <c r="E136" s="14">
        <v>43.314</v>
      </c>
      <c r="F136" s="14">
        <v>0.1</v>
      </c>
      <c r="G136" s="14">
        <v>43.213999999999999</v>
      </c>
      <c r="H136" s="10">
        <f t="shared" si="15"/>
        <v>2.3087223530498225E-3</v>
      </c>
      <c r="I136" s="10"/>
      <c r="J136" s="10"/>
      <c r="L136" s="13" t="s">
        <v>177</v>
      </c>
      <c r="M136" s="14">
        <v>124</v>
      </c>
    </row>
    <row r="137" spans="1:30" ht="15">
      <c r="A137" s="17" t="s">
        <v>224</v>
      </c>
      <c r="B137" s="20" t="s">
        <v>214</v>
      </c>
      <c r="C137">
        <v>4</v>
      </c>
      <c r="D137">
        <v>5</v>
      </c>
      <c r="E137" s="14">
        <v>3.7229999999999999</v>
      </c>
      <c r="F137" s="14">
        <v>0</v>
      </c>
      <c r="G137" s="14">
        <v>3.7229999999999999</v>
      </c>
      <c r="H137" s="10">
        <f t="shared" si="15"/>
        <v>0</v>
      </c>
      <c r="I137" s="10"/>
      <c r="J137" s="10"/>
      <c r="L137" s="13" t="s">
        <v>177</v>
      </c>
      <c r="M137" s="14">
        <v>124</v>
      </c>
    </row>
    <row r="138" spans="1:30" ht="15">
      <c r="A138" s="17" t="s">
        <v>224</v>
      </c>
      <c r="B138" s="20" t="s">
        <v>214</v>
      </c>
      <c r="C138">
        <v>4</v>
      </c>
      <c r="D138">
        <v>6</v>
      </c>
      <c r="E138" s="14">
        <v>2.6120000000000001</v>
      </c>
      <c r="F138" s="14">
        <v>0</v>
      </c>
      <c r="G138" s="14">
        <v>2.6120000000000001</v>
      </c>
      <c r="H138" s="10">
        <f t="shared" si="15"/>
        <v>0</v>
      </c>
      <c r="I138" s="10"/>
      <c r="J138" s="10"/>
      <c r="L138" s="13" t="s">
        <v>177</v>
      </c>
      <c r="M138" s="14">
        <v>124</v>
      </c>
    </row>
    <row r="139" spans="1:30" ht="15">
      <c r="A139" s="17" t="s">
        <v>224</v>
      </c>
      <c r="B139" s="20" t="s">
        <v>214</v>
      </c>
      <c r="C139">
        <v>4</v>
      </c>
      <c r="D139">
        <v>7</v>
      </c>
      <c r="E139" s="14">
        <v>0.61499999999999999</v>
      </c>
      <c r="F139" s="14">
        <v>0</v>
      </c>
      <c r="G139" s="14">
        <v>0.61499999999999999</v>
      </c>
      <c r="H139" s="10">
        <f t="shared" si="15"/>
        <v>0</v>
      </c>
      <c r="I139" s="10"/>
      <c r="J139" s="10"/>
      <c r="L139" s="13" t="s">
        <v>177</v>
      </c>
      <c r="M139" s="14">
        <v>124</v>
      </c>
    </row>
    <row r="140" spans="1:30" ht="15">
      <c r="A140" s="17" t="s">
        <v>224</v>
      </c>
      <c r="B140" s="20" t="s">
        <v>214</v>
      </c>
      <c r="C140">
        <v>4</v>
      </c>
      <c r="D140">
        <v>8</v>
      </c>
      <c r="E140" s="14">
        <v>15.058</v>
      </c>
      <c r="F140" s="14">
        <v>0</v>
      </c>
      <c r="G140" s="14">
        <v>15.058</v>
      </c>
      <c r="H140" s="10">
        <f t="shared" si="15"/>
        <v>0</v>
      </c>
      <c r="I140" s="10"/>
      <c r="J140" s="10"/>
      <c r="L140" s="13" t="s">
        <v>177</v>
      </c>
      <c r="M140" s="14">
        <v>124</v>
      </c>
    </row>
    <row r="141" spans="1:30" ht="15">
      <c r="A141" s="17" t="s">
        <v>224</v>
      </c>
      <c r="B141" s="20" t="s">
        <v>214</v>
      </c>
      <c r="C141">
        <v>4</v>
      </c>
      <c r="D141">
        <v>9</v>
      </c>
      <c r="E141" s="13">
        <v>3.254</v>
      </c>
      <c r="F141" s="13">
        <v>1.373</v>
      </c>
      <c r="G141" s="14">
        <v>1.881</v>
      </c>
      <c r="H141" s="10">
        <f t="shared" si="15"/>
        <v>0.42194222495390288</v>
      </c>
      <c r="I141" s="10"/>
      <c r="J141" s="10"/>
      <c r="L141" s="13" t="s">
        <v>177</v>
      </c>
      <c r="M141" s="14">
        <v>124</v>
      </c>
    </row>
    <row r="142" spans="1:30" ht="15">
      <c r="A142" s="17" t="s">
        <v>224</v>
      </c>
      <c r="B142" s="20" t="s">
        <v>214</v>
      </c>
      <c r="C142">
        <v>4</v>
      </c>
      <c r="D142">
        <v>10</v>
      </c>
      <c r="E142" s="14">
        <v>0.93500000000000005</v>
      </c>
      <c r="F142" s="14">
        <v>0</v>
      </c>
      <c r="G142" s="14">
        <v>0.93500000000000005</v>
      </c>
      <c r="H142" s="10">
        <f t="shared" si="15"/>
        <v>0</v>
      </c>
      <c r="I142" s="10"/>
      <c r="J142" s="10"/>
      <c r="L142" s="13" t="s">
        <v>177</v>
      </c>
      <c r="M142" s="14">
        <v>124</v>
      </c>
    </row>
    <row r="143" spans="1:30" ht="15">
      <c r="A143" s="17" t="s">
        <v>224</v>
      </c>
      <c r="B143" s="20" t="s">
        <v>214</v>
      </c>
      <c r="C143">
        <v>4</v>
      </c>
      <c r="D143">
        <v>11</v>
      </c>
      <c r="E143" s="14">
        <v>0.27</v>
      </c>
      <c r="F143" s="14">
        <v>0</v>
      </c>
      <c r="G143" s="14">
        <v>0.27</v>
      </c>
      <c r="H143" s="10">
        <f t="shared" si="15"/>
        <v>0</v>
      </c>
      <c r="I143" s="10"/>
      <c r="J143" s="10"/>
      <c r="L143" s="13" t="s">
        <v>177</v>
      </c>
      <c r="M143" s="14">
        <v>124</v>
      </c>
    </row>
    <row r="144" spans="1:30" ht="15">
      <c r="A144" s="17"/>
      <c r="B144" s="20"/>
      <c r="E144" s="16"/>
      <c r="F144" s="16"/>
      <c r="G144" s="16"/>
      <c r="H144" s="3"/>
      <c r="I144" s="3"/>
      <c r="J144" s="3"/>
      <c r="K144" s="3"/>
      <c r="L144" s="15" t="s">
        <v>177</v>
      </c>
      <c r="M144" s="16">
        <v>124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">
      <c r="A145" s="17" t="s">
        <v>224</v>
      </c>
      <c r="B145" s="20" t="s">
        <v>214</v>
      </c>
      <c r="C145">
        <v>5</v>
      </c>
      <c r="D145">
        <v>1</v>
      </c>
      <c r="E145" s="14">
        <v>35.878</v>
      </c>
      <c r="F145" s="14">
        <v>0.502</v>
      </c>
      <c r="G145" s="14">
        <v>35.375999999999998</v>
      </c>
      <c r="H145" s="10">
        <f>F145/E145</f>
        <v>1.3991861307765203E-2</v>
      </c>
      <c r="I145" s="10">
        <f>AVERAGE(H145:H157)</f>
        <v>1.4610735089216455E-2</v>
      </c>
      <c r="J145" s="10"/>
      <c r="L145" s="13" t="s">
        <v>177</v>
      </c>
      <c r="M145" s="14">
        <v>125</v>
      </c>
    </row>
    <row r="146" spans="1:30" ht="15">
      <c r="A146" s="17" t="s">
        <v>224</v>
      </c>
      <c r="B146" s="20" t="s">
        <v>214</v>
      </c>
      <c r="C146">
        <v>5</v>
      </c>
      <c r="D146">
        <v>2</v>
      </c>
      <c r="E146" s="14">
        <v>18.861000000000001</v>
      </c>
      <c r="F146" s="14">
        <v>0</v>
      </c>
      <c r="G146" s="14">
        <v>18.861000000000001</v>
      </c>
      <c r="H146" s="10">
        <f t="shared" ref="H146:H157" si="16">F146/E146</f>
        <v>0</v>
      </c>
      <c r="I146" s="10"/>
      <c r="J146" s="10"/>
      <c r="L146" s="13" t="s">
        <v>177</v>
      </c>
      <c r="M146" s="14">
        <v>125</v>
      </c>
    </row>
    <row r="147" spans="1:30" ht="15">
      <c r="A147" s="17" t="s">
        <v>224</v>
      </c>
      <c r="B147" s="20" t="s">
        <v>214</v>
      </c>
      <c r="C147">
        <v>5</v>
      </c>
      <c r="D147">
        <v>3</v>
      </c>
      <c r="E147" s="14">
        <v>32.923000000000002</v>
      </c>
      <c r="F147" s="14">
        <v>1.819</v>
      </c>
      <c r="G147" s="14">
        <v>31.103999999999999</v>
      </c>
      <c r="H147" s="10">
        <f t="shared" si="16"/>
        <v>5.525012908908665E-2</v>
      </c>
      <c r="I147" s="10"/>
      <c r="J147" s="10"/>
      <c r="L147" s="13" t="s">
        <v>177</v>
      </c>
      <c r="M147" s="14">
        <v>125</v>
      </c>
    </row>
    <row r="148" spans="1:30" ht="15">
      <c r="A148" s="17" t="s">
        <v>224</v>
      </c>
      <c r="B148" s="20" t="s">
        <v>214</v>
      </c>
      <c r="C148">
        <v>5</v>
      </c>
      <c r="D148">
        <v>4</v>
      </c>
      <c r="E148" s="14">
        <v>13.195</v>
      </c>
      <c r="F148" s="14">
        <v>0.31</v>
      </c>
      <c r="G148" s="14">
        <v>12.885</v>
      </c>
      <c r="H148" s="10">
        <f t="shared" si="16"/>
        <v>2.3493747631678667E-2</v>
      </c>
      <c r="I148" s="10"/>
      <c r="J148" s="10"/>
      <c r="L148" s="13" t="s">
        <v>177</v>
      </c>
      <c r="M148" s="14">
        <v>125</v>
      </c>
    </row>
    <row r="149" spans="1:30" ht="15">
      <c r="A149" s="17" t="s">
        <v>224</v>
      </c>
      <c r="B149" s="20" t="s">
        <v>214</v>
      </c>
      <c r="C149">
        <v>5</v>
      </c>
      <c r="D149">
        <v>5</v>
      </c>
      <c r="E149" s="14">
        <v>4.3730000000000002</v>
      </c>
      <c r="F149" s="14">
        <v>0.14399999999999999</v>
      </c>
      <c r="G149" s="14">
        <v>4.2290000000000001</v>
      </c>
      <c r="H149" s="10">
        <f t="shared" si="16"/>
        <v>3.2929339126457804E-2</v>
      </c>
      <c r="I149" s="10"/>
      <c r="J149" s="10"/>
      <c r="L149" s="13" t="s">
        <v>177</v>
      </c>
      <c r="M149" s="14">
        <v>125</v>
      </c>
    </row>
    <row r="150" spans="1:30" ht="15">
      <c r="A150" s="17" t="s">
        <v>224</v>
      </c>
      <c r="B150" s="20" t="s">
        <v>214</v>
      </c>
      <c r="C150">
        <v>5</v>
      </c>
      <c r="D150">
        <v>6</v>
      </c>
      <c r="E150" s="14">
        <v>0.61199999999999999</v>
      </c>
      <c r="F150" s="14">
        <v>0</v>
      </c>
      <c r="G150" s="14">
        <v>0.61199999999999999</v>
      </c>
      <c r="H150" s="10">
        <f t="shared" si="16"/>
        <v>0</v>
      </c>
      <c r="I150" s="10"/>
      <c r="J150" s="10"/>
      <c r="L150" s="13" t="s">
        <v>177</v>
      </c>
      <c r="M150" s="14">
        <v>125</v>
      </c>
    </row>
    <row r="151" spans="1:30" ht="15">
      <c r="A151" s="17" t="s">
        <v>224</v>
      </c>
      <c r="B151" s="20" t="s">
        <v>214</v>
      </c>
      <c r="C151">
        <v>5</v>
      </c>
      <c r="D151">
        <v>7</v>
      </c>
      <c r="E151" s="14">
        <v>2.3039999999999998</v>
      </c>
      <c r="F151" s="14">
        <v>0</v>
      </c>
      <c r="G151" s="14">
        <v>2.3039999999999998</v>
      </c>
      <c r="H151" s="10">
        <f t="shared" si="16"/>
        <v>0</v>
      </c>
      <c r="I151" s="10"/>
      <c r="J151" s="10"/>
      <c r="L151" s="13" t="s">
        <v>177</v>
      </c>
      <c r="M151" s="14">
        <v>125</v>
      </c>
    </row>
    <row r="152" spans="1:30" ht="15">
      <c r="A152" s="17" t="s">
        <v>224</v>
      </c>
      <c r="B152" s="20" t="s">
        <v>214</v>
      </c>
      <c r="C152">
        <v>5</v>
      </c>
      <c r="D152">
        <v>8</v>
      </c>
      <c r="E152" s="14">
        <v>2.2999999999999998</v>
      </c>
      <c r="F152" s="14">
        <v>8.0000000000000002E-3</v>
      </c>
      <c r="G152" s="14">
        <v>2.2919999999999998</v>
      </c>
      <c r="H152" s="10">
        <f t="shared" si="16"/>
        <v>3.4782608695652175E-3</v>
      </c>
      <c r="I152" s="10"/>
      <c r="J152" s="10"/>
      <c r="L152" s="13" t="s">
        <v>177</v>
      </c>
      <c r="M152" s="14">
        <v>125</v>
      </c>
    </row>
    <row r="153" spans="1:30" ht="15">
      <c r="A153" s="17" t="s">
        <v>224</v>
      </c>
      <c r="B153" s="20" t="s">
        <v>214</v>
      </c>
      <c r="C153">
        <v>5</v>
      </c>
      <c r="D153">
        <v>9</v>
      </c>
      <c r="E153" s="14">
        <v>6.49</v>
      </c>
      <c r="F153" s="14">
        <v>2.1000000000000001E-2</v>
      </c>
      <c r="G153" s="14">
        <v>6.4690000000000003</v>
      </c>
      <c r="H153" s="10">
        <f t="shared" si="16"/>
        <v>3.2357473035439137E-3</v>
      </c>
      <c r="I153" s="10"/>
      <c r="J153" s="10"/>
      <c r="L153" s="13" t="s">
        <v>177</v>
      </c>
      <c r="M153" s="14">
        <v>125</v>
      </c>
    </row>
    <row r="154" spans="1:30" ht="15">
      <c r="A154" s="17" t="s">
        <v>224</v>
      </c>
      <c r="B154" s="20" t="s">
        <v>214</v>
      </c>
      <c r="C154">
        <v>5</v>
      </c>
      <c r="D154">
        <v>10</v>
      </c>
      <c r="E154" s="14">
        <v>1.2410000000000001</v>
      </c>
      <c r="F154" s="14">
        <v>0</v>
      </c>
      <c r="G154" s="14">
        <v>1.2410000000000001</v>
      </c>
      <c r="H154" s="10">
        <f t="shared" si="16"/>
        <v>0</v>
      </c>
      <c r="I154" s="10"/>
      <c r="J154" s="10"/>
      <c r="L154" s="13" t="s">
        <v>177</v>
      </c>
      <c r="M154" s="14">
        <v>125</v>
      </c>
    </row>
    <row r="155" spans="1:30" ht="15">
      <c r="A155" s="17" t="s">
        <v>224</v>
      </c>
      <c r="B155" s="20" t="s">
        <v>214</v>
      </c>
      <c r="C155">
        <v>5</v>
      </c>
      <c r="D155">
        <v>11</v>
      </c>
      <c r="E155" s="14">
        <v>0.49199999999999999</v>
      </c>
      <c r="F155" s="14">
        <v>0</v>
      </c>
      <c r="G155" s="14">
        <v>0.49199999999999999</v>
      </c>
      <c r="H155" s="10">
        <f t="shared" si="16"/>
        <v>0</v>
      </c>
      <c r="I155" s="10"/>
      <c r="J155" s="10"/>
      <c r="L155" s="13" t="s">
        <v>177</v>
      </c>
      <c r="M155" s="14">
        <v>125</v>
      </c>
    </row>
    <row r="156" spans="1:30" ht="15">
      <c r="A156" s="17" t="s">
        <v>224</v>
      </c>
      <c r="B156" s="20" t="s">
        <v>214</v>
      </c>
      <c r="C156">
        <v>5</v>
      </c>
      <c r="D156">
        <v>12</v>
      </c>
      <c r="E156" s="14">
        <v>7.7309999999999999</v>
      </c>
      <c r="F156" s="14">
        <v>0.44500000000000001</v>
      </c>
      <c r="G156" s="14">
        <v>7.2859999999999996</v>
      </c>
      <c r="H156" s="10">
        <f t="shared" si="16"/>
        <v>5.7560470831716469E-2</v>
      </c>
      <c r="I156" s="10"/>
      <c r="J156" s="10"/>
      <c r="L156" s="13" t="s">
        <v>177</v>
      </c>
      <c r="M156" s="14">
        <v>125</v>
      </c>
    </row>
    <row r="157" spans="1:30" ht="15">
      <c r="A157" s="17" t="s">
        <v>224</v>
      </c>
      <c r="B157" s="20" t="s">
        <v>214</v>
      </c>
      <c r="C157">
        <v>5</v>
      </c>
      <c r="D157">
        <v>13</v>
      </c>
      <c r="E157" s="14">
        <v>0.26600000000000001</v>
      </c>
      <c r="F157" s="14">
        <v>0</v>
      </c>
      <c r="G157" s="14">
        <v>0.26600000000000001</v>
      </c>
      <c r="H157" s="10">
        <f t="shared" si="16"/>
        <v>0</v>
      </c>
      <c r="I157" s="10"/>
      <c r="J157" s="10"/>
      <c r="L157" s="13" t="s">
        <v>177</v>
      </c>
      <c r="M157" s="14">
        <v>125</v>
      </c>
    </row>
    <row r="158" spans="1:30" ht="15">
      <c r="A158" s="17"/>
      <c r="B158" s="20"/>
      <c r="E158" s="16"/>
      <c r="F158" s="16"/>
      <c r="G158" s="16"/>
      <c r="H158" s="3"/>
      <c r="I158" s="3"/>
      <c r="J158" s="3"/>
      <c r="K158" s="3"/>
      <c r="L158" s="15" t="s">
        <v>177</v>
      </c>
      <c r="M158" s="16">
        <v>125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">
      <c r="A159" s="17" t="s">
        <v>224</v>
      </c>
      <c r="B159" s="20" t="s">
        <v>214</v>
      </c>
      <c r="C159">
        <v>6</v>
      </c>
      <c r="D159">
        <v>1</v>
      </c>
      <c r="E159" s="14">
        <v>19.574000000000002</v>
      </c>
      <c r="F159" s="14">
        <v>0.27200000000000002</v>
      </c>
      <c r="G159" s="14">
        <v>19.302</v>
      </c>
      <c r="H159" s="10">
        <f>F159/E159</f>
        <v>1.3895984469193828E-2</v>
      </c>
      <c r="I159" s="10">
        <f>AVERAGE(H159:H166)</f>
        <v>3.4728419836140306E-2</v>
      </c>
      <c r="J159" s="10"/>
      <c r="L159" s="13" t="s">
        <v>177</v>
      </c>
      <c r="M159" s="14">
        <v>126</v>
      </c>
    </row>
    <row r="160" spans="1:30" ht="15">
      <c r="A160" s="17" t="s">
        <v>224</v>
      </c>
      <c r="B160" s="20" t="s">
        <v>214</v>
      </c>
      <c r="C160">
        <v>6</v>
      </c>
      <c r="D160">
        <v>2</v>
      </c>
      <c r="E160" s="14">
        <v>2.3919999999999999</v>
      </c>
      <c r="F160" s="14">
        <v>0.34300000000000003</v>
      </c>
      <c r="G160" s="14">
        <v>2.0489999999999999</v>
      </c>
      <c r="H160" s="10">
        <f t="shared" ref="H160:H166" si="17">F160/E160</f>
        <v>0.14339464882943145</v>
      </c>
      <c r="I160" s="10"/>
      <c r="J160" s="10"/>
      <c r="L160" s="13" t="s">
        <v>177</v>
      </c>
      <c r="M160" s="14">
        <v>126</v>
      </c>
    </row>
    <row r="161" spans="1:30" ht="15">
      <c r="A161" s="17" t="s">
        <v>224</v>
      </c>
      <c r="B161" s="20" t="s">
        <v>214</v>
      </c>
      <c r="C161">
        <v>6</v>
      </c>
      <c r="D161">
        <v>3</v>
      </c>
      <c r="E161" s="14">
        <v>12.638</v>
      </c>
      <c r="F161" s="14">
        <v>0.187</v>
      </c>
      <c r="G161" s="14">
        <v>12.451000000000001</v>
      </c>
      <c r="H161" s="10">
        <f t="shared" si="17"/>
        <v>1.4796645038771958E-2</v>
      </c>
      <c r="I161" s="10"/>
      <c r="J161" s="10"/>
      <c r="L161" s="13" t="s">
        <v>177</v>
      </c>
      <c r="M161" s="14">
        <v>126</v>
      </c>
    </row>
    <row r="162" spans="1:30" ht="15">
      <c r="A162" s="17" t="s">
        <v>224</v>
      </c>
      <c r="B162" s="20" t="s">
        <v>214</v>
      </c>
      <c r="C162">
        <v>6</v>
      </c>
      <c r="D162">
        <v>4</v>
      </c>
      <c r="E162" s="14">
        <v>12.917</v>
      </c>
      <c r="F162" s="14">
        <v>0</v>
      </c>
      <c r="G162" s="14">
        <v>12.917</v>
      </c>
      <c r="H162" s="10">
        <f t="shared" si="17"/>
        <v>0</v>
      </c>
      <c r="I162" s="10"/>
      <c r="J162" s="10"/>
      <c r="L162" s="13" t="s">
        <v>177</v>
      </c>
      <c r="M162" s="14">
        <v>126</v>
      </c>
    </row>
    <row r="163" spans="1:30" ht="15">
      <c r="A163" s="17" t="s">
        <v>224</v>
      </c>
      <c r="B163" s="20" t="s">
        <v>214</v>
      </c>
      <c r="C163">
        <v>6</v>
      </c>
      <c r="D163">
        <v>5</v>
      </c>
      <c r="E163" s="14">
        <v>17.204999999999998</v>
      </c>
      <c r="F163" s="14">
        <v>0.36299999999999999</v>
      </c>
      <c r="G163" s="14">
        <v>16.841999999999999</v>
      </c>
      <c r="H163" s="10">
        <f t="shared" si="17"/>
        <v>2.1098517872711421E-2</v>
      </c>
      <c r="I163" s="10"/>
      <c r="J163" s="10"/>
      <c r="L163" s="13" t="s">
        <v>177</v>
      </c>
      <c r="M163" s="14">
        <v>126</v>
      </c>
    </row>
    <row r="164" spans="1:30" ht="15">
      <c r="A164" s="17" t="s">
        <v>224</v>
      </c>
      <c r="B164" s="20" t="s">
        <v>214</v>
      </c>
      <c r="C164">
        <v>6</v>
      </c>
      <c r="D164">
        <v>6</v>
      </c>
      <c r="E164" s="14">
        <v>3.972</v>
      </c>
      <c r="F164" s="14">
        <v>8.8999999999999996E-2</v>
      </c>
      <c r="G164" s="14">
        <v>3.883</v>
      </c>
      <c r="H164" s="10">
        <f t="shared" si="17"/>
        <v>2.240684793554884E-2</v>
      </c>
      <c r="I164" s="10"/>
      <c r="J164" s="10"/>
      <c r="L164" s="13" t="s">
        <v>177</v>
      </c>
      <c r="M164" s="14">
        <v>126</v>
      </c>
    </row>
    <row r="165" spans="1:30" ht="15">
      <c r="A165" s="17" t="s">
        <v>224</v>
      </c>
      <c r="B165" s="20" t="s">
        <v>214</v>
      </c>
      <c r="C165">
        <v>6</v>
      </c>
      <c r="D165">
        <v>7</v>
      </c>
      <c r="E165" s="14">
        <v>24.398</v>
      </c>
      <c r="F165" s="14">
        <v>1.03</v>
      </c>
      <c r="G165" s="14">
        <v>23.367999999999999</v>
      </c>
      <c r="H165" s="10">
        <f t="shared" si="17"/>
        <v>4.2216575129108945E-2</v>
      </c>
      <c r="I165" s="10"/>
      <c r="J165" s="10"/>
      <c r="L165" s="13" t="s">
        <v>177</v>
      </c>
      <c r="M165" s="14">
        <v>126</v>
      </c>
    </row>
    <row r="166" spans="1:30" ht="15">
      <c r="A166" s="17" t="s">
        <v>224</v>
      </c>
      <c r="B166" s="20" t="s">
        <v>214</v>
      </c>
      <c r="C166">
        <v>6</v>
      </c>
      <c r="D166">
        <v>8</v>
      </c>
      <c r="E166" s="14">
        <v>15.436</v>
      </c>
      <c r="F166" s="14">
        <v>0.309</v>
      </c>
      <c r="G166" s="14">
        <v>15.127000000000001</v>
      </c>
      <c r="H166" s="10">
        <f t="shared" si="17"/>
        <v>2.001813941435605E-2</v>
      </c>
      <c r="I166" s="10"/>
      <c r="J166" s="10"/>
      <c r="L166" s="13" t="s">
        <v>177</v>
      </c>
      <c r="M166" s="14">
        <v>126</v>
      </c>
    </row>
    <row r="167" spans="1:30" ht="15">
      <c r="A167" s="17"/>
      <c r="B167" s="20"/>
      <c r="E167" s="16"/>
      <c r="F167" s="16"/>
      <c r="G167" s="16"/>
      <c r="H167" s="3"/>
      <c r="I167" s="3"/>
      <c r="J167" s="3"/>
      <c r="K167" s="3"/>
      <c r="L167" s="15" t="s">
        <v>177</v>
      </c>
      <c r="M167" s="16">
        <v>126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">
      <c r="A168" s="17" t="s">
        <v>224</v>
      </c>
      <c r="B168" s="20" t="s">
        <v>214</v>
      </c>
      <c r="C168">
        <v>7</v>
      </c>
      <c r="D168">
        <v>1</v>
      </c>
      <c r="E168" s="14">
        <v>54.465000000000003</v>
      </c>
      <c r="F168" s="14">
        <v>0.78400000000000003</v>
      </c>
      <c r="G168" s="14">
        <v>53.680999999999997</v>
      </c>
      <c r="H168" s="10">
        <f>F168/E168</f>
        <v>1.4394565317176167E-2</v>
      </c>
      <c r="I168" s="10">
        <f>AVERAGE(H168:H172)</f>
        <v>1.6522505031631201E-2</v>
      </c>
      <c r="J168" s="10"/>
      <c r="L168" s="13" t="s">
        <v>177</v>
      </c>
      <c r="M168" s="14">
        <v>127</v>
      </c>
    </row>
    <row r="169" spans="1:30" ht="15">
      <c r="A169" s="17" t="s">
        <v>224</v>
      </c>
      <c r="B169" s="20" t="s">
        <v>214</v>
      </c>
      <c r="C169">
        <v>7</v>
      </c>
      <c r="D169">
        <v>2</v>
      </c>
      <c r="E169" s="14">
        <v>50.66</v>
      </c>
      <c r="F169" s="14">
        <v>2.62</v>
      </c>
      <c r="G169" s="14">
        <v>48.04</v>
      </c>
      <c r="H169" s="10">
        <f t="shared" ref="H169:H172" si="18">F169/E169</f>
        <v>5.1717331227793137E-2</v>
      </c>
      <c r="I169" s="10"/>
      <c r="J169" s="10"/>
      <c r="L169" s="13" t="s">
        <v>177</v>
      </c>
      <c r="M169" s="14">
        <v>127</v>
      </c>
    </row>
    <row r="170" spans="1:30" ht="15">
      <c r="A170" s="17" t="s">
        <v>224</v>
      </c>
      <c r="B170" s="20" t="s">
        <v>214</v>
      </c>
      <c r="C170">
        <v>7</v>
      </c>
      <c r="D170">
        <v>3</v>
      </c>
      <c r="E170" s="14">
        <v>49.802999999999997</v>
      </c>
      <c r="F170" s="14">
        <v>0.68100000000000005</v>
      </c>
      <c r="G170" s="14">
        <v>49.122</v>
      </c>
      <c r="H170" s="10">
        <f t="shared" si="18"/>
        <v>1.3673875067767004E-2</v>
      </c>
      <c r="I170" s="10"/>
      <c r="J170" s="10"/>
      <c r="L170" s="13" t="s">
        <v>177</v>
      </c>
      <c r="M170" s="14">
        <v>127</v>
      </c>
    </row>
    <row r="171" spans="1:30" ht="15">
      <c r="A171" s="17" t="s">
        <v>224</v>
      </c>
      <c r="B171" s="20" t="s">
        <v>214</v>
      </c>
      <c r="C171">
        <v>7</v>
      </c>
      <c r="D171">
        <v>4</v>
      </c>
      <c r="E171" s="14">
        <v>41.744</v>
      </c>
      <c r="F171" s="14">
        <v>0.11799999999999999</v>
      </c>
      <c r="G171" s="14">
        <v>41.625999999999998</v>
      </c>
      <c r="H171" s="10">
        <f t="shared" si="18"/>
        <v>2.8267535454197007E-3</v>
      </c>
      <c r="I171" s="10"/>
      <c r="J171" s="10"/>
      <c r="L171" s="13" t="s">
        <v>177</v>
      </c>
      <c r="M171" s="14">
        <v>127</v>
      </c>
    </row>
    <row r="172" spans="1:30" ht="15">
      <c r="A172" s="17" t="s">
        <v>224</v>
      </c>
      <c r="B172" s="20" t="s">
        <v>214</v>
      </c>
      <c r="C172">
        <v>7</v>
      </c>
      <c r="D172">
        <v>5</v>
      </c>
      <c r="E172" s="14">
        <v>15.522</v>
      </c>
      <c r="F172" s="14">
        <v>0</v>
      </c>
      <c r="G172" s="14">
        <v>15.522</v>
      </c>
      <c r="H172" s="10">
        <f t="shared" si="18"/>
        <v>0</v>
      </c>
      <c r="I172" s="10"/>
      <c r="J172" s="10"/>
      <c r="L172" s="13" t="s">
        <v>177</v>
      </c>
      <c r="M172" s="14">
        <v>127</v>
      </c>
    </row>
    <row r="173" spans="1:30" ht="15">
      <c r="A173" s="17"/>
      <c r="B173" s="20"/>
      <c r="E173" s="16"/>
      <c r="F173" s="16"/>
      <c r="G173" s="16"/>
      <c r="H173" s="3"/>
      <c r="I173" s="3"/>
      <c r="J173" s="3"/>
      <c r="K173" s="3"/>
      <c r="L173" s="15" t="s">
        <v>177</v>
      </c>
      <c r="M173" s="16">
        <v>127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">
      <c r="A174" s="17" t="s">
        <v>224</v>
      </c>
      <c r="B174" s="20" t="s">
        <v>214</v>
      </c>
      <c r="C174">
        <v>8</v>
      </c>
      <c r="D174">
        <v>1</v>
      </c>
      <c r="E174" s="14">
        <v>8.6530000000000005</v>
      </c>
      <c r="F174" s="14">
        <v>0</v>
      </c>
      <c r="G174" s="14">
        <v>8.6530000000000005</v>
      </c>
      <c r="H174" s="10">
        <f>F174/E174</f>
        <v>0</v>
      </c>
      <c r="I174" s="10">
        <f>AVERAGE(H174:H182)</f>
        <v>1.5452990401483216E-2</v>
      </c>
      <c r="J174" s="10"/>
      <c r="L174" s="13" t="s">
        <v>177</v>
      </c>
      <c r="M174" s="14">
        <v>128</v>
      </c>
    </row>
    <row r="175" spans="1:30" ht="15">
      <c r="A175" s="17" t="s">
        <v>224</v>
      </c>
      <c r="B175" s="20" t="s">
        <v>214</v>
      </c>
      <c r="C175">
        <v>8</v>
      </c>
      <c r="D175">
        <v>2</v>
      </c>
      <c r="E175" s="14">
        <v>6.2069999999999999</v>
      </c>
      <c r="F175" s="14">
        <v>2.9000000000000001E-2</v>
      </c>
      <c r="G175" s="14">
        <v>6.1779999999999999</v>
      </c>
      <c r="H175" s="10">
        <f t="shared" ref="H175:H182" si="19">F175/E175</f>
        <v>4.6721443531496697E-3</v>
      </c>
      <c r="I175" s="10"/>
      <c r="J175" s="10"/>
      <c r="L175" s="13" t="s">
        <v>177</v>
      </c>
      <c r="M175" s="14">
        <v>128</v>
      </c>
    </row>
    <row r="176" spans="1:30" ht="15">
      <c r="A176" s="17" t="s">
        <v>224</v>
      </c>
      <c r="B176" s="20" t="s">
        <v>214</v>
      </c>
      <c r="C176">
        <v>8</v>
      </c>
      <c r="D176">
        <v>3</v>
      </c>
      <c r="E176" s="14">
        <v>4.8899999999999997</v>
      </c>
      <c r="F176" s="14">
        <v>0</v>
      </c>
      <c r="G176" s="14">
        <v>4.8899999999999997</v>
      </c>
      <c r="H176" s="10">
        <f t="shared" si="19"/>
        <v>0</v>
      </c>
      <c r="I176" s="10"/>
      <c r="J176" s="10"/>
      <c r="L176" s="13" t="s">
        <v>177</v>
      </c>
      <c r="M176" s="14">
        <v>128</v>
      </c>
    </row>
    <row r="177" spans="1:30" ht="15">
      <c r="A177" s="17" t="s">
        <v>224</v>
      </c>
      <c r="B177" s="20" t="s">
        <v>214</v>
      </c>
      <c r="C177">
        <v>8</v>
      </c>
      <c r="D177">
        <v>4</v>
      </c>
      <c r="E177" s="14">
        <v>2.7440000000000002</v>
      </c>
      <c r="F177" s="14">
        <v>0.109</v>
      </c>
      <c r="G177" s="14">
        <v>2.6349999999999998</v>
      </c>
      <c r="H177" s="10">
        <f t="shared" si="19"/>
        <v>3.972303206997084E-2</v>
      </c>
      <c r="I177" s="10"/>
      <c r="J177" s="10"/>
      <c r="L177" s="13" t="s">
        <v>177</v>
      </c>
      <c r="M177" s="14">
        <v>128</v>
      </c>
    </row>
    <row r="178" spans="1:30" ht="15">
      <c r="A178" s="17" t="s">
        <v>224</v>
      </c>
      <c r="B178" s="20" t="s">
        <v>214</v>
      </c>
      <c r="C178">
        <v>8</v>
      </c>
      <c r="D178">
        <v>5</v>
      </c>
      <c r="E178" s="14">
        <v>43.167000000000002</v>
      </c>
      <c r="F178" s="14">
        <v>1.4710000000000001</v>
      </c>
      <c r="G178" s="14">
        <v>41.695999999999998</v>
      </c>
      <c r="H178" s="10">
        <f t="shared" si="19"/>
        <v>3.4076956934695486E-2</v>
      </c>
      <c r="I178" s="10"/>
      <c r="J178" s="10"/>
      <c r="L178" s="13" t="s">
        <v>177</v>
      </c>
      <c r="M178" s="14">
        <v>128</v>
      </c>
    </row>
    <row r="179" spans="1:30" ht="15">
      <c r="A179" s="17" t="s">
        <v>224</v>
      </c>
      <c r="B179" s="20" t="s">
        <v>214</v>
      </c>
      <c r="C179">
        <v>8</v>
      </c>
      <c r="D179">
        <v>6</v>
      </c>
      <c r="E179" s="14">
        <v>48.338999999999999</v>
      </c>
      <c r="F179" s="14">
        <v>1.2410000000000001</v>
      </c>
      <c r="G179" s="14">
        <v>47.097999999999999</v>
      </c>
      <c r="H179" s="10">
        <f t="shared" si="19"/>
        <v>2.5672852148368813E-2</v>
      </c>
      <c r="I179" s="10"/>
      <c r="J179" s="10"/>
      <c r="L179" s="13" t="s">
        <v>177</v>
      </c>
      <c r="M179" s="14">
        <v>128</v>
      </c>
    </row>
    <row r="180" spans="1:30" ht="15">
      <c r="A180" s="17" t="s">
        <v>224</v>
      </c>
      <c r="B180" s="20" t="s">
        <v>214</v>
      </c>
      <c r="C180">
        <v>8</v>
      </c>
      <c r="D180">
        <v>7</v>
      </c>
      <c r="E180" s="14">
        <v>9.5969999999999995</v>
      </c>
      <c r="F180" s="14">
        <v>0.06</v>
      </c>
      <c r="G180" s="14">
        <v>9.5370000000000008</v>
      </c>
      <c r="H180" s="10">
        <f t="shared" si="19"/>
        <v>6.2519537355423573E-3</v>
      </c>
      <c r="I180" s="10"/>
      <c r="J180" s="10"/>
      <c r="L180" s="13" t="s">
        <v>177</v>
      </c>
      <c r="M180" s="14">
        <v>128</v>
      </c>
    </row>
    <row r="181" spans="1:30" ht="15">
      <c r="A181" s="17" t="s">
        <v>224</v>
      </c>
      <c r="B181" s="20" t="s">
        <v>214</v>
      </c>
      <c r="C181">
        <v>8</v>
      </c>
      <c r="D181">
        <v>8</v>
      </c>
      <c r="E181" s="14">
        <v>19.806999999999999</v>
      </c>
      <c r="F181" s="14">
        <v>0.54800000000000004</v>
      </c>
      <c r="G181" s="14">
        <v>19.259</v>
      </c>
      <c r="H181" s="10">
        <f t="shared" si="19"/>
        <v>2.7666986418942802E-2</v>
      </c>
      <c r="I181" s="10"/>
      <c r="J181" s="10"/>
      <c r="L181" s="13" t="s">
        <v>177</v>
      </c>
      <c r="M181" s="14">
        <v>128</v>
      </c>
    </row>
    <row r="182" spans="1:30" ht="15">
      <c r="A182" s="17" t="s">
        <v>224</v>
      </c>
      <c r="B182" s="20" t="s">
        <v>214</v>
      </c>
      <c r="C182">
        <v>8</v>
      </c>
      <c r="D182">
        <v>9</v>
      </c>
      <c r="E182" s="14">
        <v>27.640999999999998</v>
      </c>
      <c r="F182" s="14">
        <v>2.8000000000000001E-2</v>
      </c>
      <c r="G182" s="14">
        <v>27.613</v>
      </c>
      <c r="H182" s="10">
        <f t="shared" si="19"/>
        <v>1.0129879526789914E-3</v>
      </c>
      <c r="I182" s="10"/>
      <c r="J182" s="10"/>
      <c r="L182" s="13" t="s">
        <v>177</v>
      </c>
      <c r="M182" s="14">
        <v>128</v>
      </c>
    </row>
    <row r="183" spans="1:30" ht="15">
      <c r="A183" s="17"/>
      <c r="B183" s="20"/>
      <c r="E183" s="16"/>
      <c r="F183" s="16"/>
      <c r="G183" s="16"/>
      <c r="H183" s="3"/>
      <c r="I183" s="3"/>
      <c r="J183" s="3"/>
      <c r="K183" s="3"/>
      <c r="L183" s="15" t="s">
        <v>177</v>
      </c>
      <c r="M183" s="16">
        <v>128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">
      <c r="A184" s="17" t="s">
        <v>224</v>
      </c>
      <c r="B184" s="20" t="s">
        <v>214</v>
      </c>
      <c r="C184">
        <v>9</v>
      </c>
      <c r="D184">
        <v>1</v>
      </c>
      <c r="E184" s="14">
        <v>27.170999999999999</v>
      </c>
      <c r="F184" s="14">
        <v>0.13300000000000001</v>
      </c>
      <c r="G184" s="14">
        <v>27.038</v>
      </c>
      <c r="H184" s="10">
        <f>F184/E184</f>
        <v>4.8949247359316925E-3</v>
      </c>
      <c r="I184" s="10">
        <f>AVERAGE(H184:H193)</f>
        <v>2.4384059946918876E-2</v>
      </c>
      <c r="J184" s="10"/>
      <c r="L184" s="13" t="s">
        <v>177</v>
      </c>
      <c r="M184" s="14">
        <v>129</v>
      </c>
    </row>
    <row r="185" spans="1:30" ht="15">
      <c r="A185" s="17" t="s">
        <v>224</v>
      </c>
      <c r="B185" s="20" t="s">
        <v>214</v>
      </c>
      <c r="C185">
        <v>9</v>
      </c>
      <c r="D185">
        <v>2</v>
      </c>
      <c r="E185" s="14">
        <v>6.5880000000000001</v>
      </c>
      <c r="F185" s="14">
        <v>0</v>
      </c>
      <c r="G185" s="14">
        <v>6.5880000000000001</v>
      </c>
      <c r="H185" s="10">
        <f t="shared" ref="H185:H193" si="20">F185/E185</f>
        <v>0</v>
      </c>
      <c r="I185" s="10"/>
      <c r="J185" s="10"/>
      <c r="L185" s="13" t="s">
        <v>177</v>
      </c>
      <c r="M185" s="14">
        <v>129</v>
      </c>
    </row>
    <row r="186" spans="1:30" ht="15">
      <c r="A186" s="17" t="s">
        <v>224</v>
      </c>
      <c r="B186" s="20" t="s">
        <v>214</v>
      </c>
      <c r="C186">
        <v>9</v>
      </c>
      <c r="D186">
        <v>3</v>
      </c>
      <c r="E186" s="14">
        <v>32.758000000000003</v>
      </c>
      <c r="F186" s="14">
        <v>2.8029999999999999</v>
      </c>
      <c r="G186" s="14">
        <v>29.954999999999998</v>
      </c>
      <c r="H186" s="10">
        <f t="shared" si="20"/>
        <v>8.5566884425178569E-2</v>
      </c>
      <c r="I186" s="10"/>
      <c r="J186" s="10"/>
      <c r="L186" s="13" t="s">
        <v>177</v>
      </c>
      <c r="M186" s="14">
        <v>129</v>
      </c>
    </row>
    <row r="187" spans="1:30" ht="15">
      <c r="A187" s="17" t="s">
        <v>224</v>
      </c>
      <c r="B187" s="20" t="s">
        <v>214</v>
      </c>
      <c r="C187">
        <v>9</v>
      </c>
      <c r="D187">
        <v>4</v>
      </c>
      <c r="E187" s="14">
        <v>2.6920000000000002</v>
      </c>
      <c r="F187" s="14">
        <v>0.29899999999999999</v>
      </c>
      <c r="G187" s="14">
        <v>2.3929999999999998</v>
      </c>
      <c r="H187" s="10">
        <f t="shared" si="20"/>
        <v>0.11106983655274888</v>
      </c>
      <c r="I187" s="10"/>
      <c r="J187" s="10"/>
      <c r="L187" s="13" t="s">
        <v>177</v>
      </c>
      <c r="M187" s="14">
        <v>129</v>
      </c>
    </row>
    <row r="188" spans="1:30" ht="15">
      <c r="A188" s="17" t="s">
        <v>224</v>
      </c>
      <c r="B188" s="20" t="s">
        <v>214</v>
      </c>
      <c r="C188">
        <v>9</v>
      </c>
      <c r="D188">
        <v>5</v>
      </c>
      <c r="E188" s="14">
        <v>1.0680000000000001</v>
      </c>
      <c r="F188" s="14">
        <v>0</v>
      </c>
      <c r="G188" s="14">
        <v>1.0680000000000001</v>
      </c>
      <c r="H188" s="10">
        <f t="shared" si="20"/>
        <v>0</v>
      </c>
      <c r="I188" s="10"/>
      <c r="J188" s="10"/>
      <c r="L188" s="13" t="s">
        <v>177</v>
      </c>
      <c r="M188" s="14">
        <v>129</v>
      </c>
    </row>
    <row r="189" spans="1:30" ht="15">
      <c r="A189" s="17" t="s">
        <v>224</v>
      </c>
      <c r="B189" s="20" t="s">
        <v>214</v>
      </c>
      <c r="C189">
        <v>9</v>
      </c>
      <c r="D189">
        <v>6</v>
      </c>
      <c r="E189" s="14">
        <v>4.8730000000000002</v>
      </c>
      <c r="F189" s="14">
        <v>0</v>
      </c>
      <c r="G189" s="14">
        <v>4.8730000000000002</v>
      </c>
      <c r="H189" s="10">
        <f t="shared" si="20"/>
        <v>0</v>
      </c>
      <c r="I189" s="10"/>
      <c r="J189" s="10"/>
      <c r="L189" s="13" t="s">
        <v>177</v>
      </c>
      <c r="M189" s="14">
        <v>129</v>
      </c>
    </row>
    <row r="190" spans="1:30" ht="15">
      <c r="A190" s="17" t="s">
        <v>224</v>
      </c>
      <c r="B190" s="20" t="s">
        <v>214</v>
      </c>
      <c r="C190">
        <v>9</v>
      </c>
      <c r="D190">
        <v>7</v>
      </c>
      <c r="E190" s="14">
        <v>8.6479999999999997</v>
      </c>
      <c r="F190" s="14">
        <v>0</v>
      </c>
      <c r="G190" s="14">
        <v>8.6479999999999997</v>
      </c>
      <c r="H190" s="10">
        <f t="shared" si="20"/>
        <v>0</v>
      </c>
      <c r="I190" s="10"/>
      <c r="J190" s="10"/>
      <c r="L190" s="13" t="s">
        <v>177</v>
      </c>
      <c r="M190" s="14">
        <v>129</v>
      </c>
    </row>
    <row r="191" spans="1:30" ht="15">
      <c r="A191" s="17" t="s">
        <v>224</v>
      </c>
      <c r="B191" s="20" t="s">
        <v>214</v>
      </c>
      <c r="C191">
        <v>9</v>
      </c>
      <c r="D191">
        <v>8</v>
      </c>
      <c r="E191" s="14">
        <v>15.244999999999999</v>
      </c>
      <c r="F191" s="14">
        <v>0.64500000000000002</v>
      </c>
      <c r="G191" s="14">
        <v>14.6</v>
      </c>
      <c r="H191" s="10">
        <f t="shared" si="20"/>
        <v>4.2308953755329622E-2</v>
      </c>
      <c r="I191" s="10"/>
      <c r="J191" s="10"/>
      <c r="L191" s="13" t="s">
        <v>177</v>
      </c>
      <c r="M191" s="14">
        <v>129</v>
      </c>
    </row>
    <row r="192" spans="1:30" ht="15">
      <c r="A192" s="17" t="s">
        <v>224</v>
      </c>
      <c r="B192" s="20" t="s">
        <v>214</v>
      </c>
      <c r="C192">
        <v>9</v>
      </c>
      <c r="D192">
        <v>9</v>
      </c>
      <c r="E192" s="14">
        <v>3.2909999999999999</v>
      </c>
      <c r="F192" s="14">
        <v>0</v>
      </c>
      <c r="G192" s="14">
        <v>3.2909999999999999</v>
      </c>
      <c r="H192" s="10">
        <f t="shared" si="20"/>
        <v>0</v>
      </c>
      <c r="I192" s="10"/>
      <c r="J192" s="10"/>
      <c r="L192" s="13" t="s">
        <v>177</v>
      </c>
      <c r="M192" s="14">
        <v>129</v>
      </c>
    </row>
    <row r="193" spans="1:30" ht="15">
      <c r="A193" s="17" t="s">
        <v>224</v>
      </c>
      <c r="B193" s="20" t="s">
        <v>214</v>
      </c>
      <c r="C193">
        <v>9</v>
      </c>
      <c r="D193">
        <v>10</v>
      </c>
      <c r="E193" s="14">
        <v>9.4670000000000005</v>
      </c>
      <c r="F193" s="14">
        <v>0</v>
      </c>
      <c r="G193" s="14">
        <v>9.4670000000000005</v>
      </c>
      <c r="H193" s="10">
        <f t="shared" si="20"/>
        <v>0</v>
      </c>
      <c r="I193" s="10"/>
      <c r="J193" s="10"/>
      <c r="L193" s="13" t="s">
        <v>177</v>
      </c>
      <c r="M193" s="14">
        <v>129</v>
      </c>
    </row>
    <row r="194" spans="1:30" ht="15.75" customHeight="1">
      <c r="A194" s="17"/>
      <c r="B194" s="20"/>
      <c r="E194" s="3"/>
      <c r="F194" s="3"/>
      <c r="G194" s="3"/>
      <c r="H194" s="3"/>
      <c r="I194" s="3"/>
      <c r="J194" s="3"/>
      <c r="K194" s="3"/>
      <c r="L194" s="1" t="s">
        <v>177</v>
      </c>
      <c r="M194" s="1">
        <v>129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">
      <c r="A195" s="17" t="s">
        <v>224</v>
      </c>
      <c r="B195" s="20" t="s">
        <v>214</v>
      </c>
      <c r="C195">
        <v>10</v>
      </c>
      <c r="D195">
        <v>1</v>
      </c>
      <c r="E195" s="14">
        <v>19.265999999999998</v>
      </c>
      <c r="F195" s="14">
        <v>0.45800000000000002</v>
      </c>
      <c r="G195" s="14">
        <v>18.808</v>
      </c>
      <c r="H195" s="10">
        <f>F195/E195</f>
        <v>2.3772448873663452E-2</v>
      </c>
      <c r="I195" s="10">
        <f>AVERAGE(H195:H206)</f>
        <v>1.2915387768271903E-2</v>
      </c>
      <c r="J195" s="10"/>
      <c r="L195" s="13" t="s">
        <v>177</v>
      </c>
      <c r="M195" s="14">
        <v>130</v>
      </c>
    </row>
    <row r="196" spans="1:30" ht="15">
      <c r="A196" s="17" t="s">
        <v>224</v>
      </c>
      <c r="B196" s="20" t="s">
        <v>214</v>
      </c>
      <c r="C196">
        <v>10</v>
      </c>
      <c r="D196">
        <v>2</v>
      </c>
      <c r="E196" s="14">
        <v>2.4489999999999998</v>
      </c>
      <c r="F196" s="14">
        <v>0</v>
      </c>
      <c r="G196" s="14">
        <v>2.4489999999999998</v>
      </c>
      <c r="H196" s="10">
        <f t="shared" ref="H196:H206" si="21">F196/E196</f>
        <v>0</v>
      </c>
      <c r="I196" s="10"/>
      <c r="J196" s="10"/>
      <c r="L196" s="13" t="s">
        <v>177</v>
      </c>
      <c r="M196" s="14">
        <v>130</v>
      </c>
    </row>
    <row r="197" spans="1:30" ht="15">
      <c r="A197" s="17" t="s">
        <v>224</v>
      </c>
      <c r="B197" s="20" t="s">
        <v>214</v>
      </c>
      <c r="C197">
        <v>10</v>
      </c>
      <c r="D197">
        <v>3</v>
      </c>
      <c r="E197" s="14">
        <v>14.692</v>
      </c>
      <c r="F197" s="14">
        <v>3.5999999999999997E-2</v>
      </c>
      <c r="G197" s="14">
        <v>14.656000000000001</v>
      </c>
      <c r="H197" s="10">
        <f t="shared" si="21"/>
        <v>2.4503130955622105E-3</v>
      </c>
      <c r="I197" s="10"/>
      <c r="J197" s="10"/>
      <c r="L197" s="13" t="s">
        <v>177</v>
      </c>
      <c r="M197" s="14">
        <v>130</v>
      </c>
    </row>
    <row r="198" spans="1:30" ht="15">
      <c r="A198" s="17" t="s">
        <v>224</v>
      </c>
      <c r="B198" s="20" t="s">
        <v>214</v>
      </c>
      <c r="C198">
        <v>10</v>
      </c>
      <c r="D198">
        <v>4</v>
      </c>
      <c r="E198" s="14">
        <v>5.258</v>
      </c>
      <c r="F198" s="14">
        <v>0</v>
      </c>
      <c r="G198" s="14">
        <v>5.258</v>
      </c>
      <c r="H198" s="10">
        <f t="shared" si="21"/>
        <v>0</v>
      </c>
      <c r="I198" s="10"/>
      <c r="J198" s="10"/>
      <c r="L198" s="13" t="s">
        <v>177</v>
      </c>
      <c r="M198" s="14">
        <v>130</v>
      </c>
    </row>
    <row r="199" spans="1:30" ht="15">
      <c r="A199" s="17" t="s">
        <v>224</v>
      </c>
      <c r="B199" s="20" t="s">
        <v>214</v>
      </c>
      <c r="C199">
        <v>10</v>
      </c>
      <c r="D199">
        <v>5</v>
      </c>
      <c r="E199" s="14">
        <v>7.4820000000000002</v>
      </c>
      <c r="F199" s="14">
        <v>6.5000000000000002E-2</v>
      </c>
      <c r="G199" s="14">
        <v>7.4169999999999998</v>
      </c>
      <c r="H199" s="10">
        <f t="shared" si="21"/>
        <v>8.6875167067628975E-3</v>
      </c>
      <c r="I199" s="10"/>
      <c r="J199" s="10"/>
      <c r="L199" s="13" t="s">
        <v>177</v>
      </c>
      <c r="M199" s="14">
        <v>130</v>
      </c>
    </row>
    <row r="200" spans="1:30" ht="15">
      <c r="A200" s="17" t="s">
        <v>224</v>
      </c>
      <c r="B200" s="20" t="s">
        <v>214</v>
      </c>
      <c r="C200">
        <v>10</v>
      </c>
      <c r="D200">
        <v>6</v>
      </c>
      <c r="E200" s="14">
        <v>19.024000000000001</v>
      </c>
      <c r="F200" s="14">
        <v>0.36399999999999999</v>
      </c>
      <c r="G200" s="14">
        <v>18.66</v>
      </c>
      <c r="H200" s="10">
        <f t="shared" si="21"/>
        <v>1.9133725820016819E-2</v>
      </c>
      <c r="I200" s="10"/>
      <c r="J200" s="10"/>
      <c r="L200" s="13" t="s">
        <v>177</v>
      </c>
      <c r="M200" s="14">
        <v>130</v>
      </c>
    </row>
    <row r="201" spans="1:30" ht="15">
      <c r="A201" s="17" t="s">
        <v>224</v>
      </c>
      <c r="B201" s="20" t="s">
        <v>214</v>
      </c>
      <c r="C201">
        <v>10</v>
      </c>
      <c r="D201">
        <v>7</v>
      </c>
      <c r="E201" s="14">
        <v>12.6</v>
      </c>
      <c r="F201" s="14">
        <v>1.159</v>
      </c>
      <c r="G201" s="14">
        <v>11.441000000000001</v>
      </c>
      <c r="H201" s="10">
        <f t="shared" si="21"/>
        <v>9.1984126984126988E-2</v>
      </c>
      <c r="I201" s="10"/>
      <c r="J201" s="10"/>
      <c r="L201" s="13" t="s">
        <v>177</v>
      </c>
      <c r="M201" s="14">
        <v>130</v>
      </c>
    </row>
    <row r="202" spans="1:30" ht="15">
      <c r="A202" s="17" t="s">
        <v>224</v>
      </c>
      <c r="B202" s="20" t="s">
        <v>214</v>
      </c>
      <c r="C202">
        <v>10</v>
      </c>
      <c r="D202">
        <v>8</v>
      </c>
      <c r="E202" s="14">
        <v>11.5</v>
      </c>
      <c r="F202" s="14">
        <v>0.10299999999999999</v>
      </c>
      <c r="G202" s="14">
        <v>11.397</v>
      </c>
      <c r="H202" s="10">
        <f t="shared" si="21"/>
        <v>8.9565217391304342E-3</v>
      </c>
      <c r="I202" s="10"/>
      <c r="J202" s="10"/>
      <c r="L202" s="13" t="s">
        <v>177</v>
      </c>
      <c r="M202" s="14">
        <v>130</v>
      </c>
    </row>
    <row r="203" spans="1:30" ht="15">
      <c r="A203" s="17" t="s">
        <v>224</v>
      </c>
      <c r="B203" s="20" t="s">
        <v>214</v>
      </c>
      <c r="C203">
        <v>10</v>
      </c>
      <c r="D203">
        <v>9</v>
      </c>
      <c r="E203" s="14">
        <v>1.1279999999999999</v>
      </c>
      <c r="F203" s="14">
        <v>0</v>
      </c>
      <c r="G203" s="14">
        <v>1.1279999999999999</v>
      </c>
      <c r="H203" s="10">
        <f t="shared" si="21"/>
        <v>0</v>
      </c>
      <c r="I203" s="10"/>
      <c r="J203" s="10"/>
      <c r="L203" s="13" t="s">
        <v>177</v>
      </c>
      <c r="M203" s="14">
        <v>130</v>
      </c>
    </row>
    <row r="204" spans="1:30" ht="15">
      <c r="A204" s="17" t="s">
        <v>224</v>
      </c>
      <c r="B204" s="20" t="s">
        <v>214</v>
      </c>
      <c r="C204">
        <v>10</v>
      </c>
      <c r="D204">
        <v>10</v>
      </c>
      <c r="E204" s="14">
        <v>1.333</v>
      </c>
      <c r="F204" s="14">
        <v>0</v>
      </c>
      <c r="G204" s="14">
        <v>1.333</v>
      </c>
      <c r="H204" s="10">
        <f t="shared" si="21"/>
        <v>0</v>
      </c>
      <c r="I204" s="10"/>
      <c r="J204" s="10"/>
      <c r="L204" s="13" t="s">
        <v>177</v>
      </c>
      <c r="M204" s="14">
        <v>130</v>
      </c>
    </row>
    <row r="205" spans="1:30" ht="15">
      <c r="A205" s="17" t="s">
        <v>224</v>
      </c>
      <c r="B205" s="20" t="s">
        <v>214</v>
      </c>
      <c r="C205">
        <v>10</v>
      </c>
      <c r="D205">
        <v>11</v>
      </c>
      <c r="E205" s="14">
        <v>2.6440000000000001</v>
      </c>
      <c r="F205" s="14">
        <v>0</v>
      </c>
      <c r="G205" s="14">
        <v>2.6440000000000001</v>
      </c>
      <c r="H205" s="10">
        <f t="shared" si="21"/>
        <v>0</v>
      </c>
      <c r="I205" s="10"/>
      <c r="J205" s="10"/>
      <c r="L205" s="13" t="s">
        <v>177</v>
      </c>
      <c r="M205" s="14">
        <v>130</v>
      </c>
    </row>
    <row r="206" spans="1:30" ht="15">
      <c r="A206" s="17" t="s">
        <v>224</v>
      </c>
      <c r="B206" s="20" t="s">
        <v>214</v>
      </c>
      <c r="C206">
        <v>10</v>
      </c>
      <c r="D206">
        <v>12</v>
      </c>
      <c r="E206" s="14">
        <v>3.7120000000000002</v>
      </c>
      <c r="F206" s="14">
        <v>0</v>
      </c>
      <c r="G206" s="14">
        <v>3.7120000000000002</v>
      </c>
      <c r="H206" s="10">
        <f t="shared" si="21"/>
        <v>0</v>
      </c>
      <c r="I206" s="10"/>
      <c r="J206" s="10"/>
      <c r="L206" s="13" t="s">
        <v>177</v>
      </c>
      <c r="M206" s="14">
        <v>130</v>
      </c>
    </row>
    <row r="207" spans="1:30" ht="15">
      <c r="A207" s="17"/>
      <c r="B207" s="20"/>
      <c r="E207" s="16"/>
      <c r="F207" s="16"/>
      <c r="G207" s="16"/>
      <c r="H207" s="3"/>
      <c r="I207" s="3"/>
      <c r="J207" s="3"/>
      <c r="K207" s="3"/>
      <c r="L207" s="15" t="s">
        <v>177</v>
      </c>
      <c r="M207" s="16">
        <v>130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">
      <c r="A208" s="17" t="s">
        <v>224</v>
      </c>
      <c r="B208" s="20" t="s">
        <v>214</v>
      </c>
      <c r="C208">
        <v>11</v>
      </c>
      <c r="D208">
        <v>1</v>
      </c>
      <c r="E208" s="14">
        <v>29.465</v>
      </c>
      <c r="F208" s="14">
        <v>0</v>
      </c>
      <c r="G208" s="14">
        <v>29.465</v>
      </c>
      <c r="H208" s="10">
        <f>F208/E208</f>
        <v>0</v>
      </c>
      <c r="I208" s="10">
        <f>AVERAGE(H208:H216)</f>
        <v>4.0415465365565166E-2</v>
      </c>
      <c r="J208" s="10"/>
      <c r="L208" s="13" t="s">
        <v>177</v>
      </c>
      <c r="M208" s="14">
        <v>131</v>
      </c>
    </row>
    <row r="209" spans="1:30" ht="15">
      <c r="A209" s="17" t="s">
        <v>224</v>
      </c>
      <c r="B209" s="20" t="s">
        <v>214</v>
      </c>
      <c r="C209">
        <v>11</v>
      </c>
      <c r="D209">
        <v>2</v>
      </c>
      <c r="E209" s="13">
        <v>15.03</v>
      </c>
      <c r="F209" s="13">
        <v>5.4669999999999996</v>
      </c>
      <c r="G209" s="14">
        <v>9.5630000000000006</v>
      </c>
      <c r="H209" s="10">
        <f t="shared" ref="H209:H216" si="22">F209/E209</f>
        <v>0.3637391882900865</v>
      </c>
      <c r="I209" s="10"/>
      <c r="J209" s="10"/>
      <c r="L209" s="13" t="s">
        <v>177</v>
      </c>
      <c r="M209" s="14">
        <v>131</v>
      </c>
    </row>
    <row r="210" spans="1:30" ht="15">
      <c r="A210" s="17" t="s">
        <v>224</v>
      </c>
      <c r="B210" s="20" t="s">
        <v>214</v>
      </c>
      <c r="C210">
        <v>11</v>
      </c>
      <c r="D210">
        <v>3</v>
      </c>
      <c r="E210" s="14">
        <v>19.195</v>
      </c>
      <c r="F210" s="14">
        <v>0</v>
      </c>
      <c r="G210" s="14">
        <v>19.195</v>
      </c>
      <c r="H210" s="10">
        <f t="shared" si="22"/>
        <v>0</v>
      </c>
      <c r="I210" s="10"/>
      <c r="J210" s="10"/>
      <c r="L210" s="13" t="s">
        <v>177</v>
      </c>
      <c r="M210" s="14">
        <v>131</v>
      </c>
    </row>
    <row r="211" spans="1:30" ht="15">
      <c r="A211" s="17" t="s">
        <v>224</v>
      </c>
      <c r="B211" s="20" t="s">
        <v>214</v>
      </c>
      <c r="C211">
        <v>11</v>
      </c>
      <c r="D211">
        <v>4</v>
      </c>
      <c r="E211" s="14">
        <v>28.196000000000002</v>
      </c>
      <c r="F211" s="14">
        <v>0</v>
      </c>
      <c r="G211" s="14">
        <v>28.196000000000002</v>
      </c>
      <c r="H211" s="10">
        <f t="shared" si="22"/>
        <v>0</v>
      </c>
      <c r="I211" s="10"/>
      <c r="J211" s="10"/>
      <c r="L211" s="13" t="s">
        <v>177</v>
      </c>
      <c r="M211" s="14">
        <v>131</v>
      </c>
    </row>
    <row r="212" spans="1:30" ht="15">
      <c r="A212" s="17" t="s">
        <v>224</v>
      </c>
      <c r="B212" s="20" t="s">
        <v>214</v>
      </c>
      <c r="C212">
        <v>11</v>
      </c>
      <c r="D212">
        <v>5</v>
      </c>
      <c r="E212" s="14">
        <v>1.212</v>
      </c>
      <c r="F212" s="14">
        <v>0</v>
      </c>
      <c r="G212" s="14">
        <v>1.212</v>
      </c>
      <c r="H212" s="10">
        <f t="shared" si="22"/>
        <v>0</v>
      </c>
      <c r="I212" s="10"/>
      <c r="J212" s="10"/>
      <c r="L212" s="13" t="s">
        <v>177</v>
      </c>
      <c r="M212" s="14">
        <v>131</v>
      </c>
    </row>
    <row r="213" spans="1:30" ht="15">
      <c r="A213" s="17" t="s">
        <v>224</v>
      </c>
      <c r="B213" s="20" t="s">
        <v>214</v>
      </c>
      <c r="C213">
        <v>11</v>
      </c>
      <c r="D213">
        <v>6</v>
      </c>
      <c r="E213" s="14">
        <v>3.919</v>
      </c>
      <c r="F213" s="14">
        <v>0</v>
      </c>
      <c r="G213" s="14">
        <v>3.919</v>
      </c>
      <c r="H213" s="10">
        <f t="shared" si="22"/>
        <v>0</v>
      </c>
      <c r="I213" s="10"/>
      <c r="J213" s="10"/>
      <c r="L213" s="13" t="s">
        <v>177</v>
      </c>
      <c r="M213" s="14">
        <v>131</v>
      </c>
    </row>
    <row r="214" spans="1:30" ht="15">
      <c r="A214" s="17" t="s">
        <v>224</v>
      </c>
      <c r="B214" s="20" t="s">
        <v>214</v>
      </c>
      <c r="C214">
        <v>11</v>
      </c>
      <c r="D214">
        <v>7</v>
      </c>
      <c r="E214" s="14">
        <v>4.2629999999999999</v>
      </c>
      <c r="F214" s="14">
        <v>0</v>
      </c>
      <c r="G214" s="14">
        <v>4.2629999999999999</v>
      </c>
      <c r="H214" s="10">
        <f t="shared" si="22"/>
        <v>0</v>
      </c>
      <c r="I214" s="10"/>
      <c r="J214" s="10"/>
      <c r="L214" s="13" t="s">
        <v>177</v>
      </c>
      <c r="M214" s="14">
        <v>131</v>
      </c>
    </row>
    <row r="215" spans="1:30" ht="15">
      <c r="A215" s="17" t="s">
        <v>224</v>
      </c>
      <c r="B215" s="20" t="s">
        <v>214</v>
      </c>
      <c r="C215">
        <v>11</v>
      </c>
      <c r="D215">
        <v>8</v>
      </c>
      <c r="E215" s="14">
        <v>7.6710000000000003</v>
      </c>
      <c r="F215" s="14">
        <v>0</v>
      </c>
      <c r="G215" s="14">
        <v>7.6710000000000003</v>
      </c>
      <c r="H215" s="10">
        <f t="shared" si="22"/>
        <v>0</v>
      </c>
      <c r="I215" s="10"/>
      <c r="J215" s="10"/>
      <c r="L215" s="13" t="s">
        <v>177</v>
      </c>
      <c r="M215" s="14">
        <v>131</v>
      </c>
    </row>
    <row r="216" spans="1:30" ht="15">
      <c r="A216" s="17" t="s">
        <v>224</v>
      </c>
      <c r="B216" s="20" t="s">
        <v>214</v>
      </c>
      <c r="C216">
        <v>11</v>
      </c>
      <c r="D216">
        <v>9</v>
      </c>
      <c r="E216" s="14">
        <v>7.2569999999999997</v>
      </c>
      <c r="F216" s="14">
        <v>0</v>
      </c>
      <c r="G216" s="14">
        <v>7.2569999999999997</v>
      </c>
      <c r="H216" s="10">
        <f t="shared" si="22"/>
        <v>0</v>
      </c>
      <c r="I216" s="10"/>
      <c r="J216" s="10"/>
      <c r="L216" s="13" t="s">
        <v>177</v>
      </c>
      <c r="M216" s="14">
        <v>131</v>
      </c>
    </row>
    <row r="217" spans="1:30" ht="15">
      <c r="A217" s="17"/>
      <c r="B217" s="20"/>
      <c r="E217" s="16"/>
      <c r="F217" s="16"/>
      <c r="G217" s="16"/>
      <c r="H217" s="3"/>
      <c r="I217" s="3"/>
      <c r="J217" s="3"/>
      <c r="K217" s="3"/>
      <c r="L217" s="15" t="s">
        <v>177</v>
      </c>
      <c r="M217" s="16">
        <v>131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">
      <c r="A218" s="17" t="s">
        <v>224</v>
      </c>
      <c r="B218" s="20" t="s">
        <v>214</v>
      </c>
      <c r="C218">
        <v>12</v>
      </c>
      <c r="D218">
        <v>1</v>
      </c>
      <c r="E218" s="14">
        <v>33.487000000000002</v>
      </c>
      <c r="F218" s="14">
        <v>0.13800000000000001</v>
      </c>
      <c r="G218" s="14">
        <v>33.348999999999997</v>
      </c>
      <c r="H218" s="10">
        <f>F218/E218</f>
        <v>4.121002179950429E-3</v>
      </c>
      <c r="I218" s="10">
        <f>AVERAGE(H218:H225)</f>
        <v>1.0456934511557063E-2</v>
      </c>
      <c r="J218" s="10"/>
      <c r="L218" s="13" t="s">
        <v>177</v>
      </c>
      <c r="M218" s="14">
        <v>133</v>
      </c>
    </row>
    <row r="219" spans="1:30" ht="15">
      <c r="A219" s="17" t="s">
        <v>224</v>
      </c>
      <c r="B219" s="20" t="s">
        <v>214</v>
      </c>
      <c r="C219">
        <v>12</v>
      </c>
      <c r="D219">
        <v>2</v>
      </c>
      <c r="E219" s="14">
        <v>7.9409999999999998</v>
      </c>
      <c r="F219" s="14">
        <v>0</v>
      </c>
      <c r="G219" s="14">
        <v>7.9409999999999998</v>
      </c>
      <c r="H219" s="10">
        <f t="shared" ref="H219:H225" si="23">F219/E219</f>
        <v>0</v>
      </c>
      <c r="I219" s="10"/>
      <c r="J219" s="10"/>
      <c r="L219" s="13" t="s">
        <v>177</v>
      </c>
      <c r="M219" s="14">
        <v>133</v>
      </c>
    </row>
    <row r="220" spans="1:30" ht="15">
      <c r="A220" s="17" t="s">
        <v>224</v>
      </c>
      <c r="B220" s="20" t="s">
        <v>214</v>
      </c>
      <c r="C220">
        <v>12</v>
      </c>
      <c r="D220">
        <v>3</v>
      </c>
      <c r="E220" s="14">
        <v>3.8759999999999999</v>
      </c>
      <c r="F220" s="14">
        <v>8.7999999999999995E-2</v>
      </c>
      <c r="G220" s="14">
        <v>3.7879999999999998</v>
      </c>
      <c r="H220" s="10">
        <f t="shared" si="23"/>
        <v>2.2703818369453045E-2</v>
      </c>
      <c r="I220" s="10"/>
      <c r="J220" s="10"/>
      <c r="L220" s="13" t="s">
        <v>177</v>
      </c>
      <c r="M220" s="14">
        <v>133</v>
      </c>
    </row>
    <row r="221" spans="1:30" ht="15">
      <c r="A221" s="17" t="s">
        <v>224</v>
      </c>
      <c r="B221" s="20" t="s">
        <v>214</v>
      </c>
      <c r="C221">
        <v>12</v>
      </c>
      <c r="D221">
        <v>4</v>
      </c>
      <c r="E221" s="14">
        <v>34.481999999999999</v>
      </c>
      <c r="F221" s="14">
        <v>0.82799999999999996</v>
      </c>
      <c r="G221" s="14">
        <v>33.654000000000003</v>
      </c>
      <c r="H221" s="10">
        <f t="shared" si="23"/>
        <v>2.4012528275622062E-2</v>
      </c>
      <c r="I221" s="10"/>
      <c r="J221" s="10"/>
      <c r="L221" s="13" t="s">
        <v>177</v>
      </c>
      <c r="M221" s="14">
        <v>133</v>
      </c>
    </row>
    <row r="222" spans="1:30" ht="15">
      <c r="A222" s="17" t="s">
        <v>224</v>
      </c>
      <c r="B222" s="20" t="s">
        <v>214</v>
      </c>
      <c r="C222">
        <v>12</v>
      </c>
      <c r="D222">
        <v>5</v>
      </c>
      <c r="E222" s="14">
        <v>21.47</v>
      </c>
      <c r="F222" s="14">
        <v>0.13700000000000001</v>
      </c>
      <c r="G222" s="14">
        <v>21.332999999999998</v>
      </c>
      <c r="H222" s="10">
        <f t="shared" si="23"/>
        <v>6.3809967396367033E-3</v>
      </c>
      <c r="I222" s="10"/>
      <c r="J222" s="10"/>
      <c r="L222" s="13" t="s">
        <v>177</v>
      </c>
      <c r="M222" s="14">
        <v>133</v>
      </c>
    </row>
    <row r="223" spans="1:30" ht="15">
      <c r="A223" s="17" t="s">
        <v>224</v>
      </c>
      <c r="B223" s="20" t="s">
        <v>214</v>
      </c>
      <c r="C223">
        <v>12</v>
      </c>
      <c r="D223">
        <v>6</v>
      </c>
      <c r="E223" s="14">
        <v>11.756</v>
      </c>
      <c r="F223" s="14">
        <v>0</v>
      </c>
      <c r="G223" s="14">
        <v>11.756</v>
      </c>
      <c r="H223" s="10">
        <f t="shared" si="23"/>
        <v>0</v>
      </c>
      <c r="I223" s="10"/>
      <c r="J223" s="10"/>
      <c r="L223" s="13" t="s">
        <v>177</v>
      </c>
      <c r="M223" s="14">
        <v>133</v>
      </c>
    </row>
    <row r="224" spans="1:30" ht="15">
      <c r="A224" s="17" t="s">
        <v>224</v>
      </c>
      <c r="B224" s="20" t="s">
        <v>214</v>
      </c>
      <c r="C224">
        <v>12</v>
      </c>
      <c r="D224">
        <v>7</v>
      </c>
      <c r="E224" s="14">
        <v>3.581</v>
      </c>
      <c r="F224" s="14">
        <v>8.8999999999999996E-2</v>
      </c>
      <c r="G224" s="14">
        <v>3.492</v>
      </c>
      <c r="H224" s="10">
        <f t="shared" si="23"/>
        <v>2.4853392907009213E-2</v>
      </c>
      <c r="I224" s="10"/>
      <c r="J224" s="10"/>
      <c r="L224" s="13" t="s">
        <v>177</v>
      </c>
      <c r="M224" s="14">
        <v>133</v>
      </c>
    </row>
    <row r="225" spans="1:30" ht="15">
      <c r="A225" s="17" t="s">
        <v>224</v>
      </c>
      <c r="B225" s="20" t="s">
        <v>214</v>
      </c>
      <c r="C225">
        <v>12</v>
      </c>
      <c r="D225">
        <v>8</v>
      </c>
      <c r="E225" s="14">
        <v>49.881999999999998</v>
      </c>
      <c r="F225" s="14">
        <v>7.9000000000000001E-2</v>
      </c>
      <c r="G225" s="14">
        <v>49.802999999999997</v>
      </c>
      <c r="H225" s="10">
        <f t="shared" si="23"/>
        <v>1.5837376207850529E-3</v>
      </c>
      <c r="I225" s="10"/>
      <c r="J225" s="10"/>
      <c r="L225" s="13" t="s">
        <v>177</v>
      </c>
      <c r="M225" s="14">
        <v>133</v>
      </c>
    </row>
    <row r="226" spans="1:30" ht="15.75" customHeight="1">
      <c r="E226" s="3"/>
      <c r="F226" s="3"/>
      <c r="G226" s="3"/>
      <c r="H226" s="3"/>
      <c r="I226" s="3"/>
      <c r="J226" s="3"/>
      <c r="K226" s="3"/>
      <c r="L226" s="1" t="s">
        <v>177</v>
      </c>
      <c r="M226" s="1">
        <v>133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23"/>
  <sheetViews>
    <sheetView workbookViewId="0">
      <selection activeCell="I2" sqref="I2"/>
    </sheetView>
  </sheetViews>
  <sheetFormatPr baseColWidth="10" defaultColWidth="14.5" defaultRowHeight="15.75" customHeight="1"/>
  <cols>
    <col min="1" max="1" width="8.1640625" customWidth="1"/>
    <col min="2" max="2" width="8.6640625" customWidth="1"/>
    <col min="3" max="3" width="5.1640625" customWidth="1"/>
    <col min="4" max="4" width="4.5" customWidth="1"/>
    <col min="5" max="5" width="9.83203125" customWidth="1"/>
    <col min="6" max="6" width="8.5" customWidth="1"/>
    <col min="7" max="7" width="10.1640625" customWidth="1"/>
    <col min="8" max="8" width="25.6640625" customWidth="1"/>
    <col min="9" max="9" width="13.5" customWidth="1"/>
    <col min="10" max="10" width="20.33203125" customWidth="1"/>
    <col min="11" max="11" width="4.5" customWidth="1"/>
    <col min="14" max="14" width="10.5" customWidth="1"/>
    <col min="15" max="15" width="8.1640625" customWidth="1"/>
  </cols>
  <sheetData>
    <row r="1" spans="1:15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4"/>
      <c r="N1" s="1" t="s">
        <v>0</v>
      </c>
      <c r="O1" s="1" t="s">
        <v>1</v>
      </c>
    </row>
    <row r="2" spans="1:15" ht="15.75" customHeight="1">
      <c r="A2" s="20" t="s">
        <v>225</v>
      </c>
      <c r="B2" s="20" t="s">
        <v>213</v>
      </c>
      <c r="C2">
        <v>1</v>
      </c>
      <c r="D2">
        <v>1</v>
      </c>
      <c r="E2" s="21">
        <f>SUM(F2+G2)</f>
        <v>0.39200000000000002</v>
      </c>
      <c r="F2" s="2">
        <v>3.2000000000000001E-2</v>
      </c>
      <c r="G2" s="2">
        <v>0.36</v>
      </c>
      <c r="H2" s="10">
        <f>F2/E2</f>
        <v>8.1632653061224483E-2</v>
      </c>
      <c r="I2" s="10">
        <f>AVERAGE(H2:H9)</f>
        <v>8.002949890672359E-2</v>
      </c>
      <c r="J2" s="10">
        <f>AVERAGE(I2:I9)</f>
        <v>8.002949890672359E-2</v>
      </c>
      <c r="K2" s="10"/>
      <c r="L2" s="2" t="s">
        <v>195</v>
      </c>
    </row>
    <row r="3" spans="1:15" ht="15.75" customHeight="1">
      <c r="A3" s="20" t="s">
        <v>225</v>
      </c>
      <c r="B3" s="20" t="s">
        <v>213</v>
      </c>
      <c r="C3">
        <v>1</v>
      </c>
      <c r="D3">
        <v>2</v>
      </c>
      <c r="E3" s="21">
        <f t="shared" ref="E3:E9" si="0">SUM(F3+G3)</f>
        <v>0.70900000000000007</v>
      </c>
      <c r="F3" s="2">
        <v>2.5000000000000001E-2</v>
      </c>
      <c r="G3" s="2">
        <v>0.68400000000000005</v>
      </c>
      <c r="H3" s="10">
        <f t="shared" ref="H3:H9" si="1">F3/E3</f>
        <v>3.5260930888575459E-2</v>
      </c>
      <c r="I3" s="10"/>
      <c r="J3" s="10"/>
      <c r="K3" s="10"/>
    </row>
    <row r="4" spans="1:15" ht="15.75" customHeight="1">
      <c r="A4" s="20" t="s">
        <v>225</v>
      </c>
      <c r="B4" s="20" t="s">
        <v>213</v>
      </c>
      <c r="C4">
        <v>1</v>
      </c>
      <c r="D4">
        <v>3</v>
      </c>
      <c r="E4" s="21">
        <f t="shared" si="0"/>
        <v>1.125</v>
      </c>
      <c r="F4" s="2">
        <v>0.187</v>
      </c>
      <c r="G4" s="2">
        <v>0.93799999999999994</v>
      </c>
      <c r="H4" s="10">
        <f t="shared" si="1"/>
        <v>0.16622222222222222</v>
      </c>
      <c r="I4" s="10"/>
      <c r="J4" s="10"/>
      <c r="K4" s="10"/>
      <c r="M4" s="2"/>
    </row>
    <row r="5" spans="1:15" ht="15.75" customHeight="1">
      <c r="A5" s="20" t="s">
        <v>225</v>
      </c>
      <c r="B5" s="20" t="s">
        <v>213</v>
      </c>
      <c r="C5">
        <v>1</v>
      </c>
      <c r="D5">
        <v>4</v>
      </c>
      <c r="E5" s="21">
        <f t="shared" si="0"/>
        <v>0.8</v>
      </c>
      <c r="F5" s="2">
        <v>3.3000000000000002E-2</v>
      </c>
      <c r="G5" s="2">
        <v>0.76700000000000002</v>
      </c>
      <c r="H5" s="10">
        <f t="shared" si="1"/>
        <v>4.1250000000000002E-2</v>
      </c>
      <c r="I5" s="10"/>
      <c r="J5" s="10"/>
      <c r="K5" s="10"/>
    </row>
    <row r="6" spans="1:15" ht="15.75" customHeight="1">
      <c r="A6" s="20" t="s">
        <v>225</v>
      </c>
      <c r="B6" s="20" t="s">
        <v>213</v>
      </c>
      <c r="C6">
        <v>1</v>
      </c>
      <c r="D6">
        <v>5</v>
      </c>
      <c r="E6" s="21">
        <f t="shared" si="0"/>
        <v>1.24</v>
      </c>
      <c r="F6" s="2">
        <v>5.6000000000000001E-2</v>
      </c>
      <c r="G6" s="2">
        <v>1.1839999999999999</v>
      </c>
      <c r="H6" s="10">
        <f t="shared" si="1"/>
        <v>4.5161290322580649E-2</v>
      </c>
      <c r="I6" s="10"/>
      <c r="J6" s="10"/>
      <c r="K6" s="10"/>
    </row>
    <row r="7" spans="1:15" ht="15.75" customHeight="1">
      <c r="A7" s="20" t="s">
        <v>225</v>
      </c>
      <c r="B7" s="20" t="s">
        <v>213</v>
      </c>
      <c r="C7">
        <v>1</v>
      </c>
      <c r="D7">
        <v>6</v>
      </c>
      <c r="E7" s="21">
        <f t="shared" si="0"/>
        <v>1.222</v>
      </c>
      <c r="F7" s="2">
        <v>2.7E-2</v>
      </c>
      <c r="G7" s="2">
        <v>1.1950000000000001</v>
      </c>
      <c r="H7" s="10">
        <f t="shared" si="1"/>
        <v>2.20949263502455E-2</v>
      </c>
      <c r="I7" s="10"/>
      <c r="J7" s="10"/>
      <c r="K7" s="10"/>
    </row>
    <row r="8" spans="1:15" ht="15.75" customHeight="1">
      <c r="A8" s="20" t="s">
        <v>225</v>
      </c>
      <c r="B8" s="20" t="s">
        <v>213</v>
      </c>
      <c r="C8">
        <v>1</v>
      </c>
      <c r="D8">
        <v>7</v>
      </c>
      <c r="E8" s="21">
        <f t="shared" si="0"/>
        <v>0.47599999999999998</v>
      </c>
      <c r="F8" s="2">
        <v>6.6000000000000003E-2</v>
      </c>
      <c r="G8" s="2">
        <v>0.41</v>
      </c>
      <c r="H8" s="10">
        <f t="shared" si="1"/>
        <v>0.13865546218487396</v>
      </c>
      <c r="I8" s="10"/>
      <c r="J8" s="10"/>
      <c r="K8" s="10"/>
    </row>
    <row r="9" spans="1:15" ht="15.75" customHeight="1">
      <c r="A9" s="20" t="s">
        <v>225</v>
      </c>
      <c r="B9" s="20" t="s">
        <v>213</v>
      </c>
      <c r="C9">
        <v>1</v>
      </c>
      <c r="D9">
        <v>8</v>
      </c>
      <c r="E9" s="21">
        <f t="shared" si="0"/>
        <v>2.41</v>
      </c>
      <c r="F9" s="2">
        <v>0.26500000000000001</v>
      </c>
      <c r="G9" s="2">
        <v>2.145</v>
      </c>
      <c r="H9" s="10">
        <f t="shared" si="1"/>
        <v>0.10995850622406639</v>
      </c>
      <c r="I9" s="10"/>
      <c r="J9" s="10"/>
      <c r="K9" s="10"/>
    </row>
    <row r="10" spans="1:15" ht="15.75" customHeight="1">
      <c r="A10" s="20" t="s">
        <v>225</v>
      </c>
      <c r="B10" s="20" t="s">
        <v>213</v>
      </c>
      <c r="C10">
        <v>1</v>
      </c>
      <c r="D10">
        <v>9</v>
      </c>
      <c r="G10" s="2">
        <v>0.49099999999999999</v>
      </c>
      <c r="H10" s="10"/>
      <c r="I10" s="10"/>
      <c r="J10" s="10"/>
      <c r="K10" s="10"/>
    </row>
    <row r="11" spans="1:15" ht="15.75" customHeight="1">
      <c r="A11" s="20" t="s">
        <v>225</v>
      </c>
      <c r="B11" s="20" t="s">
        <v>213</v>
      </c>
      <c r="C11">
        <v>1</v>
      </c>
      <c r="D11">
        <v>10</v>
      </c>
      <c r="G11" s="2">
        <v>1.607</v>
      </c>
      <c r="H11" s="10"/>
      <c r="I11" s="10"/>
      <c r="J11" s="10"/>
      <c r="K11" s="10"/>
    </row>
    <row r="12" spans="1:15" ht="15.75" customHeight="1">
      <c r="A12" s="20" t="s">
        <v>225</v>
      </c>
      <c r="B12" s="20" t="s">
        <v>213</v>
      </c>
      <c r="C12">
        <v>1</v>
      </c>
      <c r="D12">
        <v>11</v>
      </c>
      <c r="G12" s="2">
        <v>0.36199999999999999</v>
      </c>
      <c r="H12" s="10"/>
      <c r="I12" s="10"/>
      <c r="J12" s="10"/>
      <c r="K12" s="10"/>
    </row>
    <row r="13" spans="1:15" ht="15.75" customHeight="1">
      <c r="A13" s="20" t="s">
        <v>225</v>
      </c>
      <c r="B13" s="20" t="s">
        <v>213</v>
      </c>
      <c r="C13">
        <v>1</v>
      </c>
      <c r="D13">
        <v>12</v>
      </c>
      <c r="G13" s="2">
        <v>0.34</v>
      </c>
      <c r="H13" s="10"/>
      <c r="I13" s="10"/>
      <c r="J13" s="10"/>
      <c r="K13" s="10"/>
    </row>
    <row r="14" spans="1:15" ht="15.75" customHeight="1">
      <c r="A14" s="20" t="s">
        <v>225</v>
      </c>
      <c r="B14" s="20" t="s">
        <v>213</v>
      </c>
      <c r="C14">
        <v>1</v>
      </c>
      <c r="D14">
        <v>13</v>
      </c>
      <c r="G14" s="2">
        <v>0.3</v>
      </c>
      <c r="H14" s="10"/>
      <c r="I14" s="10"/>
      <c r="J14" s="10"/>
      <c r="K14" s="10"/>
    </row>
    <row r="15" spans="1:15" ht="15.75" customHeight="1">
      <c r="A15" s="20" t="s">
        <v>225</v>
      </c>
      <c r="B15" s="20" t="s">
        <v>213</v>
      </c>
      <c r="C15">
        <v>1</v>
      </c>
      <c r="D15">
        <v>14</v>
      </c>
      <c r="G15" s="2">
        <v>0.36899999999999999</v>
      </c>
      <c r="H15" s="10"/>
      <c r="I15" s="10"/>
      <c r="J15" s="10"/>
      <c r="K15" s="10"/>
    </row>
    <row r="16" spans="1:15" ht="15.75" customHeight="1">
      <c r="A16" s="20" t="s">
        <v>225</v>
      </c>
      <c r="B16" s="20" t="s">
        <v>213</v>
      </c>
      <c r="C16">
        <v>1</v>
      </c>
      <c r="D16">
        <v>15</v>
      </c>
      <c r="G16" s="2">
        <v>0.186</v>
      </c>
      <c r="H16" s="10"/>
      <c r="I16" s="10"/>
      <c r="J16" s="10"/>
      <c r="K16" s="10"/>
    </row>
    <row r="17" spans="1:15" ht="15.75" customHeight="1">
      <c r="A17" s="20" t="s">
        <v>225</v>
      </c>
      <c r="B17" s="20" t="s">
        <v>213</v>
      </c>
      <c r="C17">
        <v>1</v>
      </c>
      <c r="D17">
        <v>16</v>
      </c>
      <c r="G17" s="2">
        <v>1.129</v>
      </c>
      <c r="H17" s="10"/>
      <c r="I17" s="10"/>
      <c r="J17" s="10"/>
      <c r="K17" s="10"/>
    </row>
    <row r="18" spans="1:15" ht="15.75" customHeight="1">
      <c r="A18" s="20" t="s">
        <v>225</v>
      </c>
      <c r="B18" s="20" t="s">
        <v>213</v>
      </c>
      <c r="C18">
        <v>1</v>
      </c>
      <c r="D18">
        <v>17</v>
      </c>
      <c r="G18" s="2">
        <v>1.37</v>
      </c>
      <c r="H18" s="10"/>
      <c r="I18" s="10"/>
      <c r="J18" s="10"/>
      <c r="K18" s="10"/>
    </row>
    <row r="19" spans="1:15" ht="15.75" customHeight="1">
      <c r="A19" s="20" t="s">
        <v>225</v>
      </c>
      <c r="B19" s="20" t="s">
        <v>213</v>
      </c>
      <c r="C19">
        <v>1</v>
      </c>
      <c r="D19">
        <v>18</v>
      </c>
      <c r="G19" s="2">
        <v>7.0000000000000007E-2</v>
      </c>
      <c r="H19" s="10"/>
      <c r="I19" s="10"/>
      <c r="J19" s="10"/>
      <c r="K19" s="10"/>
    </row>
    <row r="20" spans="1:15" ht="15.75" customHeight="1">
      <c r="A20" s="20" t="s">
        <v>225</v>
      </c>
      <c r="B20" s="20" t="s">
        <v>213</v>
      </c>
      <c r="C20">
        <v>1</v>
      </c>
      <c r="D20">
        <v>19</v>
      </c>
      <c r="G20" s="2">
        <v>0.38500000000000001</v>
      </c>
      <c r="H20" s="10"/>
      <c r="I20" s="10"/>
      <c r="J20" s="10"/>
      <c r="K20" s="10"/>
    </row>
    <row r="21" spans="1:15" ht="15.75" customHeight="1">
      <c r="A21" s="20" t="s">
        <v>225</v>
      </c>
      <c r="B21" s="20" t="s">
        <v>213</v>
      </c>
      <c r="C21">
        <v>1</v>
      </c>
      <c r="D21">
        <v>20</v>
      </c>
      <c r="G21" s="2">
        <v>0.80800000000000005</v>
      </c>
      <c r="H21" s="10"/>
      <c r="I21" s="10"/>
      <c r="J21" s="10"/>
      <c r="K21" s="10"/>
    </row>
    <row r="22" spans="1:15" ht="15.75" customHeight="1">
      <c r="A22" s="20"/>
      <c r="B22" s="20"/>
      <c r="G22" s="10"/>
      <c r="H22" s="10"/>
      <c r="I22" s="10"/>
      <c r="J22" s="10"/>
      <c r="K22" s="10"/>
    </row>
    <row r="23" spans="1:15" ht="15.75" customHeight="1">
      <c r="E23" s="3">
        <f>SUM(F23+G23)</f>
        <v>15.791</v>
      </c>
      <c r="F23" s="3">
        <f t="shared" ref="F23:G23" si="2">SUM(F2:F21)</f>
        <v>0.69100000000000006</v>
      </c>
      <c r="G23" s="3">
        <f t="shared" si="2"/>
        <v>15.1</v>
      </c>
      <c r="H23" s="3"/>
      <c r="I23" s="3"/>
      <c r="J23" s="3"/>
      <c r="K23" s="3"/>
      <c r="N23" s="1" t="s">
        <v>197</v>
      </c>
      <c r="O23" s="1">
        <v>172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101"/>
  <sheetViews>
    <sheetView workbookViewId="0">
      <pane ySplit="1" topLeftCell="A85" activePane="bottomLeft" state="frozen"/>
      <selection pane="bottomLeft" activeCell="I88" sqref="I88"/>
    </sheetView>
  </sheetViews>
  <sheetFormatPr baseColWidth="10" defaultColWidth="14.5" defaultRowHeight="15.75" customHeight="1"/>
  <cols>
    <col min="1" max="1" width="11.83203125" customWidth="1"/>
    <col min="2" max="2" width="8.5" customWidth="1"/>
    <col min="3" max="3" width="5.33203125" customWidth="1"/>
    <col min="4" max="4" width="4.6640625" customWidth="1"/>
    <col min="5" max="5" width="9.83203125" customWidth="1"/>
    <col min="6" max="6" width="8.5" customWidth="1"/>
    <col min="7" max="7" width="9.83203125" customWidth="1"/>
    <col min="8" max="8" width="26.5" customWidth="1"/>
    <col min="9" max="9" width="13" customWidth="1"/>
    <col min="10" max="10" width="20.6640625" customWidth="1"/>
    <col min="11" max="11" width="4.1640625" customWidth="1"/>
    <col min="12" max="12" width="10.83203125" customWidth="1"/>
    <col min="13" max="13" width="7.83203125" customWidth="1"/>
  </cols>
  <sheetData>
    <row r="1" spans="1:14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L1" s="1" t="s">
        <v>0</v>
      </c>
      <c r="M1" s="1" t="s">
        <v>1</v>
      </c>
      <c r="N1" s="4"/>
    </row>
    <row r="2" spans="1:14" ht="15.75" customHeight="1">
      <c r="A2" s="17" t="s">
        <v>226</v>
      </c>
      <c r="B2" s="20" t="s">
        <v>213</v>
      </c>
      <c r="C2">
        <v>1</v>
      </c>
      <c r="D2">
        <v>1</v>
      </c>
      <c r="E2" s="2">
        <v>5.96</v>
      </c>
      <c r="F2" s="2">
        <v>5.6000000000000001E-2</v>
      </c>
      <c r="G2">
        <f t="shared" ref="G2:G17" si="0">E2-F2</f>
        <v>5.9039999999999999</v>
      </c>
      <c r="H2" s="10">
        <f>F2/E2</f>
        <v>9.3959731543624171E-3</v>
      </c>
      <c r="I2" s="10">
        <f>AVERAGE(H2:H17)</f>
        <v>1.2246617719928184E-2</v>
      </c>
      <c r="J2" s="10">
        <f>AVERAGE(I2:I100)</f>
        <v>4.0062879557060026E-2</v>
      </c>
      <c r="K2" s="2"/>
      <c r="L2" s="2" t="s">
        <v>201</v>
      </c>
      <c r="M2" s="2">
        <v>63</v>
      </c>
    </row>
    <row r="3" spans="1:14" ht="15.75" customHeight="1">
      <c r="A3" s="17" t="s">
        <v>226</v>
      </c>
      <c r="B3" s="20" t="s">
        <v>213</v>
      </c>
      <c r="C3">
        <v>1</v>
      </c>
      <c r="D3">
        <v>2</v>
      </c>
      <c r="E3" s="2">
        <v>3.2090000000000001</v>
      </c>
      <c r="F3" s="2">
        <v>7.0000000000000001E-3</v>
      </c>
      <c r="G3">
        <f t="shared" si="0"/>
        <v>3.202</v>
      </c>
      <c r="H3" s="10">
        <f t="shared" ref="H3:H16" si="1">F3/E3</f>
        <v>2.1813649111872857E-3</v>
      </c>
      <c r="I3" s="10"/>
      <c r="J3" s="10"/>
      <c r="M3" s="2">
        <v>63</v>
      </c>
    </row>
    <row r="4" spans="1:14" ht="15.75" customHeight="1">
      <c r="A4" s="17" t="s">
        <v>226</v>
      </c>
      <c r="B4" s="20" t="s">
        <v>213</v>
      </c>
      <c r="C4">
        <v>1</v>
      </c>
      <c r="D4">
        <v>3</v>
      </c>
      <c r="E4" s="2">
        <v>1.821</v>
      </c>
      <c r="F4" s="2">
        <v>0.108</v>
      </c>
      <c r="G4">
        <f t="shared" si="0"/>
        <v>1.7129999999999999</v>
      </c>
      <c r="H4" s="10">
        <f t="shared" si="1"/>
        <v>5.9308072487644151E-2</v>
      </c>
      <c r="I4" s="10"/>
      <c r="J4" s="10"/>
      <c r="M4" s="2">
        <v>63</v>
      </c>
    </row>
    <row r="5" spans="1:14" ht="15.75" customHeight="1">
      <c r="A5" s="17" t="s">
        <v>226</v>
      </c>
      <c r="B5" s="20" t="s">
        <v>213</v>
      </c>
      <c r="C5">
        <v>1</v>
      </c>
      <c r="D5">
        <v>4</v>
      </c>
      <c r="E5" s="2">
        <v>5.9260000000000002</v>
      </c>
      <c r="F5" s="2">
        <v>6.0999999999999999E-2</v>
      </c>
      <c r="G5">
        <f t="shared" si="0"/>
        <v>5.8650000000000002</v>
      </c>
      <c r="H5" s="10">
        <f t="shared" si="1"/>
        <v>1.0293621329733377E-2</v>
      </c>
      <c r="I5" s="10"/>
      <c r="J5" s="10"/>
      <c r="M5" s="2">
        <v>63</v>
      </c>
    </row>
    <row r="6" spans="1:14" ht="15.75" customHeight="1">
      <c r="A6" s="17" t="s">
        <v>226</v>
      </c>
      <c r="B6" s="20" t="s">
        <v>213</v>
      </c>
      <c r="C6">
        <v>1</v>
      </c>
      <c r="D6">
        <v>5</v>
      </c>
      <c r="E6" s="2">
        <v>11.302</v>
      </c>
      <c r="F6">
        <f>0.018+0.046+0.028+0.049</f>
        <v>0.14100000000000001</v>
      </c>
      <c r="G6">
        <f t="shared" si="0"/>
        <v>11.161</v>
      </c>
      <c r="H6" s="10">
        <f t="shared" si="1"/>
        <v>1.2475668023358699E-2</v>
      </c>
      <c r="I6" s="10"/>
      <c r="J6" s="10"/>
      <c r="M6" s="2">
        <v>63</v>
      </c>
    </row>
    <row r="7" spans="1:14" ht="15.75" customHeight="1">
      <c r="A7" s="17" t="s">
        <v>226</v>
      </c>
      <c r="B7" s="20" t="s">
        <v>213</v>
      </c>
      <c r="C7">
        <v>1</v>
      </c>
      <c r="D7">
        <v>6</v>
      </c>
      <c r="E7" s="2">
        <v>1.4259999999999999</v>
      </c>
      <c r="F7" s="2">
        <v>0</v>
      </c>
      <c r="G7">
        <f t="shared" si="0"/>
        <v>1.4259999999999999</v>
      </c>
      <c r="H7" s="10">
        <f t="shared" si="1"/>
        <v>0</v>
      </c>
      <c r="I7" s="10"/>
      <c r="J7" s="10"/>
      <c r="M7" s="2">
        <v>63</v>
      </c>
    </row>
    <row r="8" spans="1:14" ht="15.75" customHeight="1">
      <c r="A8" s="17" t="s">
        <v>226</v>
      </c>
      <c r="B8" s="20" t="s">
        <v>213</v>
      </c>
      <c r="C8">
        <v>1</v>
      </c>
      <c r="D8">
        <v>7</v>
      </c>
      <c r="E8" s="2">
        <v>3.76</v>
      </c>
      <c r="F8" s="2">
        <v>5.1999999999999998E-2</v>
      </c>
      <c r="G8">
        <f t="shared" si="0"/>
        <v>3.7079999999999997</v>
      </c>
      <c r="H8" s="10">
        <f t="shared" si="1"/>
        <v>1.3829787234042554E-2</v>
      </c>
      <c r="I8" s="10"/>
      <c r="J8" s="10"/>
      <c r="M8" s="2">
        <v>63</v>
      </c>
    </row>
    <row r="9" spans="1:14" ht="15.75" customHeight="1">
      <c r="A9" s="17" t="s">
        <v>226</v>
      </c>
      <c r="B9" s="20" t="s">
        <v>213</v>
      </c>
      <c r="C9">
        <v>1</v>
      </c>
      <c r="D9">
        <v>8</v>
      </c>
      <c r="E9" s="2">
        <v>0.41199999999999998</v>
      </c>
      <c r="F9" s="2">
        <v>0</v>
      </c>
      <c r="G9">
        <f t="shared" si="0"/>
        <v>0.41199999999999998</v>
      </c>
      <c r="H9" s="10">
        <f t="shared" si="1"/>
        <v>0</v>
      </c>
      <c r="I9" s="10"/>
      <c r="J9" s="10"/>
      <c r="M9" s="2">
        <v>63</v>
      </c>
    </row>
    <row r="10" spans="1:14" ht="15.75" customHeight="1">
      <c r="A10" s="17" t="s">
        <v>226</v>
      </c>
      <c r="B10" s="20" t="s">
        <v>213</v>
      </c>
      <c r="C10">
        <v>1</v>
      </c>
      <c r="D10">
        <v>9</v>
      </c>
      <c r="E10" s="2">
        <v>1.3520000000000001</v>
      </c>
      <c r="F10" s="2">
        <v>7.0999999999999994E-2</v>
      </c>
      <c r="G10">
        <f t="shared" si="0"/>
        <v>1.2810000000000001</v>
      </c>
      <c r="H10" s="10">
        <f t="shared" si="1"/>
        <v>5.2514792899408275E-2</v>
      </c>
      <c r="I10" s="10"/>
      <c r="J10" s="10"/>
      <c r="M10" s="2">
        <v>63</v>
      </c>
    </row>
    <row r="11" spans="1:14" ht="15.75" customHeight="1">
      <c r="A11" s="17" t="s">
        <v>226</v>
      </c>
      <c r="B11" s="20" t="s">
        <v>213</v>
      </c>
      <c r="C11">
        <v>1</v>
      </c>
      <c r="D11">
        <v>10</v>
      </c>
      <c r="E11" s="2">
        <v>3.5310000000000001</v>
      </c>
      <c r="F11" s="2">
        <v>3.7999999999999999E-2</v>
      </c>
      <c r="G11">
        <f t="shared" si="0"/>
        <v>3.4930000000000003</v>
      </c>
      <c r="H11" s="10">
        <f t="shared" si="1"/>
        <v>1.0761823845935995E-2</v>
      </c>
      <c r="I11" s="10"/>
      <c r="J11" s="10"/>
      <c r="M11" s="2">
        <v>63</v>
      </c>
    </row>
    <row r="12" spans="1:14" ht="15.75" customHeight="1">
      <c r="A12" s="17" t="s">
        <v>226</v>
      </c>
      <c r="B12" s="20" t="s">
        <v>213</v>
      </c>
      <c r="C12">
        <v>1</v>
      </c>
      <c r="D12">
        <v>11</v>
      </c>
      <c r="E12" s="2">
        <v>1.1060000000000001</v>
      </c>
      <c r="F12" s="2">
        <v>0</v>
      </c>
      <c r="G12">
        <f t="shared" si="0"/>
        <v>1.1060000000000001</v>
      </c>
      <c r="H12" s="10">
        <f t="shared" si="1"/>
        <v>0</v>
      </c>
      <c r="I12" s="10"/>
      <c r="J12" s="10"/>
      <c r="M12" s="2">
        <v>63</v>
      </c>
    </row>
    <row r="13" spans="1:14" ht="15.75" customHeight="1">
      <c r="A13" s="17" t="s">
        <v>226</v>
      </c>
      <c r="B13" s="20" t="s">
        <v>213</v>
      </c>
      <c r="C13">
        <v>1</v>
      </c>
      <c r="D13">
        <v>12</v>
      </c>
      <c r="E13" s="2">
        <v>3.653</v>
      </c>
      <c r="F13" s="2">
        <v>9.1999999999999998E-2</v>
      </c>
      <c r="G13">
        <f t="shared" si="0"/>
        <v>3.5609999999999999</v>
      </c>
      <c r="H13" s="10">
        <f t="shared" si="1"/>
        <v>2.5184779633178209E-2</v>
      </c>
      <c r="I13" s="10"/>
      <c r="J13" s="10"/>
      <c r="M13" s="2">
        <v>63</v>
      </c>
    </row>
    <row r="14" spans="1:14" ht="15.75" customHeight="1">
      <c r="A14" s="17" t="s">
        <v>226</v>
      </c>
      <c r="B14" s="20" t="s">
        <v>213</v>
      </c>
      <c r="C14">
        <v>1</v>
      </c>
      <c r="D14">
        <v>13</v>
      </c>
      <c r="E14" s="2">
        <v>3.8439999999999999</v>
      </c>
      <c r="F14" s="2">
        <v>0</v>
      </c>
      <c r="G14">
        <f t="shared" si="0"/>
        <v>3.8439999999999999</v>
      </c>
      <c r="H14" s="10">
        <f t="shared" si="1"/>
        <v>0</v>
      </c>
      <c r="I14" s="10"/>
      <c r="J14" s="10"/>
      <c r="M14" s="2">
        <v>63</v>
      </c>
    </row>
    <row r="15" spans="1:14" ht="15.75" customHeight="1">
      <c r="A15" s="17" t="s">
        <v>226</v>
      </c>
      <c r="B15" s="20" t="s">
        <v>213</v>
      </c>
      <c r="C15">
        <v>1</v>
      </c>
      <c r="D15">
        <v>14</v>
      </c>
      <c r="E15" s="2">
        <v>2.629</v>
      </c>
      <c r="F15" s="2">
        <v>0</v>
      </c>
      <c r="G15">
        <f t="shared" si="0"/>
        <v>2.629</v>
      </c>
      <c r="H15" s="10">
        <f t="shared" si="1"/>
        <v>0</v>
      </c>
      <c r="I15" s="10"/>
      <c r="J15" s="10"/>
      <c r="M15" s="2">
        <v>63</v>
      </c>
    </row>
    <row r="16" spans="1:14" ht="15.75" customHeight="1">
      <c r="A16" s="17" t="s">
        <v>226</v>
      </c>
      <c r="B16" s="20" t="s">
        <v>213</v>
      </c>
      <c r="C16">
        <v>1</v>
      </c>
      <c r="D16">
        <v>15</v>
      </c>
      <c r="E16" s="2">
        <v>1.085</v>
      </c>
      <c r="F16" s="2">
        <v>0</v>
      </c>
      <c r="G16">
        <f t="shared" si="0"/>
        <v>1.085</v>
      </c>
      <c r="H16" s="10">
        <f t="shared" si="1"/>
        <v>0</v>
      </c>
      <c r="I16" s="10"/>
      <c r="J16" s="10"/>
      <c r="M16" s="2">
        <v>63</v>
      </c>
    </row>
    <row r="17" spans="1:13" ht="15.75" customHeight="1">
      <c r="A17" s="17" t="s">
        <v>226</v>
      </c>
      <c r="B17" s="20" t="s">
        <v>213</v>
      </c>
      <c r="C17">
        <v>1</v>
      </c>
      <c r="D17">
        <v>16</v>
      </c>
      <c r="E17" s="2">
        <v>0.4</v>
      </c>
      <c r="F17" s="2">
        <v>0</v>
      </c>
      <c r="G17">
        <f t="shared" si="0"/>
        <v>0.4</v>
      </c>
      <c r="H17" s="10">
        <f>F17/E17</f>
        <v>0</v>
      </c>
      <c r="I17" s="10"/>
      <c r="J17" s="10"/>
      <c r="M17" s="2">
        <v>63</v>
      </c>
    </row>
    <row r="18" spans="1:13" ht="15.75" customHeight="1">
      <c r="A18" s="17"/>
      <c r="B18" s="20"/>
      <c r="E18" s="1"/>
      <c r="F18" s="1"/>
      <c r="G18" s="1"/>
      <c r="M18" s="1" t="s">
        <v>81</v>
      </c>
    </row>
    <row r="19" spans="1:13" ht="15.75" customHeight="1">
      <c r="A19" s="17" t="s">
        <v>226</v>
      </c>
      <c r="B19" s="20" t="s">
        <v>213</v>
      </c>
      <c r="C19">
        <v>2</v>
      </c>
      <c r="D19">
        <v>1</v>
      </c>
      <c r="E19" s="2">
        <v>2.2370000000000001</v>
      </c>
      <c r="F19" s="2">
        <v>0.41899999999999998</v>
      </c>
      <c r="G19">
        <f t="shared" ref="G19:G29" si="2">E19-F19</f>
        <v>1.8180000000000001</v>
      </c>
      <c r="H19" s="10">
        <f>F19/E19</f>
        <v>0.18730442556995974</v>
      </c>
      <c r="I19" s="10">
        <f>AVERAGE(H19:H29)</f>
        <v>3.5455188993376151E-2</v>
      </c>
      <c r="J19" s="10"/>
      <c r="L19" s="2" t="s">
        <v>202</v>
      </c>
      <c r="M19" s="2">
        <v>61</v>
      </c>
    </row>
    <row r="20" spans="1:13" ht="15.75" customHeight="1">
      <c r="A20" s="17" t="s">
        <v>226</v>
      </c>
      <c r="B20" s="20" t="s">
        <v>213</v>
      </c>
      <c r="C20">
        <v>2</v>
      </c>
      <c r="D20">
        <v>2</v>
      </c>
      <c r="E20" s="2">
        <v>1.792</v>
      </c>
      <c r="F20" s="2">
        <v>4.9000000000000002E-2</v>
      </c>
      <c r="G20">
        <f t="shared" si="2"/>
        <v>1.7430000000000001</v>
      </c>
      <c r="H20" s="10">
        <f t="shared" ref="H20:H29" si="3">F20/E20</f>
        <v>2.734375E-2</v>
      </c>
      <c r="I20" s="10"/>
      <c r="J20" s="10"/>
      <c r="M20" s="2">
        <v>61</v>
      </c>
    </row>
    <row r="21" spans="1:13" ht="15.75" customHeight="1">
      <c r="A21" s="17" t="s">
        <v>226</v>
      </c>
      <c r="B21" s="20" t="s">
        <v>213</v>
      </c>
      <c r="C21">
        <v>2</v>
      </c>
      <c r="D21">
        <v>3</v>
      </c>
      <c r="E21" s="2">
        <v>6.7830000000000004</v>
      </c>
      <c r="F21" s="2">
        <v>1.9E-2</v>
      </c>
      <c r="G21">
        <f t="shared" si="2"/>
        <v>6.7640000000000002</v>
      </c>
      <c r="H21" s="10">
        <f t="shared" si="3"/>
        <v>2.8011204481792713E-3</v>
      </c>
      <c r="I21" s="10"/>
      <c r="J21" s="10"/>
      <c r="M21" s="2">
        <v>61</v>
      </c>
    </row>
    <row r="22" spans="1:13" ht="15.75" customHeight="1">
      <c r="A22" s="17" t="s">
        <v>226</v>
      </c>
      <c r="B22" s="20" t="s">
        <v>213</v>
      </c>
      <c r="C22">
        <v>2</v>
      </c>
      <c r="D22">
        <v>4</v>
      </c>
      <c r="E22" s="2">
        <v>1.0289999999999999</v>
      </c>
      <c r="F22" s="2">
        <v>5.2999999999999999E-2</v>
      </c>
      <c r="G22">
        <f t="shared" si="2"/>
        <v>0.97599999999999987</v>
      </c>
      <c r="H22" s="10">
        <f t="shared" si="3"/>
        <v>5.1506316812439265E-2</v>
      </c>
      <c r="I22" s="10"/>
      <c r="J22" s="10"/>
      <c r="M22" s="2">
        <v>61</v>
      </c>
    </row>
    <row r="23" spans="1:13" ht="15.75" customHeight="1">
      <c r="A23" s="17" t="s">
        <v>226</v>
      </c>
      <c r="B23" s="20" t="s">
        <v>213</v>
      </c>
      <c r="C23">
        <v>2</v>
      </c>
      <c r="D23">
        <v>5</v>
      </c>
      <c r="E23" s="2">
        <v>10.289</v>
      </c>
      <c r="F23" s="2">
        <v>1.2E-2</v>
      </c>
      <c r="G23">
        <f t="shared" si="2"/>
        <v>10.276999999999999</v>
      </c>
      <c r="H23" s="10">
        <f t="shared" si="3"/>
        <v>1.1662941004956749E-3</v>
      </c>
      <c r="I23" s="10"/>
      <c r="J23" s="10"/>
      <c r="M23" s="2">
        <v>61</v>
      </c>
    </row>
    <row r="24" spans="1:13" ht="15.75" customHeight="1">
      <c r="A24" s="17" t="s">
        <v>226</v>
      </c>
      <c r="B24" s="20" t="s">
        <v>213</v>
      </c>
      <c r="C24">
        <v>2</v>
      </c>
      <c r="D24">
        <v>6</v>
      </c>
      <c r="E24" s="2">
        <v>5.1779999999999999</v>
      </c>
      <c r="F24" s="2">
        <v>9.5000000000000001E-2</v>
      </c>
      <c r="G24">
        <f t="shared" si="2"/>
        <v>5.0830000000000002</v>
      </c>
      <c r="H24" s="10">
        <f t="shared" si="3"/>
        <v>1.8346852066434917E-2</v>
      </c>
      <c r="I24" s="10"/>
      <c r="J24" s="10"/>
      <c r="M24" s="2">
        <v>61</v>
      </c>
    </row>
    <row r="25" spans="1:13" ht="15.75" customHeight="1">
      <c r="A25" s="17" t="s">
        <v>226</v>
      </c>
      <c r="B25" s="20" t="s">
        <v>213</v>
      </c>
      <c r="C25">
        <v>2</v>
      </c>
      <c r="D25">
        <v>7</v>
      </c>
      <c r="E25" s="2">
        <v>0.47099999999999997</v>
      </c>
      <c r="F25" s="2">
        <v>8.0000000000000002E-3</v>
      </c>
      <c r="G25">
        <f t="shared" si="2"/>
        <v>0.46299999999999997</v>
      </c>
      <c r="H25" s="10">
        <f t="shared" si="3"/>
        <v>1.6985138004246284E-2</v>
      </c>
      <c r="I25" s="10"/>
      <c r="J25" s="10"/>
      <c r="M25" s="2">
        <v>61</v>
      </c>
    </row>
    <row r="26" spans="1:13" ht="15.75" customHeight="1">
      <c r="A26" s="17" t="s">
        <v>226</v>
      </c>
      <c r="B26" s="20" t="s">
        <v>213</v>
      </c>
      <c r="C26">
        <v>2</v>
      </c>
      <c r="D26">
        <v>8</v>
      </c>
      <c r="E26" s="2">
        <v>1.734</v>
      </c>
      <c r="F26" s="2">
        <v>9.0999999999999998E-2</v>
      </c>
      <c r="G26">
        <f t="shared" si="2"/>
        <v>1.643</v>
      </c>
      <c r="H26" s="10">
        <f t="shared" si="3"/>
        <v>5.2479815455593999E-2</v>
      </c>
      <c r="I26" s="10"/>
      <c r="J26" s="10"/>
      <c r="M26" s="2">
        <v>61</v>
      </c>
    </row>
    <row r="27" spans="1:13" ht="15.75" customHeight="1">
      <c r="A27" s="17" t="s">
        <v>226</v>
      </c>
      <c r="B27" s="20" t="s">
        <v>213</v>
      </c>
      <c r="C27">
        <v>2</v>
      </c>
      <c r="D27">
        <v>9</v>
      </c>
      <c r="E27" s="2">
        <v>7.6509999999999998</v>
      </c>
      <c r="F27" s="2">
        <v>2.5000000000000001E-2</v>
      </c>
      <c r="G27">
        <f t="shared" si="2"/>
        <v>7.6259999999999994</v>
      </c>
      <c r="H27" s="10">
        <f t="shared" si="3"/>
        <v>3.2675467259181807E-3</v>
      </c>
      <c r="I27" s="10"/>
      <c r="J27" s="10"/>
      <c r="M27" s="2">
        <v>61</v>
      </c>
    </row>
    <row r="28" spans="1:13" ht="15.75" customHeight="1">
      <c r="A28" s="17" t="s">
        <v>226</v>
      </c>
      <c r="B28" s="20" t="s">
        <v>213</v>
      </c>
      <c r="C28">
        <v>2</v>
      </c>
      <c r="D28">
        <v>10</v>
      </c>
      <c r="E28" s="2">
        <v>5.4409999999999998</v>
      </c>
      <c r="F28" s="2">
        <v>7.2999999999999995E-2</v>
      </c>
      <c r="G28">
        <f t="shared" si="2"/>
        <v>5.3679999999999994</v>
      </c>
      <c r="H28" s="10">
        <f t="shared" si="3"/>
        <v>1.3416651350854621E-2</v>
      </c>
      <c r="I28" s="10"/>
      <c r="J28" s="10"/>
      <c r="M28" s="2">
        <v>61</v>
      </c>
    </row>
    <row r="29" spans="1:13" ht="15.75" customHeight="1">
      <c r="A29" s="17" t="s">
        <v>226</v>
      </c>
      <c r="B29" s="20" t="s">
        <v>213</v>
      </c>
      <c r="C29">
        <v>2</v>
      </c>
      <c r="D29">
        <v>11</v>
      </c>
      <c r="E29" s="2">
        <v>3.379</v>
      </c>
      <c r="F29" s="2">
        <v>5.1999999999999998E-2</v>
      </c>
      <c r="G29">
        <f t="shared" si="2"/>
        <v>3.327</v>
      </c>
      <c r="H29" s="10">
        <f t="shared" si="3"/>
        <v>1.5389168393015684E-2</v>
      </c>
      <c r="I29" s="10"/>
      <c r="J29" s="10"/>
      <c r="M29" s="2">
        <v>61</v>
      </c>
    </row>
    <row r="30" spans="1:13" ht="15.75" customHeight="1">
      <c r="A30" s="17"/>
      <c r="B30" s="20"/>
      <c r="E30" s="1"/>
      <c r="F30" s="1"/>
      <c r="G30" s="1"/>
      <c r="M30" s="1" t="s">
        <v>81</v>
      </c>
    </row>
    <row r="31" spans="1:13" ht="15.75" customHeight="1">
      <c r="A31" s="17" t="s">
        <v>226</v>
      </c>
      <c r="B31" s="20" t="s">
        <v>213</v>
      </c>
      <c r="C31">
        <v>3</v>
      </c>
      <c r="D31">
        <v>1</v>
      </c>
      <c r="E31" s="2">
        <v>1.806</v>
      </c>
      <c r="F31" s="2">
        <v>3.4000000000000002E-2</v>
      </c>
      <c r="G31">
        <f t="shared" ref="G31:G32" si="4">E31-F31</f>
        <v>1.772</v>
      </c>
      <c r="H31" s="10">
        <f>F31/E31</f>
        <v>1.8826135105204873E-2</v>
      </c>
      <c r="I31" s="10">
        <f>AVERAGE(H31:H46)</f>
        <v>8.1721984389196339E-2</v>
      </c>
      <c r="J31" s="10"/>
      <c r="L31" s="2" t="s">
        <v>203</v>
      </c>
      <c r="M31" s="2">
        <v>62</v>
      </c>
    </row>
    <row r="32" spans="1:13" ht="15.75" customHeight="1">
      <c r="A32" s="17" t="s">
        <v>226</v>
      </c>
      <c r="B32" s="20" t="s">
        <v>213</v>
      </c>
      <c r="C32">
        <v>3</v>
      </c>
      <c r="D32">
        <v>2</v>
      </c>
      <c r="E32" s="2">
        <v>5.0469999999999997</v>
      </c>
      <c r="F32" s="2">
        <v>1.4E-2</v>
      </c>
      <c r="G32">
        <f t="shared" si="4"/>
        <v>5.0329999999999995</v>
      </c>
      <c r="H32" s="10">
        <f t="shared" ref="H32:H46" si="5">F32/E32</f>
        <v>2.7739251040221915E-3</v>
      </c>
      <c r="I32" s="10"/>
      <c r="J32" s="10"/>
      <c r="M32">
        <f t="shared" ref="M32:M46" si="6">62</f>
        <v>62</v>
      </c>
    </row>
    <row r="33" spans="1:13" ht="15.75" customHeight="1">
      <c r="A33" s="17" t="s">
        <v>226</v>
      </c>
      <c r="B33" s="20" t="s">
        <v>213</v>
      </c>
      <c r="C33">
        <v>3</v>
      </c>
      <c r="D33">
        <v>3</v>
      </c>
      <c r="E33">
        <f>1.967+0.045</f>
        <v>2.012</v>
      </c>
      <c r="F33" s="2">
        <v>0</v>
      </c>
      <c r="G33" s="2">
        <v>2.012</v>
      </c>
      <c r="H33" s="10">
        <f t="shared" si="5"/>
        <v>0</v>
      </c>
      <c r="I33" s="10"/>
      <c r="J33" s="10"/>
      <c r="M33">
        <f t="shared" si="6"/>
        <v>62</v>
      </c>
    </row>
    <row r="34" spans="1:13" ht="15.75" customHeight="1">
      <c r="A34" s="17" t="s">
        <v>226</v>
      </c>
      <c r="B34" s="20" t="s">
        <v>213</v>
      </c>
      <c r="C34">
        <v>3</v>
      </c>
      <c r="D34">
        <v>4</v>
      </c>
      <c r="E34" s="2">
        <v>9.0920000000000005</v>
      </c>
      <c r="F34" s="2">
        <v>2.8000000000000001E-2</v>
      </c>
      <c r="G34">
        <f t="shared" ref="G34:G46" si="7">E34-F34</f>
        <v>9.0640000000000001</v>
      </c>
      <c r="H34" s="10">
        <f t="shared" si="5"/>
        <v>3.0796304443466782E-3</v>
      </c>
      <c r="I34" s="10"/>
      <c r="J34" s="10"/>
      <c r="M34">
        <f t="shared" si="6"/>
        <v>62</v>
      </c>
    </row>
    <row r="35" spans="1:13" ht="15.75" customHeight="1">
      <c r="A35" s="17" t="s">
        <v>226</v>
      </c>
      <c r="B35" s="20" t="s">
        <v>213</v>
      </c>
      <c r="C35">
        <v>3</v>
      </c>
      <c r="D35">
        <v>5</v>
      </c>
      <c r="E35" s="2">
        <v>0.6</v>
      </c>
      <c r="F35" s="2">
        <v>7.0000000000000001E-3</v>
      </c>
      <c r="G35">
        <f t="shared" si="7"/>
        <v>0.59299999999999997</v>
      </c>
      <c r="H35" s="10">
        <f t="shared" si="5"/>
        <v>1.1666666666666667E-2</v>
      </c>
      <c r="I35" s="10"/>
      <c r="J35" s="10"/>
      <c r="M35">
        <f t="shared" si="6"/>
        <v>62</v>
      </c>
    </row>
    <row r="36" spans="1:13" ht="15.75" customHeight="1">
      <c r="A36" s="17" t="s">
        <v>226</v>
      </c>
      <c r="B36" s="20" t="s">
        <v>213</v>
      </c>
      <c r="C36">
        <v>3</v>
      </c>
      <c r="D36">
        <v>6</v>
      </c>
      <c r="E36" s="2">
        <v>1.7689999999999999</v>
      </c>
      <c r="F36" s="2">
        <v>3.1E-2</v>
      </c>
      <c r="G36">
        <f t="shared" si="7"/>
        <v>1.738</v>
      </c>
      <c r="H36" s="10">
        <f t="shared" si="5"/>
        <v>1.7524024872809497E-2</v>
      </c>
      <c r="I36" s="10"/>
      <c r="J36" s="10"/>
      <c r="M36">
        <f t="shared" si="6"/>
        <v>62</v>
      </c>
    </row>
    <row r="37" spans="1:13" ht="15.75" customHeight="1">
      <c r="A37" s="17" t="s">
        <v>226</v>
      </c>
      <c r="B37" s="20" t="s">
        <v>213</v>
      </c>
      <c r="C37">
        <v>3</v>
      </c>
      <c r="D37">
        <v>7</v>
      </c>
      <c r="E37" s="2">
        <v>0.47</v>
      </c>
      <c r="F37" s="2">
        <v>0.104</v>
      </c>
      <c r="G37">
        <f t="shared" si="7"/>
        <v>0.36599999999999999</v>
      </c>
      <c r="H37" s="10">
        <f t="shared" si="5"/>
        <v>0.22127659574468087</v>
      </c>
      <c r="I37" s="10"/>
      <c r="J37" s="10"/>
      <c r="M37">
        <f t="shared" si="6"/>
        <v>62</v>
      </c>
    </row>
    <row r="38" spans="1:13" ht="15.75" customHeight="1">
      <c r="A38" s="17" t="s">
        <v>226</v>
      </c>
      <c r="B38" s="20" t="s">
        <v>213</v>
      </c>
      <c r="C38">
        <v>3</v>
      </c>
      <c r="D38">
        <v>8</v>
      </c>
      <c r="E38" s="2">
        <v>4.7729999999999997</v>
      </c>
      <c r="F38" s="2">
        <v>0.10299999999999999</v>
      </c>
      <c r="G38">
        <f t="shared" si="7"/>
        <v>4.67</v>
      </c>
      <c r="H38" s="10">
        <f t="shared" si="5"/>
        <v>2.1579719254137861E-2</v>
      </c>
      <c r="I38" s="10"/>
      <c r="J38" s="10"/>
      <c r="M38">
        <f t="shared" si="6"/>
        <v>62</v>
      </c>
    </row>
    <row r="39" spans="1:13" ht="15.75" customHeight="1">
      <c r="A39" s="17" t="s">
        <v>226</v>
      </c>
      <c r="B39" s="20" t="s">
        <v>213</v>
      </c>
      <c r="C39">
        <v>3</v>
      </c>
      <c r="D39">
        <v>9</v>
      </c>
      <c r="E39" s="2">
        <v>0.437</v>
      </c>
      <c r="F39" s="2">
        <v>7.4999999999999997E-2</v>
      </c>
      <c r="G39">
        <f t="shared" si="7"/>
        <v>0.36199999999999999</v>
      </c>
      <c r="H39" s="10">
        <f t="shared" si="5"/>
        <v>0.17162471395881007</v>
      </c>
      <c r="I39" s="10"/>
      <c r="J39" s="10"/>
      <c r="M39">
        <f t="shared" si="6"/>
        <v>62</v>
      </c>
    </row>
    <row r="40" spans="1:13" ht="15.75" customHeight="1">
      <c r="A40" s="17" t="s">
        <v>226</v>
      </c>
      <c r="B40" s="20" t="s">
        <v>213</v>
      </c>
      <c r="C40">
        <v>3</v>
      </c>
      <c r="D40">
        <v>10</v>
      </c>
      <c r="E40" s="2">
        <v>0.92100000000000004</v>
      </c>
      <c r="F40" s="2">
        <v>0.11600000000000001</v>
      </c>
      <c r="G40">
        <f t="shared" si="7"/>
        <v>0.80500000000000005</v>
      </c>
      <c r="H40" s="10">
        <f t="shared" si="5"/>
        <v>0.1259500542888165</v>
      </c>
      <c r="I40" s="10"/>
      <c r="J40" s="10"/>
      <c r="M40">
        <f t="shared" si="6"/>
        <v>62</v>
      </c>
    </row>
    <row r="41" spans="1:13" ht="15.75" customHeight="1">
      <c r="A41" s="17" t="s">
        <v>226</v>
      </c>
      <c r="B41" s="20" t="s">
        <v>213</v>
      </c>
      <c r="C41">
        <v>3</v>
      </c>
      <c r="D41">
        <v>11</v>
      </c>
      <c r="E41" s="2">
        <v>2.5499999999999998</v>
      </c>
      <c r="F41" s="2">
        <v>0.14399999999999999</v>
      </c>
      <c r="G41">
        <f t="shared" si="7"/>
        <v>2.4059999999999997</v>
      </c>
      <c r="H41" s="10">
        <f t="shared" si="5"/>
        <v>5.647058823529412E-2</v>
      </c>
      <c r="I41" s="10"/>
      <c r="J41" s="10"/>
      <c r="M41">
        <f t="shared" si="6"/>
        <v>62</v>
      </c>
    </row>
    <row r="42" spans="1:13" ht="15.75" customHeight="1">
      <c r="A42" s="17" t="s">
        <v>226</v>
      </c>
      <c r="B42" s="20" t="s">
        <v>213</v>
      </c>
      <c r="C42">
        <v>3</v>
      </c>
      <c r="D42">
        <v>12</v>
      </c>
      <c r="E42" s="2">
        <v>0.94499999999999995</v>
      </c>
      <c r="F42" s="2">
        <v>0.10299999999999999</v>
      </c>
      <c r="G42">
        <f t="shared" si="7"/>
        <v>0.84199999999999997</v>
      </c>
      <c r="H42" s="10">
        <f t="shared" si="5"/>
        <v>0.10899470899470899</v>
      </c>
      <c r="I42" s="10"/>
      <c r="J42" s="10"/>
      <c r="M42">
        <f t="shared" si="6"/>
        <v>62</v>
      </c>
    </row>
    <row r="43" spans="1:13" ht="15.75" customHeight="1">
      <c r="A43" s="17" t="s">
        <v>226</v>
      </c>
      <c r="B43" s="20" t="s">
        <v>213</v>
      </c>
      <c r="C43">
        <v>3</v>
      </c>
      <c r="D43">
        <v>13</v>
      </c>
      <c r="E43" s="2">
        <v>1.6539999999999999</v>
      </c>
      <c r="F43" s="2">
        <v>0.34899999999999998</v>
      </c>
      <c r="G43">
        <f t="shared" si="7"/>
        <v>1.3049999999999999</v>
      </c>
      <c r="H43" s="10">
        <f t="shared" si="5"/>
        <v>0.21100362756952842</v>
      </c>
      <c r="I43" s="10"/>
      <c r="J43" s="10"/>
      <c r="M43">
        <f t="shared" si="6"/>
        <v>62</v>
      </c>
    </row>
    <row r="44" spans="1:13" ht="15.75" customHeight="1">
      <c r="A44" s="17" t="s">
        <v>226</v>
      </c>
      <c r="B44" s="20" t="s">
        <v>213</v>
      </c>
      <c r="C44">
        <v>3</v>
      </c>
      <c r="D44">
        <v>14</v>
      </c>
      <c r="E44" s="2">
        <v>0.442</v>
      </c>
      <c r="F44" s="2">
        <v>7.5999999999999998E-2</v>
      </c>
      <c r="G44">
        <f t="shared" si="7"/>
        <v>0.36599999999999999</v>
      </c>
      <c r="H44" s="10">
        <f t="shared" si="5"/>
        <v>0.17194570135746606</v>
      </c>
      <c r="I44" s="10"/>
      <c r="J44" s="10"/>
      <c r="M44">
        <f t="shared" si="6"/>
        <v>62</v>
      </c>
    </row>
    <row r="45" spans="1:13" ht="15.75" customHeight="1">
      <c r="A45" s="17" t="s">
        <v>226</v>
      </c>
      <c r="B45" s="20" t="s">
        <v>213</v>
      </c>
      <c r="C45">
        <v>3</v>
      </c>
      <c r="D45">
        <v>15</v>
      </c>
      <c r="E45" s="2">
        <v>0.755</v>
      </c>
      <c r="F45" s="2">
        <v>6.8000000000000005E-2</v>
      </c>
      <c r="G45">
        <f t="shared" si="7"/>
        <v>0.68700000000000006</v>
      </c>
      <c r="H45" s="10">
        <f t="shared" si="5"/>
        <v>9.0066225165562924E-2</v>
      </c>
      <c r="I45" s="10"/>
      <c r="J45" s="10"/>
      <c r="M45">
        <f t="shared" si="6"/>
        <v>62</v>
      </c>
    </row>
    <row r="46" spans="1:13" ht="15.75" customHeight="1">
      <c r="A46" s="17" t="s">
        <v>226</v>
      </c>
      <c r="B46" s="20" t="s">
        <v>213</v>
      </c>
      <c r="C46">
        <v>3</v>
      </c>
      <c r="D46">
        <v>16</v>
      </c>
      <c r="E46" s="2">
        <v>3.036</v>
      </c>
      <c r="F46" s="2">
        <v>0.22700000000000001</v>
      </c>
      <c r="G46">
        <f t="shared" si="7"/>
        <v>2.8090000000000002</v>
      </c>
      <c r="H46" s="10">
        <f t="shared" si="5"/>
        <v>7.4769433465085647E-2</v>
      </c>
      <c r="I46" s="10"/>
      <c r="J46" s="10"/>
      <c r="M46">
        <f t="shared" si="6"/>
        <v>62</v>
      </c>
    </row>
    <row r="47" spans="1:13" ht="15.75" customHeight="1">
      <c r="A47" s="17"/>
      <c r="B47" s="20"/>
      <c r="E47" s="3"/>
      <c r="F47" s="3"/>
      <c r="G47" s="3"/>
      <c r="M47" s="1" t="s">
        <v>81</v>
      </c>
    </row>
    <row r="48" spans="1:13" ht="15.75" customHeight="1">
      <c r="A48" s="17" t="s">
        <v>226</v>
      </c>
      <c r="B48" s="20" t="s">
        <v>213</v>
      </c>
      <c r="C48">
        <v>4</v>
      </c>
      <c r="D48">
        <v>1</v>
      </c>
      <c r="E48" s="2">
        <v>3.9489999999999998</v>
      </c>
      <c r="F48" s="2">
        <v>0.124</v>
      </c>
      <c r="G48">
        <f t="shared" ref="G48:G54" si="8">E48-F48</f>
        <v>3.8249999999999997</v>
      </c>
      <c r="H48" s="10">
        <f>F48/E48</f>
        <v>3.1400354520131679E-2</v>
      </c>
      <c r="I48" s="10">
        <f>AVERAGE(H48:H61)</f>
        <v>3.8858653296198489E-2</v>
      </c>
      <c r="J48" s="10"/>
      <c r="L48" s="2" t="s">
        <v>204</v>
      </c>
      <c r="M48" s="2">
        <v>64</v>
      </c>
    </row>
    <row r="49" spans="1:13" ht="15.75" customHeight="1">
      <c r="A49" s="17" t="s">
        <v>226</v>
      </c>
      <c r="B49" s="20" t="s">
        <v>213</v>
      </c>
      <c r="C49">
        <v>4</v>
      </c>
      <c r="D49">
        <v>2</v>
      </c>
      <c r="E49" s="2">
        <v>0.41</v>
      </c>
      <c r="F49" s="2">
        <v>1.2999999999999999E-2</v>
      </c>
      <c r="G49">
        <f t="shared" si="8"/>
        <v>0.39699999999999996</v>
      </c>
      <c r="H49" s="10">
        <f t="shared" ref="H49:H61" si="9">F49/E49</f>
        <v>3.1707317073170732E-2</v>
      </c>
      <c r="I49" s="10"/>
      <c r="J49" s="10"/>
    </row>
    <row r="50" spans="1:13" ht="15.75" customHeight="1">
      <c r="A50" s="17" t="s">
        <v>226</v>
      </c>
      <c r="B50" s="20" t="s">
        <v>213</v>
      </c>
      <c r="C50">
        <v>4</v>
      </c>
      <c r="D50">
        <v>3</v>
      </c>
      <c r="E50" s="2">
        <v>0.22600000000000001</v>
      </c>
      <c r="F50" s="2">
        <v>4.2000000000000003E-2</v>
      </c>
      <c r="G50">
        <f t="shared" si="8"/>
        <v>0.184</v>
      </c>
      <c r="H50" s="10">
        <f t="shared" si="9"/>
        <v>0.18584070796460178</v>
      </c>
      <c r="I50" s="10"/>
      <c r="J50" s="10"/>
    </row>
    <row r="51" spans="1:13" ht="15.75" customHeight="1">
      <c r="A51" s="17" t="s">
        <v>226</v>
      </c>
      <c r="B51" s="20" t="s">
        <v>213</v>
      </c>
      <c r="C51">
        <v>4</v>
      </c>
      <c r="D51">
        <v>4</v>
      </c>
      <c r="E51" s="2">
        <v>3.3959999999999999</v>
      </c>
      <c r="F51" s="2">
        <v>0.21</v>
      </c>
      <c r="G51">
        <f t="shared" si="8"/>
        <v>3.1859999999999999</v>
      </c>
      <c r="H51" s="10">
        <f t="shared" si="9"/>
        <v>6.1837455830388695E-2</v>
      </c>
      <c r="I51" s="10"/>
      <c r="J51" s="10"/>
    </row>
    <row r="52" spans="1:13" ht="15.75" customHeight="1">
      <c r="A52" s="17" t="s">
        <v>226</v>
      </c>
      <c r="B52" s="20" t="s">
        <v>213</v>
      </c>
      <c r="C52">
        <v>4</v>
      </c>
      <c r="D52">
        <v>5</v>
      </c>
      <c r="E52" s="2">
        <v>4.577</v>
      </c>
      <c r="F52" s="2">
        <v>6.0999999999999999E-2</v>
      </c>
      <c r="G52">
        <f t="shared" si="8"/>
        <v>4.516</v>
      </c>
      <c r="H52" s="10">
        <f t="shared" si="9"/>
        <v>1.3327507100720996E-2</v>
      </c>
      <c r="I52" s="10"/>
      <c r="J52" s="10"/>
    </row>
    <row r="53" spans="1:13" ht="15.75" customHeight="1">
      <c r="A53" s="17" t="s">
        <v>226</v>
      </c>
      <c r="B53" s="20" t="s">
        <v>213</v>
      </c>
      <c r="C53">
        <v>4</v>
      </c>
      <c r="D53">
        <v>6</v>
      </c>
      <c r="E53" s="2">
        <v>1.367</v>
      </c>
      <c r="F53" s="2">
        <v>8.5000000000000006E-2</v>
      </c>
      <c r="G53">
        <f t="shared" si="8"/>
        <v>1.282</v>
      </c>
      <c r="H53" s="10">
        <f t="shared" si="9"/>
        <v>6.2179956108266279E-2</v>
      </c>
      <c r="I53" s="10"/>
      <c r="J53" s="10"/>
    </row>
    <row r="54" spans="1:13" ht="15.75" customHeight="1">
      <c r="A54" s="17" t="s">
        <v>226</v>
      </c>
      <c r="B54" s="20" t="s">
        <v>213</v>
      </c>
      <c r="C54">
        <v>4</v>
      </c>
      <c r="D54">
        <v>7</v>
      </c>
      <c r="E54" s="2">
        <v>2.9049999999999998</v>
      </c>
      <c r="F54" s="2">
        <v>8.5999999999999993E-2</v>
      </c>
      <c r="G54">
        <f t="shared" si="8"/>
        <v>2.819</v>
      </c>
      <c r="H54" s="10">
        <f t="shared" si="9"/>
        <v>2.9604130808950087E-2</v>
      </c>
      <c r="I54" s="10"/>
      <c r="J54" s="10"/>
    </row>
    <row r="55" spans="1:13" ht="15.75" customHeight="1">
      <c r="A55" s="17" t="s">
        <v>226</v>
      </c>
      <c r="B55" s="20" t="s">
        <v>213</v>
      </c>
      <c r="C55">
        <v>4</v>
      </c>
      <c r="D55">
        <v>8</v>
      </c>
      <c r="E55" s="2">
        <v>0.28499999999999998</v>
      </c>
      <c r="F55" s="2">
        <v>0</v>
      </c>
      <c r="G55" s="2">
        <v>0.28499999999999998</v>
      </c>
      <c r="H55" s="10">
        <f t="shared" si="9"/>
        <v>0</v>
      </c>
      <c r="I55" s="10"/>
      <c r="J55" s="10"/>
    </row>
    <row r="56" spans="1:13" ht="15.75" customHeight="1">
      <c r="A56" s="17" t="s">
        <v>226</v>
      </c>
      <c r="B56" s="20" t="s">
        <v>213</v>
      </c>
      <c r="C56">
        <v>4</v>
      </c>
      <c r="D56">
        <v>9</v>
      </c>
      <c r="E56" s="2">
        <v>5.1710000000000003</v>
      </c>
      <c r="F56" s="2">
        <v>0.159</v>
      </c>
      <c r="G56">
        <f t="shared" ref="G56:G61" si="10">E56-F56</f>
        <v>5.0120000000000005</v>
      </c>
      <c r="H56" s="10">
        <f t="shared" si="9"/>
        <v>3.0748404563914134E-2</v>
      </c>
      <c r="I56" s="10"/>
      <c r="J56" s="10"/>
    </row>
    <row r="57" spans="1:13" ht="15.75" customHeight="1">
      <c r="A57" s="17" t="s">
        <v>226</v>
      </c>
      <c r="B57" s="20" t="s">
        <v>213</v>
      </c>
      <c r="C57">
        <v>4</v>
      </c>
      <c r="D57">
        <v>10</v>
      </c>
      <c r="E57" s="2">
        <v>3.9079999999999999</v>
      </c>
      <c r="F57" s="2">
        <v>3.4000000000000002E-2</v>
      </c>
      <c r="G57">
        <f t="shared" si="10"/>
        <v>3.8740000000000001</v>
      </c>
      <c r="H57" s="10">
        <f t="shared" si="9"/>
        <v>8.7001023541453445E-3</v>
      </c>
      <c r="I57" s="10"/>
      <c r="J57" s="10"/>
    </row>
    <row r="58" spans="1:13" ht="15.75" customHeight="1">
      <c r="A58" s="17" t="s">
        <v>226</v>
      </c>
      <c r="B58" s="20" t="s">
        <v>213</v>
      </c>
      <c r="C58">
        <v>4</v>
      </c>
      <c r="D58">
        <v>11</v>
      </c>
      <c r="E58" s="2">
        <v>2.282</v>
      </c>
      <c r="F58" s="2">
        <v>3.2000000000000001E-2</v>
      </c>
      <c r="G58">
        <f t="shared" si="10"/>
        <v>2.25</v>
      </c>
      <c r="H58" s="10">
        <f t="shared" si="9"/>
        <v>1.4022787028921999E-2</v>
      </c>
      <c r="I58" s="10"/>
      <c r="J58" s="10"/>
    </row>
    <row r="59" spans="1:13" ht="15.75" customHeight="1">
      <c r="A59" s="17" t="s">
        <v>226</v>
      </c>
      <c r="B59" s="20" t="s">
        <v>213</v>
      </c>
      <c r="C59">
        <v>4</v>
      </c>
      <c r="D59">
        <v>12</v>
      </c>
      <c r="E59" s="2">
        <v>2.67</v>
      </c>
      <c r="F59" s="2">
        <v>4.1000000000000002E-2</v>
      </c>
      <c r="G59">
        <f t="shared" si="10"/>
        <v>2.629</v>
      </c>
      <c r="H59" s="10">
        <f t="shared" si="9"/>
        <v>1.5355805243445694E-2</v>
      </c>
      <c r="I59" s="10"/>
      <c r="J59" s="10"/>
    </row>
    <row r="60" spans="1:13" ht="15.75" customHeight="1">
      <c r="A60" s="17" t="s">
        <v>226</v>
      </c>
      <c r="B60" s="20" t="s">
        <v>213</v>
      </c>
      <c r="C60">
        <v>4</v>
      </c>
      <c r="D60">
        <v>13</v>
      </c>
      <c r="E60" s="2">
        <v>3.0459999999999998</v>
      </c>
      <c r="F60" s="2">
        <v>4.2000000000000003E-2</v>
      </c>
      <c r="G60">
        <f t="shared" si="10"/>
        <v>3.004</v>
      </c>
      <c r="H60" s="10">
        <f t="shared" si="9"/>
        <v>1.3788575180564677E-2</v>
      </c>
      <c r="I60" s="10"/>
      <c r="J60" s="10"/>
    </row>
    <row r="61" spans="1:13" ht="15.75" customHeight="1">
      <c r="A61" s="17" t="s">
        <v>226</v>
      </c>
      <c r="B61" s="20" t="s">
        <v>213</v>
      </c>
      <c r="C61">
        <v>4</v>
      </c>
      <c r="D61">
        <v>14</v>
      </c>
      <c r="E61" s="2">
        <v>2.5489999999999999</v>
      </c>
      <c r="F61" s="2">
        <v>0.11600000000000001</v>
      </c>
      <c r="G61">
        <f t="shared" si="10"/>
        <v>2.4329999999999998</v>
      </c>
      <c r="H61" s="10">
        <f t="shared" si="9"/>
        <v>4.5508042369556689E-2</v>
      </c>
      <c r="I61" s="10"/>
      <c r="J61" s="10"/>
    </row>
    <row r="62" spans="1:13" ht="15.75" customHeight="1">
      <c r="A62" s="17"/>
      <c r="B62" s="20"/>
      <c r="E62" s="1"/>
      <c r="F62" s="1"/>
      <c r="G62" s="1"/>
      <c r="M62" s="1" t="s">
        <v>81</v>
      </c>
    </row>
    <row r="63" spans="1:13" ht="15.75" customHeight="1">
      <c r="A63" s="17" t="s">
        <v>226</v>
      </c>
      <c r="B63" s="20" t="s">
        <v>213</v>
      </c>
      <c r="C63">
        <v>5</v>
      </c>
      <c r="D63">
        <v>1</v>
      </c>
      <c r="E63" s="2">
        <v>3.6469999999999998</v>
      </c>
      <c r="F63" s="2">
        <v>0.26400000000000001</v>
      </c>
      <c r="G63">
        <f t="shared" ref="G63:G70" si="11">E63-F63</f>
        <v>3.383</v>
      </c>
      <c r="H63" s="10">
        <f>F63/E63</f>
        <v>7.238826432684399E-2</v>
      </c>
      <c r="I63" s="10">
        <f>AVERAGE(H63:H70)</f>
        <v>4.7172717157616201E-2</v>
      </c>
      <c r="J63" s="10"/>
      <c r="L63" s="2" t="s">
        <v>205</v>
      </c>
      <c r="M63" s="2">
        <v>65</v>
      </c>
    </row>
    <row r="64" spans="1:13" ht="15.75" customHeight="1">
      <c r="A64" s="17" t="s">
        <v>226</v>
      </c>
      <c r="B64" s="20" t="s">
        <v>213</v>
      </c>
      <c r="C64">
        <v>5</v>
      </c>
      <c r="D64">
        <v>2</v>
      </c>
      <c r="E64" s="2">
        <v>3.6669999999999998</v>
      </c>
      <c r="F64" s="2">
        <v>0.434</v>
      </c>
      <c r="G64">
        <f t="shared" si="11"/>
        <v>3.2329999999999997</v>
      </c>
      <c r="H64" s="10">
        <f t="shared" ref="H64:H70" si="12">F64/E64</f>
        <v>0.1183528770111808</v>
      </c>
      <c r="I64" s="10"/>
      <c r="J64" s="10"/>
    </row>
    <row r="65" spans="1:13" ht="15.75" customHeight="1">
      <c r="A65" s="17" t="s">
        <v>226</v>
      </c>
      <c r="B65" s="20" t="s">
        <v>213</v>
      </c>
      <c r="C65">
        <v>5</v>
      </c>
      <c r="D65">
        <v>3</v>
      </c>
      <c r="E65" s="2">
        <v>2.008</v>
      </c>
      <c r="F65" s="2">
        <v>6.4000000000000001E-2</v>
      </c>
      <c r="G65">
        <f t="shared" si="11"/>
        <v>1.944</v>
      </c>
      <c r="H65" s="10">
        <f t="shared" si="12"/>
        <v>3.1872509960159362E-2</v>
      </c>
      <c r="I65" s="10"/>
      <c r="J65" s="10"/>
    </row>
    <row r="66" spans="1:13" ht="15.75" customHeight="1">
      <c r="A66" s="17" t="s">
        <v>226</v>
      </c>
      <c r="B66" s="20" t="s">
        <v>213</v>
      </c>
      <c r="C66">
        <v>5</v>
      </c>
      <c r="D66">
        <v>4</v>
      </c>
      <c r="E66" s="2">
        <v>1.359</v>
      </c>
      <c r="F66" s="2">
        <v>5.5E-2</v>
      </c>
      <c r="G66">
        <f t="shared" si="11"/>
        <v>1.304</v>
      </c>
      <c r="H66" s="10">
        <f t="shared" si="12"/>
        <v>4.0470934510669611E-2</v>
      </c>
      <c r="I66" s="10"/>
      <c r="J66" s="10"/>
    </row>
    <row r="67" spans="1:13" ht="15.75" customHeight="1">
      <c r="A67" s="17" t="s">
        <v>226</v>
      </c>
      <c r="B67" s="20" t="s">
        <v>213</v>
      </c>
      <c r="C67">
        <v>5</v>
      </c>
      <c r="D67">
        <v>5</v>
      </c>
      <c r="E67" s="2">
        <v>3.1880000000000002</v>
      </c>
      <c r="F67" s="2">
        <v>0.129</v>
      </c>
      <c r="G67">
        <f t="shared" si="11"/>
        <v>3.0590000000000002</v>
      </c>
      <c r="H67" s="10">
        <f t="shared" si="12"/>
        <v>4.0464240903387703E-2</v>
      </c>
      <c r="I67" s="10"/>
      <c r="J67" s="10"/>
    </row>
    <row r="68" spans="1:13" ht="15.75" customHeight="1">
      <c r="A68" s="17" t="s">
        <v>226</v>
      </c>
      <c r="B68" s="20" t="s">
        <v>213</v>
      </c>
      <c r="C68">
        <v>5</v>
      </c>
      <c r="D68">
        <v>6</v>
      </c>
      <c r="E68" s="2">
        <v>2.101</v>
      </c>
      <c r="F68" s="2">
        <v>0.04</v>
      </c>
      <c r="G68">
        <f t="shared" si="11"/>
        <v>2.0609999999999999</v>
      </c>
      <c r="H68" s="10">
        <f t="shared" si="12"/>
        <v>1.9038553069966681E-2</v>
      </c>
      <c r="I68" s="10"/>
      <c r="J68" s="10"/>
    </row>
    <row r="69" spans="1:13" ht="15.75" customHeight="1">
      <c r="A69" s="17" t="s">
        <v>226</v>
      </c>
      <c r="B69" s="20" t="s">
        <v>213</v>
      </c>
      <c r="C69">
        <v>5</v>
      </c>
      <c r="D69">
        <v>7</v>
      </c>
      <c r="E69" s="2">
        <v>3.17</v>
      </c>
      <c r="F69" s="2">
        <v>7.8E-2</v>
      </c>
      <c r="G69">
        <f t="shared" si="11"/>
        <v>3.0920000000000001</v>
      </c>
      <c r="H69" s="10">
        <f t="shared" si="12"/>
        <v>2.4605678233438486E-2</v>
      </c>
      <c r="I69" s="10"/>
      <c r="J69" s="10"/>
    </row>
    <row r="70" spans="1:13" ht="15.75" customHeight="1">
      <c r="A70" s="17" t="s">
        <v>226</v>
      </c>
      <c r="B70" s="20" t="s">
        <v>213</v>
      </c>
      <c r="C70">
        <v>5</v>
      </c>
      <c r="D70">
        <v>8</v>
      </c>
      <c r="E70" s="2">
        <v>3.4449999999999998</v>
      </c>
      <c r="F70" s="2">
        <v>0.104</v>
      </c>
      <c r="G70">
        <f t="shared" si="11"/>
        <v>3.3409999999999997</v>
      </c>
      <c r="H70" s="10">
        <f t="shared" si="12"/>
        <v>3.0188679245283019E-2</v>
      </c>
      <c r="I70" s="10"/>
      <c r="J70" s="10"/>
    </row>
    <row r="71" spans="1:13" ht="15.75" customHeight="1">
      <c r="A71" s="17"/>
      <c r="B71" s="20"/>
      <c r="E71" s="1"/>
      <c r="F71" s="1"/>
      <c r="G71" s="1"/>
      <c r="M71" s="1" t="s">
        <v>81</v>
      </c>
    </row>
    <row r="72" spans="1:13" ht="15.75" customHeight="1">
      <c r="A72" s="17" t="s">
        <v>226</v>
      </c>
      <c r="B72" s="20" t="s">
        <v>213</v>
      </c>
      <c r="C72">
        <v>6</v>
      </c>
      <c r="D72">
        <v>1</v>
      </c>
      <c r="E72" s="2">
        <v>4.6230000000000002</v>
      </c>
      <c r="F72" s="2">
        <v>0.28399999999999997</v>
      </c>
      <c r="G72">
        <f t="shared" ref="G72:G86" si="13">E72-F72</f>
        <v>4.3390000000000004</v>
      </c>
      <c r="H72" s="10">
        <f>F72/E72</f>
        <v>6.1431970581873233E-2</v>
      </c>
      <c r="I72" s="10">
        <f>AVERAGE(H72:H86)</f>
        <v>4.642264736840216E-2</v>
      </c>
      <c r="J72" s="10"/>
      <c r="L72" s="2" t="s">
        <v>206</v>
      </c>
      <c r="M72" s="2">
        <v>67</v>
      </c>
    </row>
    <row r="73" spans="1:13" ht="15.75" customHeight="1">
      <c r="A73" s="17" t="s">
        <v>226</v>
      </c>
      <c r="B73" s="20" t="s">
        <v>213</v>
      </c>
      <c r="C73">
        <v>6</v>
      </c>
      <c r="D73">
        <v>2</v>
      </c>
      <c r="E73" s="2">
        <v>0.58399999999999996</v>
      </c>
      <c r="F73" s="2">
        <v>3.5999999999999997E-2</v>
      </c>
      <c r="G73">
        <f t="shared" si="13"/>
        <v>0.54799999999999993</v>
      </c>
      <c r="H73" s="10">
        <f t="shared" ref="H73:H86" si="14">F73/E73</f>
        <v>6.1643835616438353E-2</v>
      </c>
      <c r="I73" s="10"/>
      <c r="J73" s="10"/>
    </row>
    <row r="74" spans="1:13" ht="15.75" customHeight="1">
      <c r="A74" s="17" t="s">
        <v>226</v>
      </c>
      <c r="B74" s="20" t="s">
        <v>213</v>
      </c>
      <c r="C74">
        <v>6</v>
      </c>
      <c r="D74">
        <v>3</v>
      </c>
      <c r="E74" s="2">
        <v>0.29199999999999998</v>
      </c>
      <c r="F74" s="2">
        <v>1.2999999999999999E-2</v>
      </c>
      <c r="G74">
        <f t="shared" si="13"/>
        <v>0.27899999999999997</v>
      </c>
      <c r="H74" s="10">
        <f t="shared" si="14"/>
        <v>4.4520547945205477E-2</v>
      </c>
      <c r="I74" s="10"/>
      <c r="J74" s="10"/>
    </row>
    <row r="75" spans="1:13" ht="15.75" customHeight="1">
      <c r="A75" s="17" t="s">
        <v>226</v>
      </c>
      <c r="B75" s="20" t="s">
        <v>213</v>
      </c>
      <c r="C75">
        <v>6</v>
      </c>
      <c r="D75">
        <v>4</v>
      </c>
      <c r="E75" s="2">
        <v>4.9950000000000001</v>
      </c>
      <c r="F75" s="2">
        <v>0.34300000000000003</v>
      </c>
      <c r="G75">
        <f t="shared" si="13"/>
        <v>4.6520000000000001</v>
      </c>
      <c r="H75" s="10">
        <f t="shared" si="14"/>
        <v>6.8668668668668678E-2</v>
      </c>
      <c r="I75" s="10"/>
      <c r="J75" s="10"/>
    </row>
    <row r="76" spans="1:13" ht="15.75" customHeight="1">
      <c r="A76" s="17" t="s">
        <v>226</v>
      </c>
      <c r="B76" s="20" t="s">
        <v>213</v>
      </c>
      <c r="C76">
        <v>6</v>
      </c>
      <c r="D76">
        <v>5</v>
      </c>
      <c r="E76" s="2">
        <v>7.02</v>
      </c>
      <c r="F76" s="2">
        <v>0.32400000000000001</v>
      </c>
      <c r="G76">
        <f t="shared" si="13"/>
        <v>6.6959999999999997</v>
      </c>
      <c r="H76" s="10">
        <f t="shared" si="14"/>
        <v>4.6153846153846156E-2</v>
      </c>
      <c r="I76" s="10"/>
      <c r="J76" s="10"/>
    </row>
    <row r="77" spans="1:13" ht="15.75" customHeight="1">
      <c r="A77" s="17" t="s">
        <v>226</v>
      </c>
      <c r="B77" s="20" t="s">
        <v>213</v>
      </c>
      <c r="C77">
        <v>6</v>
      </c>
      <c r="D77">
        <v>6</v>
      </c>
      <c r="E77" s="2">
        <v>0.89600000000000002</v>
      </c>
      <c r="F77" s="2">
        <v>1.7000000000000001E-2</v>
      </c>
      <c r="G77">
        <f t="shared" si="13"/>
        <v>0.879</v>
      </c>
      <c r="H77" s="10">
        <f t="shared" si="14"/>
        <v>1.8973214285714288E-2</v>
      </c>
      <c r="I77" s="10"/>
      <c r="J77" s="10"/>
    </row>
    <row r="78" spans="1:13" ht="15.75" customHeight="1">
      <c r="A78" s="17" t="s">
        <v>226</v>
      </c>
      <c r="B78" s="20" t="s">
        <v>213</v>
      </c>
      <c r="C78">
        <v>6</v>
      </c>
      <c r="D78">
        <v>7</v>
      </c>
      <c r="E78" s="2">
        <v>8.7360000000000007</v>
      </c>
      <c r="F78" s="2">
        <v>0.68200000000000005</v>
      </c>
      <c r="G78">
        <f t="shared" si="13"/>
        <v>8.0540000000000003</v>
      </c>
      <c r="H78" s="10">
        <f t="shared" si="14"/>
        <v>7.8067765567765568E-2</v>
      </c>
      <c r="I78" s="10"/>
      <c r="J78" s="10"/>
    </row>
    <row r="79" spans="1:13" ht="15.75" customHeight="1">
      <c r="A79" s="17" t="s">
        <v>226</v>
      </c>
      <c r="B79" s="20" t="s">
        <v>213</v>
      </c>
      <c r="C79">
        <v>6</v>
      </c>
      <c r="D79">
        <v>8</v>
      </c>
      <c r="E79" s="2">
        <v>2.117</v>
      </c>
      <c r="F79" s="2">
        <v>0.18099999999999999</v>
      </c>
      <c r="G79">
        <f t="shared" si="13"/>
        <v>1.9359999999999999</v>
      </c>
      <c r="H79" s="10">
        <f t="shared" si="14"/>
        <v>8.5498346717052434E-2</v>
      </c>
      <c r="I79" s="10"/>
      <c r="J79" s="10"/>
    </row>
    <row r="80" spans="1:13" ht="15.75" customHeight="1">
      <c r="A80" s="17" t="s">
        <v>226</v>
      </c>
      <c r="B80" s="20" t="s">
        <v>213</v>
      </c>
      <c r="C80">
        <v>6</v>
      </c>
      <c r="D80">
        <v>9</v>
      </c>
      <c r="E80" s="2">
        <v>3.4079999999999999</v>
      </c>
      <c r="F80" s="2">
        <v>0.121</v>
      </c>
      <c r="G80">
        <f t="shared" si="13"/>
        <v>3.2869999999999999</v>
      </c>
      <c r="H80" s="10">
        <f t="shared" si="14"/>
        <v>3.550469483568075E-2</v>
      </c>
      <c r="I80" s="10"/>
      <c r="J80" s="10"/>
    </row>
    <row r="81" spans="1:13" ht="15.75" customHeight="1">
      <c r="A81" s="17" t="s">
        <v>226</v>
      </c>
      <c r="B81" s="20" t="s">
        <v>213</v>
      </c>
      <c r="C81">
        <v>6</v>
      </c>
      <c r="D81">
        <v>10</v>
      </c>
      <c r="E81" s="2">
        <v>3.71</v>
      </c>
      <c r="F81" s="2">
        <v>0.111</v>
      </c>
      <c r="G81">
        <f t="shared" si="13"/>
        <v>3.5989999999999998</v>
      </c>
      <c r="H81" s="10">
        <f t="shared" si="14"/>
        <v>2.9919137466307279E-2</v>
      </c>
      <c r="I81" s="10"/>
      <c r="J81" s="10"/>
    </row>
    <row r="82" spans="1:13" ht="15.75" customHeight="1">
      <c r="A82" s="17" t="s">
        <v>226</v>
      </c>
      <c r="B82" s="20" t="s">
        <v>213</v>
      </c>
      <c r="C82">
        <v>6</v>
      </c>
      <c r="D82">
        <v>11</v>
      </c>
      <c r="E82" s="2">
        <v>1.6040000000000001</v>
      </c>
      <c r="F82" s="2">
        <v>7.1999999999999995E-2</v>
      </c>
      <c r="G82">
        <f t="shared" si="13"/>
        <v>1.532</v>
      </c>
      <c r="H82" s="10">
        <f t="shared" si="14"/>
        <v>4.4887780548628423E-2</v>
      </c>
      <c r="I82" s="10"/>
      <c r="J82" s="10"/>
    </row>
    <row r="83" spans="1:13" ht="15.75" customHeight="1">
      <c r="A83" s="17" t="s">
        <v>226</v>
      </c>
      <c r="B83" s="20" t="s">
        <v>213</v>
      </c>
      <c r="C83">
        <v>6</v>
      </c>
      <c r="D83">
        <v>12</v>
      </c>
      <c r="E83" s="2">
        <v>2.5590000000000002</v>
      </c>
      <c r="F83" s="2">
        <v>8.8999999999999996E-2</v>
      </c>
      <c r="G83">
        <f t="shared" si="13"/>
        <v>2.4700000000000002</v>
      </c>
      <c r="H83" s="10">
        <f t="shared" si="14"/>
        <v>3.4779210629152006E-2</v>
      </c>
      <c r="I83" s="10"/>
      <c r="J83" s="10"/>
    </row>
    <row r="84" spans="1:13" ht="15.75" customHeight="1">
      <c r="A84" s="17" t="s">
        <v>226</v>
      </c>
      <c r="B84" s="20" t="s">
        <v>213</v>
      </c>
      <c r="C84">
        <v>6</v>
      </c>
      <c r="D84">
        <v>13</v>
      </c>
      <c r="E84" s="2">
        <v>2.7890000000000001</v>
      </c>
      <c r="F84" s="2">
        <v>5.8999999999999997E-2</v>
      </c>
      <c r="G84">
        <f t="shared" si="13"/>
        <v>2.73</v>
      </c>
      <c r="H84" s="10">
        <f t="shared" si="14"/>
        <v>2.1154535675869484E-2</v>
      </c>
      <c r="I84" s="10"/>
      <c r="J84" s="10"/>
    </row>
    <row r="85" spans="1:13" ht="15.75" customHeight="1">
      <c r="A85" s="17" t="s">
        <v>226</v>
      </c>
      <c r="B85" s="20" t="s">
        <v>213</v>
      </c>
      <c r="C85">
        <v>6</v>
      </c>
      <c r="D85">
        <v>14</v>
      </c>
      <c r="E85" s="2">
        <v>2.34</v>
      </c>
      <c r="F85" s="2">
        <v>9.8000000000000004E-2</v>
      </c>
      <c r="G85">
        <f t="shared" si="13"/>
        <v>2.242</v>
      </c>
      <c r="H85" s="10">
        <f t="shared" si="14"/>
        <v>4.1880341880341884E-2</v>
      </c>
      <c r="I85" s="10"/>
      <c r="J85" s="10"/>
    </row>
    <row r="86" spans="1:13" ht="15.75" customHeight="1">
      <c r="A86" s="17" t="s">
        <v>226</v>
      </c>
      <c r="B86" s="20" t="s">
        <v>213</v>
      </c>
      <c r="C86">
        <v>6</v>
      </c>
      <c r="D86">
        <v>15</v>
      </c>
      <c r="E86" s="2">
        <v>0.90300000000000002</v>
      </c>
      <c r="F86" s="2">
        <v>2.1000000000000001E-2</v>
      </c>
      <c r="G86">
        <f t="shared" si="13"/>
        <v>0.88200000000000001</v>
      </c>
      <c r="H86" s="10">
        <f t="shared" si="14"/>
        <v>2.3255813953488372E-2</v>
      </c>
      <c r="I86" s="10"/>
      <c r="J86" s="10"/>
    </row>
    <row r="87" spans="1:13" ht="15.75" customHeight="1">
      <c r="A87" s="17"/>
      <c r="B87" s="20"/>
      <c r="E87" s="3"/>
      <c r="F87" s="3"/>
      <c r="G87" s="3"/>
      <c r="M87" s="1" t="s">
        <v>81</v>
      </c>
    </row>
    <row r="88" spans="1:13" ht="15.75" customHeight="1">
      <c r="A88" s="17" t="s">
        <v>226</v>
      </c>
      <c r="B88" s="20" t="s">
        <v>213</v>
      </c>
      <c r="C88">
        <v>7</v>
      </c>
      <c r="D88">
        <v>1</v>
      </c>
      <c r="E88" s="2">
        <v>0.50900000000000001</v>
      </c>
      <c r="F88" s="2">
        <v>8.0000000000000002E-3</v>
      </c>
      <c r="G88">
        <f t="shared" ref="G88:G96" si="15">E88-F88</f>
        <v>0.501</v>
      </c>
      <c r="H88" s="10">
        <f>F88/E88</f>
        <v>1.5717092337917484E-2</v>
      </c>
      <c r="I88" s="10">
        <f>AVERAGE(H88:H100)</f>
        <v>1.8562347974702686E-2</v>
      </c>
      <c r="J88" s="10"/>
      <c r="L88" s="2" t="s">
        <v>207</v>
      </c>
      <c r="M88" s="2">
        <v>68</v>
      </c>
    </row>
    <row r="89" spans="1:13" ht="15.75" customHeight="1">
      <c r="A89" s="17" t="s">
        <v>226</v>
      </c>
      <c r="B89" s="20" t="s">
        <v>213</v>
      </c>
      <c r="C89">
        <v>7</v>
      </c>
      <c r="D89">
        <v>2</v>
      </c>
      <c r="E89" s="2">
        <v>2.706</v>
      </c>
      <c r="F89" s="2">
        <v>2.1999999999999999E-2</v>
      </c>
      <c r="G89">
        <f t="shared" si="15"/>
        <v>2.6840000000000002</v>
      </c>
      <c r="H89" s="10">
        <f t="shared" ref="H89:H100" si="16">F89/E89</f>
        <v>8.1300813008130073E-3</v>
      </c>
      <c r="I89" s="10"/>
      <c r="J89" s="10"/>
    </row>
    <row r="90" spans="1:13" ht="15.75" customHeight="1">
      <c r="A90" s="17" t="s">
        <v>226</v>
      </c>
      <c r="B90" s="20" t="s">
        <v>213</v>
      </c>
      <c r="C90">
        <v>7</v>
      </c>
      <c r="D90">
        <v>3</v>
      </c>
      <c r="E90" s="2">
        <v>3.3069999999999999</v>
      </c>
      <c r="F90" s="2">
        <v>4.4999999999999998E-2</v>
      </c>
      <c r="G90">
        <f t="shared" si="15"/>
        <v>3.262</v>
      </c>
      <c r="H90" s="10">
        <f t="shared" si="16"/>
        <v>1.3607499244027819E-2</v>
      </c>
      <c r="I90" s="10"/>
      <c r="J90" s="10"/>
    </row>
    <row r="91" spans="1:13" ht="15.75" customHeight="1">
      <c r="A91" s="17" t="s">
        <v>226</v>
      </c>
      <c r="B91" s="20" t="s">
        <v>213</v>
      </c>
      <c r="C91">
        <v>7</v>
      </c>
      <c r="D91">
        <v>4</v>
      </c>
      <c r="E91" s="2">
        <v>0.77900000000000003</v>
      </c>
      <c r="F91" s="2">
        <v>4.5999999999999999E-2</v>
      </c>
      <c r="G91">
        <f t="shared" si="15"/>
        <v>0.73299999999999998</v>
      </c>
      <c r="H91" s="10">
        <f t="shared" si="16"/>
        <v>5.9050064184852369E-2</v>
      </c>
      <c r="I91" s="10"/>
      <c r="J91" s="10"/>
    </row>
    <row r="92" spans="1:13" ht="15.75" customHeight="1">
      <c r="A92" s="17" t="s">
        <v>226</v>
      </c>
      <c r="B92" s="20" t="s">
        <v>213</v>
      </c>
      <c r="C92">
        <v>7</v>
      </c>
      <c r="D92">
        <v>5</v>
      </c>
      <c r="E92" s="2">
        <v>0.91300000000000003</v>
      </c>
      <c r="F92" s="2">
        <v>1.0999999999999999E-2</v>
      </c>
      <c r="G92">
        <f t="shared" si="15"/>
        <v>0.90200000000000002</v>
      </c>
      <c r="H92" s="10">
        <f t="shared" si="16"/>
        <v>1.2048192771084336E-2</v>
      </c>
      <c r="I92" s="10"/>
      <c r="J92" s="10"/>
    </row>
    <row r="93" spans="1:13" ht="15.75" customHeight="1">
      <c r="A93" s="17" t="s">
        <v>226</v>
      </c>
      <c r="B93" s="20" t="s">
        <v>213</v>
      </c>
      <c r="C93">
        <v>7</v>
      </c>
      <c r="D93">
        <v>6</v>
      </c>
      <c r="E93" s="2">
        <v>0.41099999999999998</v>
      </c>
      <c r="F93" s="2">
        <v>1.2E-2</v>
      </c>
      <c r="G93">
        <f t="shared" si="15"/>
        <v>0.39899999999999997</v>
      </c>
      <c r="H93" s="10">
        <f t="shared" si="16"/>
        <v>2.9197080291970805E-2</v>
      </c>
      <c r="I93" s="10"/>
      <c r="J93" s="10"/>
    </row>
    <row r="94" spans="1:13" ht="15.75" customHeight="1">
      <c r="A94" s="17" t="s">
        <v>226</v>
      </c>
      <c r="B94" s="20" t="s">
        <v>213</v>
      </c>
      <c r="C94">
        <v>7</v>
      </c>
      <c r="D94">
        <v>7</v>
      </c>
      <c r="E94" s="2">
        <v>1.468</v>
      </c>
      <c r="F94" s="2">
        <v>2.7E-2</v>
      </c>
      <c r="G94">
        <f t="shared" si="15"/>
        <v>1.4410000000000001</v>
      </c>
      <c r="H94" s="10">
        <f t="shared" si="16"/>
        <v>1.8392370572207085E-2</v>
      </c>
      <c r="I94" s="10"/>
      <c r="J94" s="10"/>
    </row>
    <row r="95" spans="1:13" ht="15.75" customHeight="1">
      <c r="A95" s="17" t="s">
        <v>226</v>
      </c>
      <c r="B95" s="20" t="s">
        <v>213</v>
      </c>
      <c r="C95">
        <v>7</v>
      </c>
      <c r="D95">
        <v>8</v>
      </c>
      <c r="E95" s="2">
        <v>2.109</v>
      </c>
      <c r="F95" s="2">
        <v>7.0999999999999994E-2</v>
      </c>
      <c r="G95">
        <f t="shared" si="15"/>
        <v>2.0379999999999998</v>
      </c>
      <c r="H95" s="10">
        <f t="shared" si="16"/>
        <v>3.366524419155998E-2</v>
      </c>
      <c r="I95" s="10"/>
      <c r="J95" s="10"/>
    </row>
    <row r="96" spans="1:13" ht="15.75" customHeight="1">
      <c r="A96" s="17" t="s">
        <v>226</v>
      </c>
      <c r="B96" s="20" t="s">
        <v>213</v>
      </c>
      <c r="C96">
        <v>7</v>
      </c>
      <c r="D96">
        <v>9</v>
      </c>
      <c r="E96" s="2">
        <v>2.6789999999999998</v>
      </c>
      <c r="F96" s="2">
        <v>9.7000000000000003E-2</v>
      </c>
      <c r="G96">
        <f t="shared" si="15"/>
        <v>2.5819999999999999</v>
      </c>
      <c r="H96" s="10">
        <f t="shared" si="16"/>
        <v>3.6207540126913032E-2</v>
      </c>
      <c r="I96" s="10"/>
      <c r="J96" s="10"/>
    </row>
    <row r="97" spans="1:13" ht="15.75" customHeight="1">
      <c r="A97" s="17" t="s">
        <v>226</v>
      </c>
      <c r="B97" s="20" t="s">
        <v>213</v>
      </c>
      <c r="C97">
        <v>7</v>
      </c>
      <c r="D97">
        <v>10</v>
      </c>
      <c r="E97" s="2">
        <v>2.0939999999999999</v>
      </c>
      <c r="F97" s="2">
        <v>0</v>
      </c>
      <c r="G97" s="2">
        <v>2.0939999999999999</v>
      </c>
      <c r="H97" s="10">
        <f t="shared" si="16"/>
        <v>0</v>
      </c>
      <c r="I97" s="10"/>
      <c r="J97" s="10"/>
    </row>
    <row r="98" spans="1:13" ht="15.75" customHeight="1">
      <c r="A98" s="17" t="s">
        <v>226</v>
      </c>
      <c r="B98" s="20" t="s">
        <v>213</v>
      </c>
      <c r="C98">
        <v>7</v>
      </c>
      <c r="D98">
        <v>11</v>
      </c>
      <c r="E98" s="2">
        <v>1.8959999999999999</v>
      </c>
      <c r="F98" s="2">
        <v>2.9000000000000001E-2</v>
      </c>
      <c r="G98">
        <f>E98-F98</f>
        <v>1.867</v>
      </c>
      <c r="H98" s="10">
        <f t="shared" si="16"/>
        <v>1.5295358649789032E-2</v>
      </c>
      <c r="I98" s="10"/>
      <c r="J98" s="10"/>
    </row>
    <row r="99" spans="1:13" ht="15.75" customHeight="1">
      <c r="A99" s="17" t="s">
        <v>226</v>
      </c>
      <c r="B99" s="20" t="s">
        <v>213</v>
      </c>
      <c r="C99">
        <v>7</v>
      </c>
      <c r="D99">
        <v>12</v>
      </c>
      <c r="E99" s="2">
        <v>4.3710000000000004</v>
      </c>
      <c r="F99" s="2">
        <v>0</v>
      </c>
      <c r="G99" s="2">
        <v>4.3710000000000004</v>
      </c>
      <c r="H99" s="10">
        <f t="shared" si="16"/>
        <v>0</v>
      </c>
      <c r="I99" s="10"/>
      <c r="J99" s="10"/>
    </row>
    <row r="100" spans="1:13" ht="15.75" customHeight="1">
      <c r="A100" s="17" t="s">
        <v>226</v>
      </c>
      <c r="B100" s="20" t="s">
        <v>213</v>
      </c>
      <c r="C100">
        <v>7</v>
      </c>
      <c r="D100">
        <v>13</v>
      </c>
      <c r="E100" s="2">
        <v>2.1619999999999999</v>
      </c>
      <c r="F100" s="2">
        <v>0</v>
      </c>
      <c r="G100" s="2">
        <v>2.1619999999999999</v>
      </c>
      <c r="H100" s="10">
        <f t="shared" si="16"/>
        <v>0</v>
      </c>
      <c r="I100" s="10"/>
      <c r="J100" s="10"/>
    </row>
    <row r="101" spans="1:13" ht="15.75" customHeight="1">
      <c r="E101" s="3"/>
      <c r="F101" s="3"/>
      <c r="G101" s="3"/>
      <c r="M101" s="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1"/>
  <sheetViews>
    <sheetView workbookViewId="0">
      <pane ySplit="1" topLeftCell="A123" activePane="bottomLeft" state="frozen"/>
      <selection pane="bottomLeft" activeCell="J139" sqref="J139"/>
    </sheetView>
  </sheetViews>
  <sheetFormatPr baseColWidth="10" defaultColWidth="14.5" defaultRowHeight="15.75" customHeight="1"/>
  <cols>
    <col min="1" max="1" width="9.6640625" customWidth="1"/>
    <col min="2" max="2" width="8.33203125" customWidth="1"/>
    <col min="3" max="3" width="5.1640625" customWidth="1"/>
    <col min="4" max="4" width="4.83203125" customWidth="1"/>
    <col min="5" max="5" width="9.83203125" customWidth="1"/>
    <col min="6" max="6" width="8.33203125" customWidth="1"/>
    <col min="7" max="7" width="25.83203125" customWidth="1"/>
    <col min="8" max="8" width="12.83203125" customWidth="1"/>
    <col min="9" max="9" width="20.5" customWidth="1"/>
    <col min="10" max="10" width="9.5" customWidth="1"/>
    <col min="11" max="11" width="20" customWidth="1"/>
    <col min="12" max="12" width="10.1640625" customWidth="1"/>
    <col min="13" max="13" width="8" customWidth="1"/>
    <col min="14" max="14" width="17.5" customWidth="1"/>
    <col min="15" max="15" width="16.5" customWidth="1"/>
    <col min="16" max="16" width="18.1640625" customWidth="1"/>
  </cols>
  <sheetData>
    <row r="1" spans="1:16" s="18" customFormat="1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208</v>
      </c>
      <c r="H1" s="23" t="s">
        <v>227</v>
      </c>
      <c r="I1" s="23" t="s">
        <v>228</v>
      </c>
      <c r="J1" s="23" t="s">
        <v>229</v>
      </c>
      <c r="K1" s="4" t="s">
        <v>33</v>
      </c>
      <c r="L1" s="19" t="s">
        <v>0</v>
      </c>
      <c r="M1" s="19" t="s">
        <v>1</v>
      </c>
      <c r="N1" s="4"/>
      <c r="O1" s="4"/>
      <c r="P1" s="4"/>
    </row>
    <row r="2" spans="1:16" ht="15.75" customHeight="1">
      <c r="A2" s="17" t="s">
        <v>212</v>
      </c>
      <c r="B2" s="20" t="s">
        <v>213</v>
      </c>
      <c r="C2">
        <v>1</v>
      </c>
      <c r="D2">
        <v>1</v>
      </c>
      <c r="E2" s="2">
        <v>21.309000000000001</v>
      </c>
      <c r="F2" s="2">
        <v>0.75800000000000001</v>
      </c>
      <c r="G2" s="10">
        <f>F2/E2</f>
        <v>3.5571824111877606E-2</v>
      </c>
      <c r="H2" s="10">
        <f>AVERAGE(G2:G9)</f>
        <v>3.2283362063033533E-2</v>
      </c>
      <c r="I2" s="10">
        <f>AVERAGE(H2:H138)</f>
        <v>2.1063710892684072E-2</v>
      </c>
      <c r="J2" s="10">
        <f>(_xlfn.STDEV.S(H2:H138))/(SQRT(COUNT(H2:H138)))</f>
        <v>6.3819936155838147E-3</v>
      </c>
      <c r="L2" s="2" t="s">
        <v>34</v>
      </c>
      <c r="M2" s="2">
        <v>150</v>
      </c>
    </row>
    <row r="3" spans="1:16" ht="15.75" customHeight="1">
      <c r="A3" s="17" t="s">
        <v>212</v>
      </c>
      <c r="B3" s="20" t="s">
        <v>213</v>
      </c>
      <c r="C3">
        <v>1</v>
      </c>
      <c r="D3">
        <v>2</v>
      </c>
      <c r="E3" s="5">
        <v>12.422000000000001</v>
      </c>
      <c r="F3" s="2">
        <v>0</v>
      </c>
      <c r="G3" s="10">
        <f t="shared" ref="G3:G9" si="0">F3/E3</f>
        <v>0</v>
      </c>
      <c r="H3" s="10"/>
      <c r="I3" s="10"/>
      <c r="J3" s="10"/>
      <c r="M3" s="2">
        <v>150</v>
      </c>
    </row>
    <row r="4" spans="1:16" ht="15.75" customHeight="1">
      <c r="A4" s="17" t="s">
        <v>212</v>
      </c>
      <c r="B4" s="20" t="s">
        <v>213</v>
      </c>
      <c r="C4">
        <v>1</v>
      </c>
      <c r="D4">
        <v>3</v>
      </c>
      <c r="E4" s="2">
        <v>1.393</v>
      </c>
      <c r="F4" s="2">
        <v>0</v>
      </c>
      <c r="G4" s="10">
        <f t="shared" si="0"/>
        <v>0</v>
      </c>
      <c r="H4" s="10"/>
      <c r="I4" s="10"/>
      <c r="J4" s="10"/>
      <c r="M4" s="2">
        <v>150</v>
      </c>
    </row>
    <row r="5" spans="1:16" ht="15.75" customHeight="1">
      <c r="A5" s="17" t="s">
        <v>212</v>
      </c>
      <c r="B5" s="20" t="s">
        <v>213</v>
      </c>
      <c r="C5">
        <v>1</v>
      </c>
      <c r="D5">
        <v>4</v>
      </c>
      <c r="E5" s="5">
        <v>14.702</v>
      </c>
      <c r="F5" s="2">
        <v>0.14799999999999999</v>
      </c>
      <c r="G5" s="10">
        <f t="shared" si="0"/>
        <v>1.0066657597605767E-2</v>
      </c>
      <c r="H5" s="10"/>
      <c r="I5" s="10"/>
      <c r="J5" s="10"/>
      <c r="M5" s="2">
        <v>150</v>
      </c>
    </row>
    <row r="6" spans="1:16" ht="15.75" customHeight="1">
      <c r="A6" s="17" t="s">
        <v>212</v>
      </c>
      <c r="B6" s="20" t="s">
        <v>213</v>
      </c>
      <c r="C6">
        <v>1</v>
      </c>
      <c r="D6">
        <v>5</v>
      </c>
      <c r="E6" s="2">
        <v>3.7789999999999999</v>
      </c>
      <c r="F6" s="2">
        <v>0.03</v>
      </c>
      <c r="G6" s="10">
        <f t="shared" si="0"/>
        <v>7.9386080973802599E-3</v>
      </c>
      <c r="H6" s="10"/>
      <c r="I6" s="10"/>
      <c r="J6" s="10"/>
      <c r="M6" s="2">
        <v>150</v>
      </c>
      <c r="N6" s="3"/>
      <c r="O6" s="3"/>
      <c r="P6" s="3"/>
    </row>
    <row r="7" spans="1:16" ht="15.75" customHeight="1">
      <c r="A7" s="17" t="s">
        <v>212</v>
      </c>
      <c r="B7" s="20" t="s">
        <v>213</v>
      </c>
      <c r="C7">
        <v>1</v>
      </c>
      <c r="D7">
        <v>6</v>
      </c>
      <c r="E7" s="2">
        <v>0.70799999999999996</v>
      </c>
      <c r="F7" s="2">
        <v>0.13100000000000001</v>
      </c>
      <c r="G7" s="10">
        <f t="shared" si="0"/>
        <v>0.18502824858757064</v>
      </c>
      <c r="H7" s="10"/>
      <c r="I7" s="10"/>
      <c r="J7" s="10"/>
      <c r="M7" s="2">
        <v>150</v>
      </c>
    </row>
    <row r="8" spans="1:16" ht="15.75" customHeight="1">
      <c r="A8" s="17" t="s">
        <v>212</v>
      </c>
      <c r="B8" s="20" t="s">
        <v>213</v>
      </c>
      <c r="C8">
        <v>1</v>
      </c>
      <c r="D8">
        <v>7</v>
      </c>
      <c r="E8" s="6">
        <v>1.74</v>
      </c>
      <c r="F8" s="2">
        <v>2.1000000000000001E-2</v>
      </c>
      <c r="G8" s="10">
        <f t="shared" si="0"/>
        <v>1.2068965517241381E-2</v>
      </c>
      <c r="H8" s="10"/>
      <c r="I8" s="10"/>
      <c r="J8" s="10"/>
      <c r="M8" s="2">
        <v>150</v>
      </c>
    </row>
    <row r="9" spans="1:16" ht="15.75" customHeight="1">
      <c r="A9" s="17" t="s">
        <v>212</v>
      </c>
      <c r="B9" s="20" t="s">
        <v>213</v>
      </c>
      <c r="C9">
        <v>1</v>
      </c>
      <c r="D9">
        <v>8</v>
      </c>
      <c r="E9" s="5">
        <v>5.4</v>
      </c>
      <c r="F9" s="2">
        <v>4.1000000000000002E-2</v>
      </c>
      <c r="G9" s="10">
        <f t="shared" si="0"/>
        <v>7.5925925925925926E-3</v>
      </c>
      <c r="H9" s="10"/>
      <c r="I9" s="10"/>
      <c r="J9" s="10"/>
      <c r="M9" s="2">
        <v>150</v>
      </c>
    </row>
    <row r="10" spans="1:16" ht="15.75" customHeight="1">
      <c r="A10" s="17" t="s">
        <v>212</v>
      </c>
      <c r="B10" s="20" t="s">
        <v>213</v>
      </c>
      <c r="C10">
        <v>1</v>
      </c>
      <c r="D10">
        <v>9</v>
      </c>
      <c r="E10" s="2">
        <v>12.923999999999999</v>
      </c>
      <c r="G10" s="10"/>
      <c r="H10" s="10"/>
      <c r="I10" s="10"/>
      <c r="J10" s="10"/>
      <c r="M10" s="2">
        <v>150</v>
      </c>
    </row>
    <row r="11" spans="1:16" ht="15.75" customHeight="1">
      <c r="A11" s="17" t="s">
        <v>212</v>
      </c>
      <c r="B11" s="20" t="s">
        <v>213</v>
      </c>
      <c r="C11">
        <v>1</v>
      </c>
      <c r="D11">
        <v>10</v>
      </c>
      <c r="E11" s="2">
        <v>17.077999999999999</v>
      </c>
      <c r="G11" s="10"/>
      <c r="H11" s="10"/>
      <c r="I11" s="10"/>
      <c r="J11" s="10"/>
      <c r="M11" s="2">
        <v>150</v>
      </c>
      <c r="N11" s="3"/>
      <c r="O11" s="3"/>
      <c r="P11" s="3"/>
    </row>
    <row r="12" spans="1:16" ht="15.75" customHeight="1">
      <c r="A12" s="17" t="s">
        <v>212</v>
      </c>
      <c r="B12" s="20" t="s">
        <v>213</v>
      </c>
      <c r="C12">
        <v>1</v>
      </c>
      <c r="D12">
        <v>11</v>
      </c>
      <c r="E12" s="2">
        <v>1.9690000000000001</v>
      </c>
      <c r="G12" s="10"/>
      <c r="H12" s="10"/>
      <c r="I12" s="10"/>
      <c r="J12" s="10"/>
      <c r="M12" s="2">
        <v>150</v>
      </c>
    </row>
    <row r="13" spans="1:16" ht="15.75" customHeight="1">
      <c r="A13" s="17" t="s">
        <v>212</v>
      </c>
      <c r="B13" s="20" t="s">
        <v>213</v>
      </c>
      <c r="C13">
        <v>1</v>
      </c>
      <c r="D13">
        <v>12</v>
      </c>
      <c r="E13" s="2">
        <v>1.073</v>
      </c>
      <c r="G13" s="10"/>
      <c r="H13" s="10"/>
      <c r="I13" s="10"/>
      <c r="J13" s="10"/>
      <c r="M13" s="2">
        <v>150</v>
      </c>
      <c r="N13" s="4"/>
      <c r="O13" s="4"/>
      <c r="P13" s="4"/>
    </row>
    <row r="14" spans="1:16" ht="15.75" customHeight="1">
      <c r="A14" s="17" t="s">
        <v>212</v>
      </c>
      <c r="B14" s="20" t="s">
        <v>213</v>
      </c>
      <c r="C14">
        <v>1</v>
      </c>
      <c r="D14">
        <v>13</v>
      </c>
      <c r="E14" s="2">
        <v>3.9340000000000002</v>
      </c>
      <c r="G14" s="10"/>
      <c r="H14" s="10"/>
      <c r="I14" s="10"/>
      <c r="J14" s="10"/>
      <c r="M14" s="2">
        <v>150</v>
      </c>
    </row>
    <row r="15" spans="1:16" ht="15.75" customHeight="1">
      <c r="A15" s="17" t="s">
        <v>212</v>
      </c>
      <c r="B15" s="20" t="s">
        <v>213</v>
      </c>
      <c r="C15">
        <v>1</v>
      </c>
      <c r="D15">
        <v>14</v>
      </c>
      <c r="E15" s="2">
        <v>0.251</v>
      </c>
      <c r="G15" s="10"/>
      <c r="H15" s="10"/>
      <c r="I15" s="10"/>
      <c r="J15" s="10"/>
      <c r="M15" s="2">
        <v>150</v>
      </c>
    </row>
    <row r="16" spans="1:16" ht="15.75" customHeight="1">
      <c r="A16" s="17" t="s">
        <v>212</v>
      </c>
      <c r="B16" s="20" t="s">
        <v>213</v>
      </c>
      <c r="C16">
        <v>1</v>
      </c>
      <c r="D16">
        <v>15</v>
      </c>
      <c r="E16" s="2">
        <v>9.3789999999999996</v>
      </c>
      <c r="G16" s="10"/>
      <c r="H16" s="10"/>
      <c r="I16" s="10"/>
      <c r="J16" s="10"/>
      <c r="M16" s="2">
        <v>150</v>
      </c>
    </row>
    <row r="17" spans="1:13" ht="15.75" customHeight="1">
      <c r="A17" s="17" t="s">
        <v>212</v>
      </c>
      <c r="B17" s="20" t="s">
        <v>213</v>
      </c>
      <c r="C17">
        <v>1</v>
      </c>
      <c r="D17">
        <v>16</v>
      </c>
      <c r="E17" s="5">
        <v>15.659000000000001</v>
      </c>
      <c r="G17" s="10"/>
      <c r="H17" s="10"/>
      <c r="I17" s="10"/>
      <c r="J17" s="10"/>
      <c r="M17" s="2">
        <v>150</v>
      </c>
    </row>
    <row r="18" spans="1:13" ht="15.75" customHeight="1">
      <c r="A18" s="17" t="s">
        <v>212</v>
      </c>
      <c r="B18" s="20" t="s">
        <v>213</v>
      </c>
      <c r="C18">
        <v>2</v>
      </c>
      <c r="D18">
        <v>1</v>
      </c>
      <c r="E18" s="2">
        <v>7.7720000000000002</v>
      </c>
      <c r="F18" s="2">
        <v>2E-3</v>
      </c>
      <c r="G18" s="10">
        <f>F18/E18</f>
        <v>2.5733401955738551E-4</v>
      </c>
      <c r="H18" s="10">
        <f>AVERAGE(G18:G29)</f>
        <v>3.3455257946549272E-3</v>
      </c>
      <c r="I18" s="10"/>
      <c r="J18" s="10"/>
      <c r="L18" s="2" t="s">
        <v>39</v>
      </c>
      <c r="M18" s="2" t="s">
        <v>40</v>
      </c>
    </row>
    <row r="19" spans="1:13" ht="15.75" customHeight="1">
      <c r="A19" s="17" t="s">
        <v>212</v>
      </c>
      <c r="B19" s="20" t="s">
        <v>213</v>
      </c>
      <c r="C19">
        <v>2</v>
      </c>
      <c r="D19">
        <v>2</v>
      </c>
      <c r="E19" s="2">
        <v>10.27</v>
      </c>
      <c r="F19" s="2">
        <v>0.104</v>
      </c>
      <c r="G19" s="10">
        <f t="shared" ref="G19:G29" si="1">F19/E19</f>
        <v>1.0126582278481013E-2</v>
      </c>
      <c r="H19" s="10"/>
      <c r="I19" s="10"/>
      <c r="J19" s="10"/>
      <c r="L19" s="2" t="s">
        <v>39</v>
      </c>
    </row>
    <row r="20" spans="1:13" ht="15.75" customHeight="1">
      <c r="A20" s="17" t="s">
        <v>212</v>
      </c>
      <c r="B20" s="20" t="s">
        <v>213</v>
      </c>
      <c r="C20">
        <v>2</v>
      </c>
      <c r="D20">
        <v>3</v>
      </c>
      <c r="E20" s="2">
        <v>22.884</v>
      </c>
      <c r="F20" s="2">
        <v>4.5999999999999999E-2</v>
      </c>
      <c r="G20" s="10">
        <f t="shared" si="1"/>
        <v>2.0101380877468973E-3</v>
      </c>
      <c r="H20" s="10"/>
      <c r="I20" s="10"/>
      <c r="J20" s="10"/>
      <c r="L20" s="2" t="s">
        <v>39</v>
      </c>
    </row>
    <row r="21" spans="1:13" ht="15.75" customHeight="1">
      <c r="A21" s="17" t="s">
        <v>212</v>
      </c>
      <c r="B21" s="20" t="s">
        <v>213</v>
      </c>
      <c r="C21">
        <v>2</v>
      </c>
      <c r="D21">
        <v>4</v>
      </c>
      <c r="E21" s="2">
        <v>6.109</v>
      </c>
      <c r="F21" s="2">
        <v>5.0000000000000001E-3</v>
      </c>
      <c r="G21" s="10">
        <f t="shared" si="1"/>
        <v>8.1846456048453105E-4</v>
      </c>
      <c r="H21" s="10"/>
      <c r="I21" s="10"/>
      <c r="J21" s="10"/>
      <c r="L21" s="2" t="s">
        <v>39</v>
      </c>
    </row>
    <row r="22" spans="1:13" ht="15.75" customHeight="1">
      <c r="A22" s="17" t="s">
        <v>212</v>
      </c>
      <c r="B22" s="20" t="s">
        <v>213</v>
      </c>
      <c r="C22">
        <v>2</v>
      </c>
      <c r="D22">
        <v>5</v>
      </c>
      <c r="E22" s="2">
        <v>3.254</v>
      </c>
      <c r="F22" s="2">
        <v>1.0999999999999999E-2</v>
      </c>
      <c r="G22" s="10">
        <f t="shared" si="1"/>
        <v>3.3804548248309771E-3</v>
      </c>
      <c r="H22" s="10"/>
      <c r="I22" s="10"/>
      <c r="J22" s="10"/>
      <c r="L22" s="2" t="s">
        <v>39</v>
      </c>
    </row>
    <row r="23" spans="1:13" ht="15.75" customHeight="1">
      <c r="A23" s="17" t="s">
        <v>212</v>
      </c>
      <c r="B23" s="20" t="s">
        <v>213</v>
      </c>
      <c r="C23">
        <v>2</v>
      </c>
      <c r="D23">
        <v>6</v>
      </c>
      <c r="E23" s="2">
        <v>25.55</v>
      </c>
      <c r="F23" s="2">
        <v>5.0000000000000001E-3</v>
      </c>
      <c r="G23" s="10">
        <f t="shared" si="1"/>
        <v>1.9569471624266145E-4</v>
      </c>
      <c r="H23" s="10"/>
      <c r="I23" s="10"/>
      <c r="J23" s="10"/>
      <c r="L23" s="2" t="s">
        <v>39</v>
      </c>
    </row>
    <row r="24" spans="1:13" ht="15.75" customHeight="1">
      <c r="A24" s="17" t="s">
        <v>212</v>
      </c>
      <c r="B24" s="20" t="s">
        <v>213</v>
      </c>
      <c r="C24">
        <v>2</v>
      </c>
      <c r="D24">
        <v>7</v>
      </c>
      <c r="E24" s="2">
        <v>13.269</v>
      </c>
      <c r="F24" s="2">
        <v>0.01</v>
      </c>
      <c r="G24" s="10">
        <f t="shared" si="1"/>
        <v>7.5363629512397313E-4</v>
      </c>
      <c r="H24" s="10"/>
      <c r="I24" s="10"/>
      <c r="J24" s="10"/>
      <c r="L24" s="2" t="s">
        <v>39</v>
      </c>
    </row>
    <row r="25" spans="1:13" ht="15.75" customHeight="1">
      <c r="A25" s="17" t="s">
        <v>212</v>
      </c>
      <c r="B25" s="20" t="s">
        <v>213</v>
      </c>
      <c r="C25">
        <v>2</v>
      </c>
      <c r="D25">
        <v>8</v>
      </c>
      <c r="E25" s="2">
        <v>9.0359999999999996</v>
      </c>
      <c r="F25" s="2">
        <v>5.0000000000000001E-3</v>
      </c>
      <c r="G25" s="10">
        <f t="shared" si="1"/>
        <v>5.5334218680832235E-4</v>
      </c>
      <c r="H25" s="10"/>
      <c r="I25" s="10"/>
      <c r="J25" s="10"/>
      <c r="L25" s="2" t="s">
        <v>39</v>
      </c>
    </row>
    <row r="26" spans="1:13" ht="15.75" customHeight="1">
      <c r="A26" s="17" t="s">
        <v>212</v>
      </c>
      <c r="B26" s="20" t="s">
        <v>213</v>
      </c>
      <c r="C26">
        <v>2</v>
      </c>
      <c r="D26">
        <v>9</v>
      </c>
      <c r="E26" s="2">
        <v>1.3240000000000001</v>
      </c>
      <c r="F26" s="2">
        <v>8.0000000000000002E-3</v>
      </c>
      <c r="G26" s="10">
        <f t="shared" si="1"/>
        <v>6.0422960725075529E-3</v>
      </c>
      <c r="H26" s="10"/>
      <c r="I26" s="10"/>
      <c r="J26" s="10"/>
      <c r="L26" s="2" t="s">
        <v>39</v>
      </c>
    </row>
    <row r="27" spans="1:13" ht="15.75" customHeight="1">
      <c r="A27" s="17" t="s">
        <v>212</v>
      </c>
      <c r="B27" s="20" t="s">
        <v>213</v>
      </c>
      <c r="C27">
        <v>2</v>
      </c>
      <c r="D27">
        <v>10</v>
      </c>
      <c r="E27" s="2">
        <v>4.0129999999999999</v>
      </c>
      <c r="F27" s="2">
        <v>1.4999999999999999E-2</v>
      </c>
      <c r="G27" s="10">
        <f t="shared" si="1"/>
        <v>3.7378519810615501E-3</v>
      </c>
      <c r="H27" s="10"/>
      <c r="I27" s="10"/>
      <c r="J27" s="10"/>
      <c r="L27" s="2" t="s">
        <v>39</v>
      </c>
    </row>
    <row r="28" spans="1:13" ht="15.75" customHeight="1">
      <c r="A28" s="17" t="s">
        <v>212</v>
      </c>
      <c r="B28" s="20" t="s">
        <v>213</v>
      </c>
      <c r="C28">
        <v>2</v>
      </c>
      <c r="D28">
        <v>11</v>
      </c>
      <c r="E28" s="2">
        <v>37.582999999999998</v>
      </c>
      <c r="F28" s="2">
        <v>0.16200000000000001</v>
      </c>
      <c r="G28" s="10">
        <f t="shared" si="1"/>
        <v>4.3104595162706547E-3</v>
      </c>
      <c r="H28" s="10"/>
      <c r="I28" s="10"/>
      <c r="J28" s="10"/>
      <c r="L28" s="2" t="s">
        <v>39</v>
      </c>
    </row>
    <row r="29" spans="1:13" ht="15.75" customHeight="1">
      <c r="A29" s="17" t="s">
        <v>212</v>
      </c>
      <c r="B29" s="20" t="s">
        <v>213</v>
      </c>
      <c r="C29">
        <v>2</v>
      </c>
      <c r="D29">
        <v>12</v>
      </c>
      <c r="E29" s="2">
        <v>13.819000000000001</v>
      </c>
      <c r="F29" s="2">
        <v>0.11</v>
      </c>
      <c r="G29" s="10">
        <f t="shared" si="1"/>
        <v>7.9600549967436141E-3</v>
      </c>
      <c r="H29" s="10"/>
      <c r="I29" s="10"/>
      <c r="J29" s="10"/>
      <c r="L29" s="2" t="s">
        <v>39</v>
      </c>
    </row>
    <row r="30" spans="1:13" ht="15.75" customHeight="1">
      <c r="A30" s="17" t="s">
        <v>212</v>
      </c>
      <c r="B30" s="20" t="s">
        <v>213</v>
      </c>
      <c r="C30">
        <v>2</v>
      </c>
      <c r="D30">
        <v>13</v>
      </c>
      <c r="F30" s="2">
        <v>1.9E-2</v>
      </c>
      <c r="G30" s="10"/>
      <c r="H30" s="10"/>
      <c r="I30" s="10"/>
      <c r="J30" s="10"/>
      <c r="L30" s="2" t="s">
        <v>39</v>
      </c>
    </row>
    <row r="31" spans="1:13" ht="15.75" customHeight="1">
      <c r="A31" s="17" t="s">
        <v>212</v>
      </c>
      <c r="B31" s="20" t="s">
        <v>213</v>
      </c>
      <c r="C31">
        <v>2</v>
      </c>
      <c r="D31">
        <v>14</v>
      </c>
      <c r="F31" s="2">
        <v>0.06</v>
      </c>
      <c r="G31" s="10"/>
      <c r="H31" s="10"/>
      <c r="I31" s="10"/>
      <c r="J31" s="10"/>
      <c r="L31" s="2" t="s">
        <v>39</v>
      </c>
    </row>
    <row r="32" spans="1:13" ht="15.75" customHeight="1">
      <c r="A32" s="17" t="s">
        <v>212</v>
      </c>
      <c r="B32" s="20" t="s">
        <v>213</v>
      </c>
      <c r="C32">
        <v>2</v>
      </c>
      <c r="D32">
        <v>15</v>
      </c>
      <c r="F32" s="2">
        <v>0.01</v>
      </c>
      <c r="G32" s="10"/>
      <c r="H32" s="10"/>
      <c r="I32" s="10"/>
      <c r="J32" s="10"/>
      <c r="L32" s="2" t="s">
        <v>39</v>
      </c>
    </row>
    <row r="33" spans="1:13" ht="15.75" customHeight="1">
      <c r="A33" s="17" t="s">
        <v>212</v>
      </c>
      <c r="B33" s="20" t="s">
        <v>213</v>
      </c>
      <c r="C33">
        <v>2</v>
      </c>
      <c r="D33">
        <v>16</v>
      </c>
      <c r="F33" s="2">
        <v>0.152</v>
      </c>
      <c r="G33" s="10"/>
      <c r="H33" s="10"/>
      <c r="I33" s="10"/>
      <c r="J33" s="10"/>
      <c r="L33" s="2" t="s">
        <v>39</v>
      </c>
    </row>
    <row r="34" spans="1:13" ht="15.75" customHeight="1">
      <c r="A34" s="17" t="s">
        <v>212</v>
      </c>
      <c r="B34" s="20" t="s">
        <v>213</v>
      </c>
      <c r="C34">
        <v>2</v>
      </c>
      <c r="D34">
        <v>17</v>
      </c>
      <c r="F34" s="2">
        <v>0.13500000000000001</v>
      </c>
      <c r="G34" s="10"/>
      <c r="H34" s="10"/>
      <c r="I34" s="10"/>
      <c r="J34" s="10"/>
      <c r="L34" s="2" t="s">
        <v>39</v>
      </c>
    </row>
    <row r="35" spans="1:13" ht="15.75" customHeight="1">
      <c r="A35" s="17" t="s">
        <v>212</v>
      </c>
      <c r="B35" s="20" t="s">
        <v>213</v>
      </c>
      <c r="C35">
        <v>2</v>
      </c>
      <c r="D35">
        <v>18</v>
      </c>
      <c r="F35" s="2">
        <v>6.0000000000000001E-3</v>
      </c>
      <c r="G35" s="10"/>
      <c r="H35" s="10"/>
      <c r="I35" s="10"/>
      <c r="J35" s="10"/>
      <c r="L35" s="2" t="s">
        <v>39</v>
      </c>
    </row>
    <row r="36" spans="1:13" ht="15.75" customHeight="1">
      <c r="A36" s="17" t="s">
        <v>212</v>
      </c>
      <c r="B36" s="20" t="s">
        <v>213</v>
      </c>
      <c r="C36">
        <v>3</v>
      </c>
      <c r="D36">
        <v>1</v>
      </c>
      <c r="E36" s="2">
        <v>17.536999999999999</v>
      </c>
      <c r="F36" s="2">
        <v>5.8000000000000003E-2</v>
      </c>
      <c r="G36" s="10">
        <f>F36/E36</f>
        <v>3.3072931516222848E-3</v>
      </c>
      <c r="H36" s="10">
        <f>AVERAGE(G36:G42)</f>
        <v>1.5225052080789986E-3</v>
      </c>
      <c r="I36" s="10"/>
      <c r="J36" s="10"/>
      <c r="L36" s="2" t="s">
        <v>41</v>
      </c>
      <c r="M36" s="2">
        <v>152</v>
      </c>
    </row>
    <row r="37" spans="1:13" ht="15.75" customHeight="1">
      <c r="A37" s="17" t="s">
        <v>212</v>
      </c>
      <c r="B37" s="20" t="s">
        <v>213</v>
      </c>
      <c r="C37">
        <v>3</v>
      </c>
      <c r="D37">
        <v>2</v>
      </c>
      <c r="E37" s="2">
        <v>8.0250000000000004</v>
      </c>
      <c r="F37" s="2">
        <v>2.5999999999999999E-2</v>
      </c>
      <c r="G37" s="10">
        <f t="shared" ref="G37:G42" si="2">F37/E37</f>
        <v>3.2398753894080992E-3</v>
      </c>
      <c r="H37" s="10"/>
      <c r="I37" s="10"/>
      <c r="J37" s="10"/>
      <c r="M37" s="2">
        <v>152</v>
      </c>
    </row>
    <row r="38" spans="1:13" ht="15.75" customHeight="1">
      <c r="A38" s="17" t="s">
        <v>212</v>
      </c>
      <c r="B38" s="20" t="s">
        <v>213</v>
      </c>
      <c r="C38">
        <v>3</v>
      </c>
      <c r="D38">
        <v>3</v>
      </c>
      <c r="E38" s="2">
        <v>19.501999999999999</v>
      </c>
      <c r="F38" s="2">
        <v>2.3E-2</v>
      </c>
      <c r="G38" s="10">
        <f t="shared" si="2"/>
        <v>1.1793662188493489E-3</v>
      </c>
      <c r="H38" s="10"/>
      <c r="I38" s="10"/>
      <c r="J38" s="10"/>
      <c r="M38" s="2">
        <v>152</v>
      </c>
    </row>
    <row r="39" spans="1:13" ht="15.75" customHeight="1">
      <c r="A39" s="17" t="s">
        <v>212</v>
      </c>
      <c r="B39" s="20" t="s">
        <v>213</v>
      </c>
      <c r="C39">
        <v>3</v>
      </c>
      <c r="D39">
        <v>4</v>
      </c>
      <c r="E39" s="2">
        <v>35.286999999999999</v>
      </c>
      <c r="F39" s="2">
        <v>1.2E-2</v>
      </c>
      <c r="G39" s="10">
        <f t="shared" si="2"/>
        <v>3.4006858049706693E-4</v>
      </c>
      <c r="H39" s="10"/>
      <c r="I39" s="10"/>
      <c r="J39" s="10"/>
      <c r="M39" s="2">
        <v>152</v>
      </c>
    </row>
    <row r="40" spans="1:13" ht="15.75" customHeight="1">
      <c r="A40" s="17" t="s">
        <v>212</v>
      </c>
      <c r="B40" s="20" t="s">
        <v>213</v>
      </c>
      <c r="C40">
        <v>3</v>
      </c>
      <c r="D40">
        <v>5</v>
      </c>
      <c r="E40" s="2">
        <v>14.275</v>
      </c>
      <c r="F40" s="2">
        <v>1.2999999999999999E-2</v>
      </c>
      <c r="G40" s="10">
        <f t="shared" si="2"/>
        <v>9.1068301225919433E-4</v>
      </c>
      <c r="H40" s="10"/>
      <c r="I40" s="10"/>
      <c r="J40" s="10"/>
      <c r="M40" s="2">
        <v>152</v>
      </c>
    </row>
    <row r="41" spans="1:13" ht="15.75" customHeight="1">
      <c r="A41" s="17" t="s">
        <v>212</v>
      </c>
      <c r="B41" s="20" t="s">
        <v>213</v>
      </c>
      <c r="C41">
        <v>3</v>
      </c>
      <c r="D41">
        <v>6</v>
      </c>
      <c r="E41" s="2">
        <v>12.095000000000001</v>
      </c>
      <c r="F41" s="2">
        <v>1.4999999999999999E-2</v>
      </c>
      <c r="G41" s="10">
        <f t="shared" si="2"/>
        <v>1.240181893344357E-3</v>
      </c>
      <c r="H41" s="10"/>
      <c r="I41" s="10"/>
      <c r="J41" s="10"/>
      <c r="M41" s="2">
        <v>152</v>
      </c>
    </row>
    <row r="42" spans="1:13" ht="15.75" customHeight="1">
      <c r="A42" s="17" t="s">
        <v>212</v>
      </c>
      <c r="B42" s="20" t="s">
        <v>213</v>
      </c>
      <c r="C42">
        <v>3</v>
      </c>
      <c r="D42">
        <v>7</v>
      </c>
      <c r="E42" s="2">
        <v>18.178999999999998</v>
      </c>
      <c r="F42" s="2">
        <v>8.0000000000000002E-3</v>
      </c>
      <c r="G42" s="10">
        <f t="shared" si="2"/>
        <v>4.4006821057263881E-4</v>
      </c>
      <c r="H42" s="10"/>
      <c r="I42" s="10"/>
      <c r="J42" s="10"/>
      <c r="M42" s="2">
        <v>152</v>
      </c>
    </row>
    <row r="43" spans="1:13" ht="15.75" customHeight="1">
      <c r="A43" s="17" t="s">
        <v>212</v>
      </c>
      <c r="B43" s="20" t="s">
        <v>213</v>
      </c>
      <c r="C43">
        <v>3</v>
      </c>
      <c r="D43">
        <v>8</v>
      </c>
      <c r="F43" s="2">
        <v>2.5999999999999999E-2</v>
      </c>
      <c r="G43" s="10"/>
      <c r="H43" s="10"/>
      <c r="I43" s="10"/>
      <c r="J43" s="10"/>
      <c r="M43" s="2">
        <v>152</v>
      </c>
    </row>
    <row r="44" spans="1:13" ht="15.75" customHeight="1">
      <c r="A44" s="17" t="s">
        <v>212</v>
      </c>
      <c r="B44" s="20" t="s">
        <v>213</v>
      </c>
      <c r="C44">
        <v>3</v>
      </c>
      <c r="D44">
        <v>9</v>
      </c>
      <c r="F44" s="2">
        <v>0.28699999999999998</v>
      </c>
      <c r="G44" s="10"/>
      <c r="H44" s="10"/>
      <c r="I44" s="10"/>
      <c r="J44" s="10"/>
      <c r="M44" s="2">
        <v>152</v>
      </c>
    </row>
    <row r="45" spans="1:13" ht="15.75" customHeight="1">
      <c r="A45" s="17" t="s">
        <v>212</v>
      </c>
      <c r="B45" s="20" t="s">
        <v>213</v>
      </c>
      <c r="C45">
        <v>3</v>
      </c>
      <c r="D45">
        <v>10</v>
      </c>
      <c r="F45" s="2">
        <v>2.4E-2</v>
      </c>
      <c r="G45" s="10"/>
      <c r="H45" s="10"/>
      <c r="I45" s="10"/>
      <c r="J45" s="10"/>
      <c r="M45" s="2">
        <v>152</v>
      </c>
    </row>
    <row r="46" spans="1:13" ht="15.75" customHeight="1">
      <c r="A46" s="17" t="s">
        <v>212</v>
      </c>
      <c r="B46" s="20" t="s">
        <v>213</v>
      </c>
      <c r="C46">
        <v>3</v>
      </c>
      <c r="D46">
        <v>11</v>
      </c>
      <c r="F46" s="2">
        <v>4.0000000000000001E-3</v>
      </c>
      <c r="G46" s="10"/>
      <c r="H46" s="10"/>
      <c r="I46" s="10"/>
      <c r="J46" s="10"/>
      <c r="M46" s="2">
        <v>152</v>
      </c>
    </row>
    <row r="47" spans="1:13" ht="15.75" customHeight="1">
      <c r="A47" s="17" t="s">
        <v>212</v>
      </c>
      <c r="B47" s="20" t="s">
        <v>213</v>
      </c>
      <c r="C47">
        <v>3</v>
      </c>
      <c r="D47">
        <v>12</v>
      </c>
      <c r="F47" s="2">
        <v>0.03</v>
      </c>
      <c r="G47" s="10"/>
      <c r="H47" s="10"/>
      <c r="I47" s="10"/>
      <c r="J47" s="10"/>
      <c r="M47" s="2">
        <v>152</v>
      </c>
    </row>
    <row r="48" spans="1:13" ht="15.75" customHeight="1">
      <c r="A48" s="17" t="s">
        <v>212</v>
      </c>
      <c r="B48" s="20" t="s">
        <v>213</v>
      </c>
      <c r="C48">
        <v>3</v>
      </c>
      <c r="D48">
        <v>13</v>
      </c>
      <c r="F48" s="2">
        <v>1E-3</v>
      </c>
      <c r="G48" s="10"/>
      <c r="H48" s="10"/>
      <c r="I48" s="10"/>
      <c r="J48" s="10"/>
      <c r="M48" s="2">
        <v>152</v>
      </c>
    </row>
    <row r="49" spans="1:13" ht="15.75" customHeight="1">
      <c r="A49" s="17" t="s">
        <v>212</v>
      </c>
      <c r="B49" s="20" t="s">
        <v>213</v>
      </c>
      <c r="C49">
        <v>3</v>
      </c>
      <c r="D49">
        <v>14</v>
      </c>
      <c r="F49" s="2">
        <v>2.1000000000000001E-2</v>
      </c>
      <c r="G49" s="10"/>
      <c r="H49" s="10"/>
      <c r="I49" s="10"/>
      <c r="J49" s="10"/>
      <c r="M49" s="2">
        <v>152</v>
      </c>
    </row>
    <row r="50" spans="1:13" ht="15.75" customHeight="1">
      <c r="A50" s="17" t="s">
        <v>212</v>
      </c>
      <c r="B50" s="20" t="s">
        <v>213</v>
      </c>
      <c r="C50">
        <v>3</v>
      </c>
      <c r="D50">
        <v>15</v>
      </c>
      <c r="F50" s="2">
        <v>4.7E-2</v>
      </c>
      <c r="G50" s="10"/>
      <c r="H50" s="10"/>
      <c r="I50" s="10"/>
      <c r="J50" s="10"/>
      <c r="M50" s="2">
        <v>152</v>
      </c>
    </row>
    <row r="51" spans="1:13" ht="15.75" customHeight="1">
      <c r="A51" s="17" t="s">
        <v>212</v>
      </c>
      <c r="B51" s="20" t="s">
        <v>213</v>
      </c>
      <c r="C51">
        <v>3</v>
      </c>
      <c r="D51">
        <v>16</v>
      </c>
      <c r="F51" s="2">
        <v>2.5000000000000001E-2</v>
      </c>
      <c r="G51" s="10"/>
      <c r="H51" s="10"/>
      <c r="I51" s="10"/>
      <c r="J51" s="10"/>
      <c r="M51" s="2">
        <v>152</v>
      </c>
    </row>
    <row r="52" spans="1:13" ht="15.75" customHeight="1">
      <c r="A52" s="17" t="s">
        <v>212</v>
      </c>
      <c r="B52" s="20" t="s">
        <v>213</v>
      </c>
      <c r="C52">
        <v>3</v>
      </c>
      <c r="D52">
        <v>17</v>
      </c>
      <c r="F52" s="2">
        <v>8.3000000000000004E-2</v>
      </c>
      <c r="G52" s="10"/>
      <c r="H52" s="10"/>
      <c r="I52" s="10"/>
      <c r="J52" s="10"/>
      <c r="M52" s="2">
        <v>152</v>
      </c>
    </row>
    <row r="53" spans="1:13" ht="15.75" customHeight="1">
      <c r="A53" s="17" t="s">
        <v>212</v>
      </c>
      <c r="B53" s="20" t="s">
        <v>213</v>
      </c>
      <c r="C53">
        <v>3</v>
      </c>
      <c r="D53">
        <v>18</v>
      </c>
      <c r="F53" s="2">
        <v>4.0000000000000001E-3</v>
      </c>
      <c r="G53" s="10"/>
      <c r="H53" s="10"/>
      <c r="I53" s="10"/>
      <c r="J53" s="10"/>
      <c r="M53" s="2">
        <v>152</v>
      </c>
    </row>
    <row r="54" spans="1:13" ht="15.75" customHeight="1">
      <c r="A54" s="17" t="s">
        <v>212</v>
      </c>
      <c r="B54" s="20" t="s">
        <v>213</v>
      </c>
      <c r="C54">
        <v>3</v>
      </c>
      <c r="D54">
        <v>19</v>
      </c>
      <c r="F54" s="2">
        <v>4.0000000000000001E-3</v>
      </c>
      <c r="G54" s="10"/>
      <c r="H54" s="10"/>
      <c r="I54" s="10"/>
      <c r="J54" s="10"/>
      <c r="M54" s="2">
        <v>152</v>
      </c>
    </row>
    <row r="55" spans="1:13" ht="15.75" customHeight="1">
      <c r="A55" s="17" t="s">
        <v>212</v>
      </c>
      <c r="B55" s="20" t="s">
        <v>213</v>
      </c>
      <c r="C55">
        <v>4</v>
      </c>
      <c r="D55">
        <v>1</v>
      </c>
      <c r="E55" s="2">
        <v>19.273</v>
      </c>
      <c r="F55" s="2">
        <v>2.5000000000000001E-2</v>
      </c>
      <c r="G55" s="10">
        <f t="shared" ref="G55:G64" si="3">F55/E55</f>
        <v>1.297151455403933E-3</v>
      </c>
      <c r="H55" s="10">
        <f>AVERAGE(G55:G64)</f>
        <v>8.8923072841747084E-3</v>
      </c>
      <c r="I55" s="10"/>
      <c r="J55" s="10"/>
      <c r="L55" s="2" t="s">
        <v>42</v>
      </c>
      <c r="M55" s="2">
        <v>153</v>
      </c>
    </row>
    <row r="56" spans="1:13" ht="15.75" customHeight="1">
      <c r="A56" s="17" t="s">
        <v>212</v>
      </c>
      <c r="B56" s="20" t="s">
        <v>213</v>
      </c>
      <c r="C56">
        <v>4</v>
      </c>
      <c r="D56">
        <v>2</v>
      </c>
      <c r="E56" s="2">
        <v>4.1349999999999998</v>
      </c>
      <c r="F56" s="2">
        <v>2.3E-2</v>
      </c>
      <c r="G56" s="10">
        <f t="shared" si="3"/>
        <v>5.5622732769044746E-3</v>
      </c>
      <c r="H56" s="10"/>
      <c r="I56" s="10"/>
      <c r="J56" s="10"/>
      <c r="M56" s="2">
        <v>153</v>
      </c>
    </row>
    <row r="57" spans="1:13" ht="15.75" customHeight="1">
      <c r="A57" s="17" t="s">
        <v>212</v>
      </c>
      <c r="B57" s="20" t="s">
        <v>213</v>
      </c>
      <c r="C57">
        <v>4</v>
      </c>
      <c r="D57">
        <v>3</v>
      </c>
      <c r="E57" s="2">
        <v>1.978</v>
      </c>
      <c r="F57" s="2">
        <v>0.01</v>
      </c>
      <c r="G57" s="10">
        <f t="shared" si="3"/>
        <v>5.0556117290192111E-3</v>
      </c>
      <c r="H57" s="10"/>
      <c r="I57" s="10"/>
      <c r="J57" s="10"/>
      <c r="M57" s="2">
        <v>153</v>
      </c>
    </row>
    <row r="58" spans="1:13" ht="15.75" customHeight="1">
      <c r="A58" s="17" t="s">
        <v>212</v>
      </c>
      <c r="B58" s="20" t="s">
        <v>213</v>
      </c>
      <c r="C58">
        <v>4</v>
      </c>
      <c r="D58">
        <v>4</v>
      </c>
      <c r="E58" s="2">
        <v>4.2009999999999996</v>
      </c>
      <c r="F58" s="2">
        <v>2.1999999999999999E-2</v>
      </c>
      <c r="G58" s="10">
        <f t="shared" si="3"/>
        <v>5.2368483694358488E-3</v>
      </c>
      <c r="H58" s="10"/>
      <c r="I58" s="10"/>
      <c r="J58" s="10"/>
      <c r="M58" s="2">
        <v>153</v>
      </c>
    </row>
    <row r="59" spans="1:13" ht="15.75" customHeight="1">
      <c r="A59" s="17" t="s">
        <v>212</v>
      </c>
      <c r="B59" s="20" t="s">
        <v>213</v>
      </c>
      <c r="C59">
        <v>4</v>
      </c>
      <c r="D59">
        <v>5</v>
      </c>
      <c r="E59" s="2">
        <v>6.7949999999999999</v>
      </c>
      <c r="F59" s="2">
        <v>8.9999999999999993E-3</v>
      </c>
      <c r="G59" s="10">
        <f t="shared" si="3"/>
        <v>1.3245033112582781E-3</v>
      </c>
      <c r="H59" s="10"/>
      <c r="I59" s="10"/>
      <c r="J59" s="10"/>
      <c r="M59" s="2">
        <v>153</v>
      </c>
    </row>
    <row r="60" spans="1:13" ht="15.75" customHeight="1">
      <c r="A60" s="17" t="s">
        <v>212</v>
      </c>
      <c r="B60" s="20" t="s">
        <v>213</v>
      </c>
      <c r="C60">
        <v>4</v>
      </c>
      <c r="D60">
        <v>6</v>
      </c>
      <c r="E60" s="2">
        <v>0.79200000000000004</v>
      </c>
      <c r="F60" s="2">
        <v>6.0000000000000001E-3</v>
      </c>
      <c r="G60" s="10">
        <f t="shared" si="3"/>
        <v>7.575757575757576E-3</v>
      </c>
      <c r="H60" s="10"/>
      <c r="I60" s="10"/>
      <c r="J60" s="10"/>
      <c r="M60" s="2">
        <v>153</v>
      </c>
    </row>
    <row r="61" spans="1:13" ht="15.75" customHeight="1">
      <c r="A61" s="17" t="s">
        <v>212</v>
      </c>
      <c r="B61" s="20" t="s">
        <v>213</v>
      </c>
      <c r="C61">
        <v>4</v>
      </c>
      <c r="D61">
        <v>7</v>
      </c>
      <c r="E61" s="2">
        <v>3.0880000000000001</v>
      </c>
      <c r="F61" s="2">
        <v>7.0000000000000001E-3</v>
      </c>
      <c r="G61" s="10">
        <f t="shared" si="3"/>
        <v>2.2668393782383418E-3</v>
      </c>
      <c r="H61" s="10"/>
      <c r="I61" s="10"/>
      <c r="J61" s="10"/>
      <c r="M61" s="2">
        <v>153</v>
      </c>
    </row>
    <row r="62" spans="1:13" ht="15.75" customHeight="1">
      <c r="A62" s="17" t="s">
        <v>212</v>
      </c>
      <c r="B62" s="20" t="s">
        <v>213</v>
      </c>
      <c r="C62">
        <v>4</v>
      </c>
      <c r="D62">
        <v>8</v>
      </c>
      <c r="E62" s="2">
        <v>5.72</v>
      </c>
      <c r="F62" s="2">
        <v>5.8000000000000003E-2</v>
      </c>
      <c r="G62" s="10">
        <f t="shared" si="3"/>
        <v>1.0139860139860141E-2</v>
      </c>
      <c r="H62" s="10"/>
      <c r="I62" s="10"/>
      <c r="J62" s="10"/>
      <c r="M62" s="2">
        <v>153</v>
      </c>
    </row>
    <row r="63" spans="1:13" ht="15.75" customHeight="1">
      <c r="A63" s="17" t="s">
        <v>212</v>
      </c>
      <c r="B63" s="20" t="s">
        <v>213</v>
      </c>
      <c r="C63">
        <v>4</v>
      </c>
      <c r="D63">
        <v>9</v>
      </c>
      <c r="E63" s="2">
        <v>2.1920000000000002</v>
      </c>
      <c r="F63" s="2">
        <v>1.2E-2</v>
      </c>
      <c r="G63" s="10">
        <f t="shared" si="3"/>
        <v>5.4744525547445249E-3</v>
      </c>
      <c r="H63" s="10"/>
      <c r="I63" s="10"/>
      <c r="J63" s="10"/>
      <c r="M63" s="2">
        <v>153</v>
      </c>
    </row>
    <row r="64" spans="1:13" ht="15.75" customHeight="1">
      <c r="A64" s="17" t="s">
        <v>212</v>
      </c>
      <c r="B64" s="20" t="s">
        <v>213</v>
      </c>
      <c r="C64">
        <v>4</v>
      </c>
      <c r="D64">
        <v>10</v>
      </c>
      <c r="E64" s="2">
        <v>0.48899999999999999</v>
      </c>
      <c r="F64" s="2">
        <v>2.1999999999999999E-2</v>
      </c>
      <c r="G64" s="10">
        <f t="shared" si="3"/>
        <v>4.4989775051124746E-2</v>
      </c>
      <c r="H64" s="10"/>
      <c r="I64" s="10"/>
      <c r="J64" s="10"/>
      <c r="M64" s="2">
        <v>153</v>
      </c>
    </row>
    <row r="65" spans="1:13" ht="15.75" customHeight="1">
      <c r="A65" s="17" t="s">
        <v>212</v>
      </c>
      <c r="B65" s="20" t="s">
        <v>213</v>
      </c>
      <c r="C65">
        <v>4</v>
      </c>
      <c r="D65">
        <v>11</v>
      </c>
      <c r="F65" s="2">
        <v>0.38600000000000001</v>
      </c>
      <c r="G65" s="10"/>
      <c r="H65" s="10"/>
      <c r="I65" s="10"/>
      <c r="J65" s="10"/>
      <c r="M65" s="2">
        <v>153</v>
      </c>
    </row>
    <row r="66" spans="1:13" ht="15.75" customHeight="1">
      <c r="A66" s="17" t="s">
        <v>212</v>
      </c>
      <c r="B66" s="20" t="s">
        <v>213</v>
      </c>
      <c r="C66">
        <v>4</v>
      </c>
      <c r="D66">
        <v>12</v>
      </c>
      <c r="F66" s="2">
        <v>3.6999999999999998E-2</v>
      </c>
      <c r="G66" s="10"/>
      <c r="H66" s="10"/>
      <c r="I66" s="10"/>
      <c r="J66" s="10"/>
      <c r="M66" s="2">
        <v>153</v>
      </c>
    </row>
    <row r="67" spans="1:13" ht="15.75" customHeight="1">
      <c r="A67" s="17" t="s">
        <v>212</v>
      </c>
      <c r="B67" s="20" t="s">
        <v>213</v>
      </c>
      <c r="C67">
        <v>4</v>
      </c>
      <c r="D67">
        <v>13</v>
      </c>
      <c r="F67" s="2">
        <v>9.9000000000000005E-2</v>
      </c>
      <c r="G67" s="10"/>
      <c r="H67" s="10"/>
      <c r="I67" s="10"/>
      <c r="J67" s="10"/>
      <c r="M67" s="2">
        <v>153</v>
      </c>
    </row>
    <row r="68" spans="1:13" ht="15.75" customHeight="1">
      <c r="A68" s="17" t="s">
        <v>212</v>
      </c>
      <c r="B68" s="20" t="s">
        <v>213</v>
      </c>
      <c r="C68">
        <v>4</v>
      </c>
      <c r="D68">
        <v>14</v>
      </c>
      <c r="F68" s="2">
        <v>1.0999999999999999E-2</v>
      </c>
      <c r="G68" s="10"/>
      <c r="H68" s="10"/>
      <c r="I68" s="10"/>
      <c r="J68" s="10"/>
      <c r="M68" s="2">
        <v>153</v>
      </c>
    </row>
    <row r="69" spans="1:13" ht="15.75" customHeight="1">
      <c r="A69" s="17" t="s">
        <v>212</v>
      </c>
      <c r="B69" s="20" t="s">
        <v>213</v>
      </c>
      <c r="C69">
        <v>5</v>
      </c>
      <c r="D69">
        <v>1</v>
      </c>
      <c r="E69" s="2">
        <v>32.420999999999999</v>
      </c>
      <c r="F69" s="2">
        <v>3.7999999999999999E-2</v>
      </c>
      <c r="G69" s="10">
        <f t="shared" ref="G69:G76" si="4">F69/E69</f>
        <v>1.1720798248049105E-3</v>
      </c>
      <c r="H69" s="10">
        <f>AVERAGE(G69:G76)</f>
        <v>8.7350817032452767E-3</v>
      </c>
      <c r="I69" s="10"/>
      <c r="J69" s="10"/>
      <c r="L69" s="2" t="s">
        <v>44</v>
      </c>
      <c r="M69" s="2">
        <v>154</v>
      </c>
    </row>
    <row r="70" spans="1:13" ht="15.75" customHeight="1">
      <c r="A70" s="17" t="s">
        <v>212</v>
      </c>
      <c r="B70" s="20" t="s">
        <v>213</v>
      </c>
      <c r="C70">
        <v>5</v>
      </c>
      <c r="D70">
        <v>2</v>
      </c>
      <c r="E70" s="2">
        <v>23.73</v>
      </c>
      <c r="F70" s="2">
        <v>0.27</v>
      </c>
      <c r="G70" s="10">
        <f t="shared" si="4"/>
        <v>1.1378002528445006E-2</v>
      </c>
      <c r="H70" s="10"/>
      <c r="I70" s="10"/>
      <c r="J70" s="10"/>
      <c r="M70" s="2">
        <v>154</v>
      </c>
    </row>
    <row r="71" spans="1:13" ht="15.75" customHeight="1">
      <c r="A71" s="17" t="s">
        <v>212</v>
      </c>
      <c r="B71" s="20" t="s">
        <v>213</v>
      </c>
      <c r="C71">
        <v>5</v>
      </c>
      <c r="D71">
        <v>3</v>
      </c>
      <c r="E71" s="2">
        <v>5.52</v>
      </c>
      <c r="F71" s="2">
        <v>1.7999999999999999E-2</v>
      </c>
      <c r="G71" s="10">
        <f t="shared" si="4"/>
        <v>3.2608695652173911E-3</v>
      </c>
      <c r="H71" s="10"/>
      <c r="I71" s="10"/>
      <c r="J71" s="10"/>
      <c r="M71" s="2">
        <v>154</v>
      </c>
    </row>
    <row r="72" spans="1:13" ht="15.75" customHeight="1">
      <c r="A72" s="17" t="s">
        <v>212</v>
      </c>
      <c r="B72" s="20" t="s">
        <v>213</v>
      </c>
      <c r="C72">
        <v>5</v>
      </c>
      <c r="D72">
        <v>4</v>
      </c>
      <c r="E72" s="2">
        <v>37.124000000000002</v>
      </c>
      <c r="F72" s="2">
        <v>1.4E-2</v>
      </c>
      <c r="G72" s="10">
        <f t="shared" si="4"/>
        <v>3.7711453507165176E-4</v>
      </c>
      <c r="H72" s="10"/>
      <c r="I72" s="10"/>
      <c r="J72" s="10"/>
      <c r="M72" s="2">
        <v>154</v>
      </c>
    </row>
    <row r="73" spans="1:13" ht="15.75" customHeight="1">
      <c r="A73" s="17" t="s">
        <v>212</v>
      </c>
      <c r="B73" s="20" t="s">
        <v>213</v>
      </c>
      <c r="C73">
        <v>5</v>
      </c>
      <c r="D73">
        <v>5</v>
      </c>
      <c r="E73" s="2">
        <v>4.9610000000000003</v>
      </c>
      <c r="F73" s="2">
        <v>1.9E-2</v>
      </c>
      <c r="G73" s="10">
        <f t="shared" si="4"/>
        <v>3.8298730094738962E-3</v>
      </c>
      <c r="H73" s="10"/>
      <c r="I73" s="10"/>
      <c r="J73" s="10"/>
      <c r="M73" s="2">
        <v>154</v>
      </c>
    </row>
    <row r="74" spans="1:13" ht="15.75" customHeight="1">
      <c r="A74" s="17" t="s">
        <v>212</v>
      </c>
      <c r="B74" s="20" t="s">
        <v>213</v>
      </c>
      <c r="C74">
        <v>5</v>
      </c>
      <c r="D74">
        <v>6</v>
      </c>
      <c r="E74" s="2">
        <v>52.74</v>
      </c>
      <c r="F74" s="2">
        <v>0.106</v>
      </c>
      <c r="G74" s="10">
        <f t="shared" si="4"/>
        <v>2.0098596890405765E-3</v>
      </c>
      <c r="H74" s="10"/>
      <c r="I74" s="10"/>
      <c r="J74" s="10"/>
      <c r="M74" s="2">
        <v>154</v>
      </c>
    </row>
    <row r="75" spans="1:13" ht="15.75" customHeight="1">
      <c r="A75" s="17" t="s">
        <v>212</v>
      </c>
      <c r="B75" s="20" t="s">
        <v>213</v>
      </c>
      <c r="C75">
        <v>5</v>
      </c>
      <c r="D75">
        <v>7</v>
      </c>
      <c r="E75" s="2">
        <v>5.9210000000000003</v>
      </c>
      <c r="F75" s="2">
        <v>4.5999999999999999E-2</v>
      </c>
      <c r="G75" s="10">
        <f t="shared" si="4"/>
        <v>7.7689579462928557E-3</v>
      </c>
      <c r="H75" s="10"/>
      <c r="I75" s="10"/>
      <c r="J75" s="10"/>
      <c r="M75" s="2">
        <v>154</v>
      </c>
    </row>
    <row r="76" spans="1:13" ht="15.75" customHeight="1">
      <c r="A76" s="17" t="s">
        <v>212</v>
      </c>
      <c r="B76" s="20" t="s">
        <v>213</v>
      </c>
      <c r="C76">
        <v>5</v>
      </c>
      <c r="D76">
        <v>8</v>
      </c>
      <c r="E76" s="2">
        <v>4.2910000000000004</v>
      </c>
      <c r="F76" s="2">
        <v>0.17199999999999999</v>
      </c>
      <c r="G76" s="10">
        <f t="shared" si="4"/>
        <v>4.0083896527615931E-2</v>
      </c>
      <c r="H76" s="10"/>
      <c r="I76" s="10"/>
      <c r="J76" s="10"/>
      <c r="M76" s="2">
        <v>154</v>
      </c>
    </row>
    <row r="77" spans="1:13" ht="15.75" customHeight="1">
      <c r="A77" s="17" t="s">
        <v>212</v>
      </c>
      <c r="B77" s="20" t="s">
        <v>213</v>
      </c>
      <c r="C77">
        <v>5</v>
      </c>
      <c r="D77">
        <v>9</v>
      </c>
      <c r="E77" s="2">
        <v>0.60299999999999998</v>
      </c>
      <c r="M77" s="2">
        <v>154</v>
      </c>
    </row>
    <row r="78" spans="1:13" ht="15.75" customHeight="1">
      <c r="A78" s="17" t="s">
        <v>212</v>
      </c>
      <c r="B78" s="20" t="s">
        <v>213</v>
      </c>
      <c r="C78">
        <v>5</v>
      </c>
      <c r="D78">
        <v>10</v>
      </c>
      <c r="E78" s="2">
        <v>8.7859999999999996</v>
      </c>
      <c r="M78" s="2">
        <v>154</v>
      </c>
    </row>
    <row r="79" spans="1:13" ht="15.75" customHeight="1">
      <c r="A79" s="17" t="s">
        <v>212</v>
      </c>
      <c r="B79" s="20" t="s">
        <v>213</v>
      </c>
      <c r="C79">
        <v>6</v>
      </c>
      <c r="D79">
        <v>1</v>
      </c>
      <c r="E79" s="2">
        <v>10.029</v>
      </c>
      <c r="F79" s="2">
        <v>1.2999999999999999E-2</v>
      </c>
      <c r="G79" s="10">
        <f t="shared" ref="G79:G102" si="5">F79/E79</f>
        <v>1.2962409013859805E-3</v>
      </c>
      <c r="H79" s="10">
        <f>AVERAGE(G79:G90)</f>
        <v>6.3008230918933331E-2</v>
      </c>
      <c r="I79" s="10"/>
      <c r="J79" s="10"/>
      <c r="L79" s="2" t="s">
        <v>45</v>
      </c>
      <c r="M79" s="2">
        <v>155</v>
      </c>
    </row>
    <row r="80" spans="1:13" ht="15.75" customHeight="1">
      <c r="A80" s="17" t="s">
        <v>212</v>
      </c>
      <c r="B80" s="20" t="s">
        <v>213</v>
      </c>
      <c r="C80">
        <v>6</v>
      </c>
      <c r="D80">
        <v>2</v>
      </c>
      <c r="E80" s="2">
        <v>5.633</v>
      </c>
      <c r="F80" s="2">
        <v>0.12</v>
      </c>
      <c r="G80" s="10">
        <f t="shared" si="5"/>
        <v>2.1303035682584768E-2</v>
      </c>
      <c r="H80" s="10"/>
      <c r="I80" s="10"/>
      <c r="J80" s="10"/>
      <c r="M80" s="2">
        <v>155</v>
      </c>
    </row>
    <row r="81" spans="1:13" ht="15.75" customHeight="1">
      <c r="A81" s="17" t="s">
        <v>212</v>
      </c>
      <c r="B81" s="20" t="s">
        <v>213</v>
      </c>
      <c r="C81">
        <v>6</v>
      </c>
      <c r="D81">
        <v>3</v>
      </c>
      <c r="E81" s="2">
        <v>1.4870000000000001</v>
      </c>
      <c r="F81" s="2">
        <v>3.1E-2</v>
      </c>
      <c r="G81" s="10">
        <f t="shared" si="5"/>
        <v>2.0847343644922661E-2</v>
      </c>
      <c r="H81" s="10"/>
      <c r="I81" s="10"/>
      <c r="J81" s="10"/>
      <c r="M81" s="2">
        <v>155</v>
      </c>
    </row>
    <row r="82" spans="1:13" ht="15.75" customHeight="1">
      <c r="A82" s="17" t="s">
        <v>212</v>
      </c>
      <c r="B82" s="20" t="s">
        <v>213</v>
      </c>
      <c r="C82">
        <v>6</v>
      </c>
      <c r="D82">
        <v>4</v>
      </c>
      <c r="E82" s="2">
        <v>4.21</v>
      </c>
      <c r="F82" s="2">
        <v>2.4E-2</v>
      </c>
      <c r="G82" s="10">
        <f t="shared" si="5"/>
        <v>5.7007125890736346E-3</v>
      </c>
      <c r="H82" s="10"/>
      <c r="I82" s="10"/>
      <c r="J82" s="10"/>
      <c r="M82" s="2">
        <v>155</v>
      </c>
    </row>
    <row r="83" spans="1:13" ht="15.75" customHeight="1">
      <c r="A83" s="17" t="s">
        <v>212</v>
      </c>
      <c r="B83" s="20" t="s">
        <v>213</v>
      </c>
      <c r="C83">
        <v>6</v>
      </c>
      <c r="D83">
        <v>5</v>
      </c>
      <c r="E83" s="2">
        <v>3.242</v>
      </c>
      <c r="F83" s="2">
        <v>1.2E-2</v>
      </c>
      <c r="G83" s="10">
        <f t="shared" si="5"/>
        <v>3.7014188772362738E-3</v>
      </c>
      <c r="H83" s="10"/>
      <c r="I83" s="10"/>
      <c r="J83" s="10"/>
      <c r="M83" s="2">
        <v>155</v>
      </c>
    </row>
    <row r="84" spans="1:13" ht="15.75" customHeight="1">
      <c r="A84" s="17" t="s">
        <v>212</v>
      </c>
      <c r="B84" s="20" t="s">
        <v>213</v>
      </c>
      <c r="C84">
        <v>6</v>
      </c>
      <c r="D84">
        <v>6</v>
      </c>
      <c r="E84" s="2">
        <v>6.4550000000000001</v>
      </c>
      <c r="F84" s="2">
        <v>5.0000000000000001E-3</v>
      </c>
      <c r="G84" s="10">
        <f t="shared" si="5"/>
        <v>7.7459333849728897E-4</v>
      </c>
      <c r="H84" s="10"/>
      <c r="I84" s="10"/>
      <c r="J84" s="10"/>
      <c r="M84" s="2">
        <v>155</v>
      </c>
    </row>
    <row r="85" spans="1:13" ht="15.75" customHeight="1">
      <c r="A85" s="17" t="s">
        <v>212</v>
      </c>
      <c r="B85" s="20" t="s">
        <v>213</v>
      </c>
      <c r="C85">
        <v>6</v>
      </c>
      <c r="D85">
        <v>7</v>
      </c>
      <c r="E85" s="2">
        <v>2.1749999999999998</v>
      </c>
      <c r="F85" s="2">
        <v>2.7E-2</v>
      </c>
      <c r="G85" s="10">
        <f t="shared" si="5"/>
        <v>1.2413793103448277E-2</v>
      </c>
      <c r="H85" s="10"/>
      <c r="I85" s="10"/>
      <c r="J85" s="10"/>
      <c r="M85" s="2">
        <v>155</v>
      </c>
    </row>
    <row r="86" spans="1:13" ht="15.75" customHeight="1">
      <c r="A86" s="17" t="s">
        <v>212</v>
      </c>
      <c r="B86" s="20" t="s">
        <v>213</v>
      </c>
      <c r="C86">
        <v>6</v>
      </c>
      <c r="D86">
        <v>8</v>
      </c>
      <c r="E86" s="2">
        <v>10.531000000000001</v>
      </c>
      <c r="F86" s="2">
        <v>4.0000000000000001E-3</v>
      </c>
      <c r="G86" s="10">
        <f t="shared" si="5"/>
        <v>3.7983097521602886E-4</v>
      </c>
      <c r="H86" s="10"/>
      <c r="I86" s="10"/>
      <c r="J86" s="10"/>
      <c r="M86" s="2">
        <v>155</v>
      </c>
    </row>
    <row r="87" spans="1:13" ht="15.75" customHeight="1">
      <c r="A87" s="17" t="s">
        <v>212</v>
      </c>
      <c r="B87" s="20" t="s">
        <v>213</v>
      </c>
      <c r="C87">
        <v>6</v>
      </c>
      <c r="D87">
        <v>9</v>
      </c>
      <c r="E87" s="2">
        <v>2.0089999999999999</v>
      </c>
      <c r="F87" s="2">
        <v>1.7000000000000001E-2</v>
      </c>
      <c r="G87" s="10">
        <f t="shared" si="5"/>
        <v>8.461921353907418E-3</v>
      </c>
      <c r="H87" s="10"/>
      <c r="I87" s="10"/>
      <c r="J87" s="10"/>
      <c r="M87" s="2">
        <v>155</v>
      </c>
    </row>
    <row r="88" spans="1:13" ht="15.75" customHeight="1">
      <c r="A88" s="17" t="s">
        <v>212</v>
      </c>
      <c r="B88" s="20" t="s">
        <v>213</v>
      </c>
      <c r="C88">
        <v>6</v>
      </c>
      <c r="D88">
        <v>10</v>
      </c>
      <c r="E88" s="2">
        <v>0.52900000000000003</v>
      </c>
      <c r="F88" s="2">
        <v>0.24199999999999999</v>
      </c>
      <c r="G88" s="10">
        <f t="shared" si="5"/>
        <v>0.45746691871455575</v>
      </c>
      <c r="H88" s="10"/>
      <c r="I88" s="10"/>
      <c r="J88" s="10"/>
      <c r="M88" s="2">
        <v>155</v>
      </c>
    </row>
    <row r="89" spans="1:13" ht="15.75" customHeight="1">
      <c r="A89" s="17" t="s">
        <v>212</v>
      </c>
      <c r="B89" s="20" t="s">
        <v>213</v>
      </c>
      <c r="C89">
        <v>6</v>
      </c>
      <c r="D89">
        <v>11</v>
      </c>
      <c r="E89" s="2">
        <v>4.6769999999999996</v>
      </c>
      <c r="F89" s="2">
        <v>1.0249999999999999</v>
      </c>
      <c r="G89" s="10">
        <f t="shared" si="5"/>
        <v>0.21915757964507163</v>
      </c>
      <c r="H89" s="10"/>
      <c r="I89" s="10"/>
      <c r="J89" s="10"/>
      <c r="M89" s="2">
        <v>155</v>
      </c>
    </row>
    <row r="90" spans="1:13" ht="15.75" customHeight="1">
      <c r="A90" s="17" t="s">
        <v>212</v>
      </c>
      <c r="B90" s="20" t="s">
        <v>213</v>
      </c>
      <c r="C90">
        <v>6</v>
      </c>
      <c r="D90">
        <v>12</v>
      </c>
      <c r="E90" s="2">
        <v>8.9220000000000006</v>
      </c>
      <c r="F90" s="2">
        <v>4.1000000000000002E-2</v>
      </c>
      <c r="G90" s="10">
        <f t="shared" si="5"/>
        <v>4.5953822013001565E-3</v>
      </c>
      <c r="H90" s="10"/>
      <c r="I90" s="10"/>
      <c r="J90" s="10"/>
      <c r="M90" s="2">
        <v>155</v>
      </c>
    </row>
    <row r="91" spans="1:13" ht="15.75" customHeight="1">
      <c r="A91" s="17" t="s">
        <v>212</v>
      </c>
      <c r="B91" s="20" t="s">
        <v>213</v>
      </c>
      <c r="C91">
        <v>7</v>
      </c>
      <c r="D91">
        <v>1</v>
      </c>
      <c r="E91" s="2">
        <v>23.123000000000001</v>
      </c>
      <c r="F91" s="2">
        <v>5.1999999999999998E-2</v>
      </c>
      <c r="G91" s="10">
        <f t="shared" si="5"/>
        <v>2.2488431431907621E-3</v>
      </c>
      <c r="H91" s="10">
        <f>AVERAGE(G91:G103)</f>
        <v>2.7288715327220697E-2</v>
      </c>
      <c r="I91" s="10"/>
      <c r="J91" s="10"/>
      <c r="L91" s="2" t="s">
        <v>47</v>
      </c>
      <c r="M91" s="2">
        <v>156</v>
      </c>
    </row>
    <row r="92" spans="1:13" ht="15.75" customHeight="1">
      <c r="A92" s="17" t="s">
        <v>212</v>
      </c>
      <c r="B92" s="20" t="s">
        <v>213</v>
      </c>
      <c r="C92">
        <v>7</v>
      </c>
      <c r="D92">
        <v>2</v>
      </c>
      <c r="E92" s="2">
        <v>11.97</v>
      </c>
      <c r="F92" s="2">
        <v>0.01</v>
      </c>
      <c r="G92" s="10">
        <f t="shared" si="5"/>
        <v>8.3542188805346695E-4</v>
      </c>
      <c r="H92" s="10"/>
      <c r="I92" s="10"/>
      <c r="J92" s="10"/>
      <c r="M92" s="2">
        <v>156</v>
      </c>
    </row>
    <row r="93" spans="1:13" ht="15.75" customHeight="1">
      <c r="A93" s="17" t="s">
        <v>212</v>
      </c>
      <c r="B93" s="20" t="s">
        <v>213</v>
      </c>
      <c r="C93">
        <v>7</v>
      </c>
      <c r="D93">
        <v>3</v>
      </c>
      <c r="E93" s="2">
        <v>36.872999999999998</v>
      </c>
      <c r="F93" s="2">
        <v>8.0000000000000002E-3</v>
      </c>
      <c r="G93" s="10">
        <f t="shared" si="5"/>
        <v>2.1696091991430045E-4</v>
      </c>
      <c r="H93" s="10"/>
      <c r="I93" s="10"/>
      <c r="J93" s="10"/>
      <c r="M93" s="2">
        <v>156</v>
      </c>
    </row>
    <row r="94" spans="1:13" ht="15.75" customHeight="1">
      <c r="A94" s="17" t="s">
        <v>212</v>
      </c>
      <c r="B94" s="20" t="s">
        <v>213</v>
      </c>
      <c r="C94">
        <v>7</v>
      </c>
      <c r="D94">
        <v>4</v>
      </c>
      <c r="E94" s="2">
        <v>7.4</v>
      </c>
      <c r="F94" s="2">
        <v>3.5999999999999997E-2</v>
      </c>
      <c r="G94" s="10">
        <f t="shared" si="5"/>
        <v>4.8648648648648646E-3</v>
      </c>
      <c r="H94" s="10"/>
      <c r="I94" s="10"/>
      <c r="J94" s="10"/>
      <c r="M94" s="2">
        <v>156</v>
      </c>
    </row>
    <row r="95" spans="1:13" ht="15.75" customHeight="1">
      <c r="A95" s="17" t="s">
        <v>212</v>
      </c>
      <c r="B95" s="20" t="s">
        <v>213</v>
      </c>
      <c r="C95">
        <v>7</v>
      </c>
      <c r="D95">
        <v>5</v>
      </c>
      <c r="E95" s="2">
        <v>1.1299999999999999</v>
      </c>
      <c r="F95" s="2">
        <v>0.105</v>
      </c>
      <c r="G95" s="10">
        <f t="shared" si="5"/>
        <v>9.2920353982300891E-2</v>
      </c>
      <c r="H95" s="10"/>
      <c r="I95" s="10"/>
      <c r="J95" s="10"/>
      <c r="M95" s="2">
        <v>156</v>
      </c>
    </row>
    <row r="96" spans="1:13" ht="15.75" customHeight="1">
      <c r="A96" s="17" t="s">
        <v>212</v>
      </c>
      <c r="B96" s="20" t="s">
        <v>213</v>
      </c>
      <c r="C96">
        <v>7</v>
      </c>
      <c r="D96">
        <v>6</v>
      </c>
      <c r="E96" s="2">
        <v>0.28000000000000003</v>
      </c>
      <c r="F96" s="2">
        <v>1.7000000000000001E-2</v>
      </c>
      <c r="G96" s="10">
        <f t="shared" si="5"/>
        <v>6.0714285714285714E-2</v>
      </c>
      <c r="H96" s="10"/>
      <c r="I96" s="10"/>
      <c r="J96" s="10"/>
      <c r="M96" s="2">
        <v>156</v>
      </c>
    </row>
    <row r="97" spans="1:13" ht="15.75" customHeight="1">
      <c r="A97" s="17" t="s">
        <v>212</v>
      </c>
      <c r="B97" s="20" t="s">
        <v>213</v>
      </c>
      <c r="C97">
        <v>7</v>
      </c>
      <c r="D97">
        <v>7</v>
      </c>
      <c r="E97" s="2">
        <v>10.917</v>
      </c>
      <c r="F97" s="2">
        <v>0.307</v>
      </c>
      <c r="G97" s="10">
        <f t="shared" si="5"/>
        <v>2.8121278739580469E-2</v>
      </c>
      <c r="H97" s="10"/>
      <c r="I97" s="10"/>
      <c r="J97" s="10"/>
      <c r="M97" s="2">
        <v>156</v>
      </c>
    </row>
    <row r="98" spans="1:13" ht="15.75" customHeight="1">
      <c r="A98" s="17" t="s">
        <v>212</v>
      </c>
      <c r="B98" s="20" t="s">
        <v>213</v>
      </c>
      <c r="C98">
        <v>7</v>
      </c>
      <c r="D98">
        <v>8</v>
      </c>
      <c r="E98" s="2">
        <v>22.541</v>
      </c>
      <c r="F98" s="2">
        <v>2E-3</v>
      </c>
      <c r="G98" s="10">
        <f t="shared" si="5"/>
        <v>8.8727208198394037E-5</v>
      </c>
      <c r="H98" s="10"/>
      <c r="I98" s="10"/>
      <c r="J98" s="10"/>
      <c r="M98" s="2">
        <v>156</v>
      </c>
    </row>
    <row r="99" spans="1:13" ht="15.75" customHeight="1">
      <c r="A99" s="17" t="s">
        <v>212</v>
      </c>
      <c r="B99" s="20" t="s">
        <v>213</v>
      </c>
      <c r="C99">
        <v>7</v>
      </c>
      <c r="D99">
        <v>9</v>
      </c>
      <c r="E99" s="2">
        <v>16.805</v>
      </c>
      <c r="F99" s="2">
        <v>6.9000000000000006E-2</v>
      </c>
      <c r="G99" s="10">
        <f t="shared" si="5"/>
        <v>4.1059208568878314E-3</v>
      </c>
      <c r="H99" s="10"/>
      <c r="I99" s="10"/>
      <c r="J99" s="10"/>
      <c r="M99" s="2">
        <v>156</v>
      </c>
    </row>
    <row r="100" spans="1:13" ht="15.75" customHeight="1">
      <c r="A100" s="17" t="s">
        <v>212</v>
      </c>
      <c r="B100" s="20" t="s">
        <v>213</v>
      </c>
      <c r="C100">
        <v>7</v>
      </c>
      <c r="D100">
        <v>10</v>
      </c>
      <c r="E100" s="2">
        <v>33.381</v>
      </c>
      <c r="F100" s="2">
        <v>0.16900000000000001</v>
      </c>
      <c r="G100" s="10">
        <f t="shared" si="5"/>
        <v>5.0627602528384415E-3</v>
      </c>
      <c r="H100" s="10"/>
      <c r="I100" s="10"/>
      <c r="J100" s="10"/>
      <c r="M100" s="2">
        <v>156</v>
      </c>
    </row>
    <row r="101" spans="1:13" ht="15.75" customHeight="1">
      <c r="A101" s="17" t="s">
        <v>212</v>
      </c>
      <c r="B101" s="20" t="s">
        <v>213</v>
      </c>
      <c r="C101">
        <v>7</v>
      </c>
      <c r="D101">
        <v>11</v>
      </c>
      <c r="E101" s="2">
        <v>15.207000000000001</v>
      </c>
      <c r="F101" s="2">
        <v>6.8000000000000005E-2</v>
      </c>
      <c r="G101" s="10">
        <f t="shared" si="5"/>
        <v>4.471624909581114E-3</v>
      </c>
      <c r="H101" s="10"/>
      <c r="I101" s="10"/>
      <c r="J101" s="10"/>
      <c r="M101" s="2">
        <v>156</v>
      </c>
    </row>
    <row r="102" spans="1:13" ht="15.75" customHeight="1">
      <c r="A102" s="17" t="s">
        <v>212</v>
      </c>
      <c r="B102" s="20" t="s">
        <v>213</v>
      </c>
      <c r="C102">
        <v>7</v>
      </c>
      <c r="D102">
        <v>12</v>
      </c>
      <c r="E102" s="2">
        <v>4.7409999999999997</v>
      </c>
      <c r="F102" s="2">
        <v>0.58699999999999997</v>
      </c>
      <c r="G102" s="10">
        <f t="shared" si="5"/>
        <v>0.12381354144695213</v>
      </c>
      <c r="H102" s="10"/>
      <c r="I102" s="10"/>
      <c r="J102" s="10"/>
      <c r="M102" s="2">
        <v>156</v>
      </c>
    </row>
    <row r="103" spans="1:13" ht="15.75" customHeight="1">
      <c r="A103" s="17" t="s">
        <v>212</v>
      </c>
      <c r="B103" s="20" t="s">
        <v>213</v>
      </c>
      <c r="C103">
        <v>7</v>
      </c>
      <c r="D103">
        <v>13</v>
      </c>
      <c r="E103" s="2"/>
      <c r="F103" s="2"/>
      <c r="G103" s="10"/>
      <c r="H103" s="10"/>
      <c r="I103" s="10"/>
      <c r="J103" s="10"/>
      <c r="M103" s="2">
        <v>156</v>
      </c>
    </row>
    <row r="104" spans="1:13" ht="15.75" customHeight="1">
      <c r="A104" s="17" t="s">
        <v>212</v>
      </c>
      <c r="B104" s="20" t="s">
        <v>213</v>
      </c>
      <c r="C104">
        <v>7</v>
      </c>
      <c r="D104">
        <v>14</v>
      </c>
      <c r="F104" s="2">
        <v>7.0000000000000001E-3</v>
      </c>
      <c r="G104" s="10"/>
      <c r="H104" s="10"/>
      <c r="I104" s="10"/>
      <c r="J104" s="10"/>
      <c r="M104" s="2">
        <v>156</v>
      </c>
    </row>
    <row r="105" spans="1:13" ht="15.75" customHeight="1">
      <c r="A105" s="17" t="s">
        <v>212</v>
      </c>
      <c r="B105" s="20" t="s">
        <v>213</v>
      </c>
      <c r="C105">
        <v>7</v>
      </c>
      <c r="D105">
        <v>15</v>
      </c>
      <c r="F105" s="2">
        <v>0.48199999999999998</v>
      </c>
      <c r="G105" s="10"/>
      <c r="H105" s="10"/>
      <c r="I105" s="10"/>
      <c r="J105" s="10"/>
      <c r="M105" s="2">
        <v>156</v>
      </c>
    </row>
    <row r="106" spans="1:13" ht="15.75" customHeight="1">
      <c r="A106" s="17" t="s">
        <v>212</v>
      </c>
      <c r="B106" s="20" t="s">
        <v>213</v>
      </c>
      <c r="C106">
        <v>8</v>
      </c>
      <c r="D106">
        <v>1</v>
      </c>
      <c r="E106" s="2">
        <v>91.338999999999999</v>
      </c>
      <c r="F106" s="2">
        <v>0.77700000000000002</v>
      </c>
      <c r="G106" s="10">
        <f t="shared" ref="G106:G110" si="6">F106/E106</f>
        <v>8.5067714776820413E-3</v>
      </c>
      <c r="H106" s="10">
        <f>AVERAGE(G106:G110)</f>
        <v>2.0031331326516973E-2</v>
      </c>
      <c r="I106" s="10"/>
      <c r="J106" s="10"/>
      <c r="L106" s="2" t="s">
        <v>49</v>
      </c>
      <c r="M106" s="2">
        <v>157</v>
      </c>
    </row>
    <row r="107" spans="1:13" ht="15.75" customHeight="1">
      <c r="A107" s="17" t="s">
        <v>212</v>
      </c>
      <c r="B107" s="20" t="s">
        <v>213</v>
      </c>
      <c r="C107">
        <v>8</v>
      </c>
      <c r="D107">
        <v>2</v>
      </c>
      <c r="E107" s="2">
        <v>2.82</v>
      </c>
      <c r="F107" s="2">
        <v>0.159</v>
      </c>
      <c r="G107" s="10">
        <f t="shared" si="6"/>
        <v>5.638297872340426E-2</v>
      </c>
      <c r="H107" s="10"/>
      <c r="I107" s="10"/>
      <c r="J107" s="10"/>
      <c r="L107" s="2" t="s">
        <v>50</v>
      </c>
      <c r="M107" s="2">
        <v>157</v>
      </c>
    </row>
    <row r="108" spans="1:13" ht="15.75" customHeight="1">
      <c r="A108" s="17" t="s">
        <v>212</v>
      </c>
      <c r="B108" s="20" t="s">
        <v>213</v>
      </c>
      <c r="C108">
        <v>8</v>
      </c>
      <c r="D108">
        <v>3</v>
      </c>
      <c r="E108" s="2">
        <v>10.045</v>
      </c>
      <c r="F108" s="2">
        <v>0.20699999999999999</v>
      </c>
      <c r="G108" s="10">
        <f t="shared" si="6"/>
        <v>2.0607267297162765E-2</v>
      </c>
      <c r="H108" s="10"/>
      <c r="I108" s="10"/>
      <c r="J108" s="10"/>
      <c r="M108" s="2">
        <v>157</v>
      </c>
    </row>
    <row r="109" spans="1:13" ht="15.75" customHeight="1">
      <c r="A109" s="17" t="s">
        <v>212</v>
      </c>
      <c r="B109" s="20" t="s">
        <v>213</v>
      </c>
      <c r="C109">
        <v>8</v>
      </c>
      <c r="D109">
        <v>4</v>
      </c>
      <c r="E109" s="2">
        <v>4.9050000000000002</v>
      </c>
      <c r="F109" s="2">
        <v>3.7999999999999999E-2</v>
      </c>
      <c r="G109" s="10">
        <f t="shared" si="6"/>
        <v>7.7471967380224258E-3</v>
      </c>
      <c r="H109" s="10"/>
      <c r="I109" s="10"/>
      <c r="J109" s="10"/>
      <c r="M109" s="2">
        <v>157</v>
      </c>
    </row>
    <row r="110" spans="1:13" ht="15.75" customHeight="1">
      <c r="A110" s="17" t="s">
        <v>212</v>
      </c>
      <c r="B110" s="20" t="s">
        <v>213</v>
      </c>
      <c r="C110">
        <v>8</v>
      </c>
      <c r="D110">
        <v>5</v>
      </c>
      <c r="E110" s="2">
        <v>3.0379999999999998</v>
      </c>
      <c r="F110" s="2">
        <v>2.1000000000000001E-2</v>
      </c>
      <c r="G110" s="10">
        <f t="shared" si="6"/>
        <v>6.9124423963133645E-3</v>
      </c>
      <c r="H110" s="10"/>
      <c r="I110" s="10"/>
      <c r="J110" s="10"/>
      <c r="M110" s="2">
        <v>157</v>
      </c>
    </row>
    <row r="111" spans="1:13" ht="15.75" customHeight="1">
      <c r="A111" s="17" t="s">
        <v>212</v>
      </c>
      <c r="B111" s="20" t="s">
        <v>213</v>
      </c>
      <c r="C111">
        <v>8</v>
      </c>
      <c r="D111">
        <v>6</v>
      </c>
      <c r="E111" s="2">
        <v>1.0640000000000001</v>
      </c>
      <c r="M111" s="2">
        <v>157</v>
      </c>
    </row>
    <row r="112" spans="1:13" ht="15.75" customHeight="1">
      <c r="A112" s="17" t="s">
        <v>212</v>
      </c>
      <c r="B112" s="20" t="s">
        <v>213</v>
      </c>
      <c r="C112">
        <v>8</v>
      </c>
      <c r="D112">
        <v>7</v>
      </c>
      <c r="E112" s="2">
        <v>0.16300000000000001</v>
      </c>
      <c r="M112" s="2">
        <v>157</v>
      </c>
    </row>
    <row r="113" spans="1:13" ht="15.75" customHeight="1">
      <c r="A113" s="17" t="s">
        <v>212</v>
      </c>
      <c r="B113" s="20" t="s">
        <v>213</v>
      </c>
      <c r="C113">
        <v>8</v>
      </c>
      <c r="D113">
        <v>8</v>
      </c>
      <c r="E113" s="2">
        <v>0.21299999999999999</v>
      </c>
      <c r="M113" s="2">
        <v>157</v>
      </c>
    </row>
    <row r="114" spans="1:13" ht="15.75" customHeight="1">
      <c r="A114" s="17" t="s">
        <v>212</v>
      </c>
      <c r="B114" s="20" t="s">
        <v>213</v>
      </c>
      <c r="C114">
        <v>8</v>
      </c>
      <c r="D114">
        <v>9</v>
      </c>
      <c r="E114" s="2">
        <v>0.68300000000000005</v>
      </c>
      <c r="M114" s="2">
        <v>157</v>
      </c>
    </row>
    <row r="115" spans="1:13" ht="15.75" customHeight="1">
      <c r="A115" s="17" t="s">
        <v>212</v>
      </c>
      <c r="B115" s="20" t="s">
        <v>213</v>
      </c>
      <c r="C115">
        <v>8</v>
      </c>
      <c r="D115">
        <v>10</v>
      </c>
      <c r="E115" s="2">
        <v>0.495</v>
      </c>
      <c r="M115" s="2">
        <v>157</v>
      </c>
    </row>
    <row r="116" spans="1:13" ht="15.75" customHeight="1">
      <c r="A116" s="17" t="s">
        <v>212</v>
      </c>
      <c r="B116" s="20" t="s">
        <v>213</v>
      </c>
      <c r="C116">
        <v>8</v>
      </c>
      <c r="D116">
        <v>11</v>
      </c>
      <c r="E116" s="2">
        <v>0.19800000000000001</v>
      </c>
      <c r="M116" s="2">
        <v>157</v>
      </c>
    </row>
    <row r="117" spans="1:13" ht="15.75" customHeight="1">
      <c r="A117" s="17" t="s">
        <v>212</v>
      </c>
      <c r="B117" s="20" t="s">
        <v>213</v>
      </c>
      <c r="C117">
        <v>8</v>
      </c>
      <c r="D117">
        <v>12</v>
      </c>
      <c r="E117" s="2">
        <v>1.06</v>
      </c>
      <c r="M117" s="2">
        <v>157</v>
      </c>
    </row>
    <row r="118" spans="1:13" ht="15.75" customHeight="1">
      <c r="A118" s="17" t="s">
        <v>212</v>
      </c>
      <c r="B118" s="20" t="s">
        <v>213</v>
      </c>
      <c r="C118">
        <v>8</v>
      </c>
      <c r="D118">
        <v>13</v>
      </c>
      <c r="E118" s="2">
        <v>1.5449999999999999</v>
      </c>
      <c r="M118" s="2">
        <v>157</v>
      </c>
    </row>
    <row r="119" spans="1:13" ht="15.75" customHeight="1">
      <c r="A119" s="17" t="s">
        <v>212</v>
      </c>
      <c r="B119" s="20" t="s">
        <v>213</v>
      </c>
      <c r="C119">
        <v>8</v>
      </c>
      <c r="D119">
        <v>14</v>
      </c>
      <c r="E119" s="2">
        <v>0.76800000000000002</v>
      </c>
      <c r="M119" s="2">
        <v>157</v>
      </c>
    </row>
    <row r="120" spans="1:13" ht="15.75" customHeight="1">
      <c r="A120" s="17" t="s">
        <v>212</v>
      </c>
      <c r="B120" s="20" t="s">
        <v>213</v>
      </c>
      <c r="C120">
        <v>8</v>
      </c>
      <c r="D120">
        <v>15</v>
      </c>
      <c r="E120" s="2">
        <v>7.9000000000000001E-2</v>
      </c>
      <c r="M120" s="2">
        <v>157</v>
      </c>
    </row>
    <row r="121" spans="1:13" ht="15.75" customHeight="1">
      <c r="A121" s="17" t="s">
        <v>212</v>
      </c>
      <c r="B121" s="20" t="s">
        <v>213</v>
      </c>
      <c r="C121">
        <v>8</v>
      </c>
      <c r="D121">
        <v>16</v>
      </c>
      <c r="E121" s="2">
        <v>0.36599999999999999</v>
      </c>
      <c r="M121" s="2">
        <v>157</v>
      </c>
    </row>
    <row r="122" spans="1:13" ht="15.75" customHeight="1">
      <c r="A122" s="17" t="s">
        <v>212</v>
      </c>
      <c r="B122" s="20" t="s">
        <v>213</v>
      </c>
      <c r="C122">
        <v>8</v>
      </c>
      <c r="D122">
        <v>17</v>
      </c>
      <c r="E122" s="2">
        <v>1.4999999999999999E-2</v>
      </c>
      <c r="M122" s="2">
        <v>157</v>
      </c>
    </row>
    <row r="123" spans="1:13" ht="15.75" customHeight="1">
      <c r="A123" s="17" t="s">
        <v>212</v>
      </c>
      <c r="B123" s="20" t="s">
        <v>213</v>
      </c>
      <c r="C123">
        <v>9</v>
      </c>
      <c r="D123">
        <v>1</v>
      </c>
      <c r="E123" s="2">
        <v>29.917999999999999</v>
      </c>
      <c r="F123" s="2">
        <v>0.13800000000000001</v>
      </c>
      <c r="G123" s="10">
        <f t="shared" ref="G123:G132" si="7">F123/E123</f>
        <v>4.6126077946386798E-3</v>
      </c>
      <c r="H123" s="10">
        <f>AVERAGE(G123:G132)</f>
        <v>2.4466338408298222E-2</v>
      </c>
      <c r="I123" s="10"/>
      <c r="J123" s="10"/>
      <c r="L123" s="2" t="s">
        <v>53</v>
      </c>
      <c r="M123" s="2">
        <v>158</v>
      </c>
    </row>
    <row r="124" spans="1:13" ht="15.75" customHeight="1">
      <c r="A124" s="17" t="s">
        <v>212</v>
      </c>
      <c r="B124" s="20" t="s">
        <v>213</v>
      </c>
      <c r="C124">
        <v>9</v>
      </c>
      <c r="D124">
        <v>2</v>
      </c>
      <c r="E124" s="2">
        <v>1.135</v>
      </c>
      <c r="F124" s="2">
        <v>1.2999999999999999E-2</v>
      </c>
      <c r="G124" s="10">
        <f t="shared" si="7"/>
        <v>1.145374449339207E-2</v>
      </c>
      <c r="H124" s="10"/>
      <c r="I124" s="10"/>
      <c r="J124" s="10"/>
      <c r="M124" s="2">
        <v>158</v>
      </c>
    </row>
    <row r="125" spans="1:13" ht="15.75" customHeight="1">
      <c r="A125" s="17" t="s">
        <v>212</v>
      </c>
      <c r="B125" s="20" t="s">
        <v>213</v>
      </c>
      <c r="C125">
        <v>9</v>
      </c>
      <c r="D125">
        <v>3</v>
      </c>
      <c r="E125" s="2">
        <v>14.092000000000001</v>
      </c>
      <c r="F125" s="2">
        <v>3.2000000000000001E-2</v>
      </c>
      <c r="G125" s="10">
        <f t="shared" si="7"/>
        <v>2.2707919386886176E-3</v>
      </c>
      <c r="H125" s="10"/>
      <c r="I125" s="10"/>
      <c r="J125" s="10"/>
      <c r="M125" s="2">
        <v>158</v>
      </c>
    </row>
    <row r="126" spans="1:13" ht="15.75" customHeight="1">
      <c r="A126" s="17" t="s">
        <v>212</v>
      </c>
      <c r="B126" s="20" t="s">
        <v>213</v>
      </c>
      <c r="C126">
        <v>9</v>
      </c>
      <c r="D126">
        <v>4</v>
      </c>
      <c r="E126" s="2">
        <v>45.665999999999997</v>
      </c>
      <c r="F126" s="2">
        <v>0.19700000000000001</v>
      </c>
      <c r="G126" s="10">
        <f t="shared" si="7"/>
        <v>4.3139315902421937E-3</v>
      </c>
      <c r="H126" s="10"/>
      <c r="I126" s="10"/>
      <c r="J126" s="10"/>
      <c r="M126" s="2">
        <v>158</v>
      </c>
    </row>
    <row r="127" spans="1:13" ht="15.75" customHeight="1">
      <c r="A127" s="17" t="s">
        <v>212</v>
      </c>
      <c r="B127" s="20" t="s">
        <v>213</v>
      </c>
      <c r="C127">
        <v>9</v>
      </c>
      <c r="D127">
        <v>5</v>
      </c>
      <c r="E127" s="2">
        <v>13.388</v>
      </c>
      <c r="F127" s="2">
        <v>4.2999999999999997E-2</v>
      </c>
      <c r="G127" s="10">
        <f t="shared" si="7"/>
        <v>3.2118314908873616E-3</v>
      </c>
      <c r="H127" s="10"/>
      <c r="I127" s="10"/>
      <c r="J127" s="10"/>
      <c r="M127" s="2">
        <v>158</v>
      </c>
    </row>
    <row r="128" spans="1:13" ht="15.75" customHeight="1">
      <c r="A128" s="17" t="s">
        <v>212</v>
      </c>
      <c r="B128" s="20" t="s">
        <v>213</v>
      </c>
      <c r="C128">
        <v>9</v>
      </c>
      <c r="D128">
        <v>6</v>
      </c>
      <c r="E128" s="2">
        <v>3.8410000000000002</v>
      </c>
      <c r="F128" s="2">
        <v>7.1999999999999995E-2</v>
      </c>
      <c r="G128" s="10">
        <f t="shared" si="7"/>
        <v>1.8745118458734701E-2</v>
      </c>
      <c r="H128" s="10"/>
      <c r="I128" s="10"/>
      <c r="J128" s="10"/>
      <c r="M128" s="2">
        <v>158</v>
      </c>
    </row>
    <row r="129" spans="1:13" ht="15.75" customHeight="1">
      <c r="A129" s="17" t="s">
        <v>212</v>
      </c>
      <c r="B129" s="20" t="s">
        <v>213</v>
      </c>
      <c r="C129">
        <v>9</v>
      </c>
      <c r="D129">
        <v>7</v>
      </c>
      <c r="E129" s="2">
        <v>27.321999999999999</v>
      </c>
      <c r="F129" s="2">
        <v>6.4000000000000001E-2</v>
      </c>
      <c r="G129" s="10">
        <f t="shared" si="7"/>
        <v>2.3424346680330872E-3</v>
      </c>
      <c r="H129" s="10"/>
      <c r="I129" s="10"/>
      <c r="J129" s="10"/>
      <c r="M129" s="2">
        <v>158</v>
      </c>
    </row>
    <row r="130" spans="1:13" ht="15.75" customHeight="1">
      <c r="A130" s="17" t="s">
        <v>212</v>
      </c>
      <c r="B130" s="20" t="s">
        <v>213</v>
      </c>
      <c r="C130">
        <v>9</v>
      </c>
      <c r="D130">
        <v>8</v>
      </c>
      <c r="E130" s="2">
        <v>2.589</v>
      </c>
      <c r="F130" s="2">
        <v>0.03</v>
      </c>
      <c r="G130" s="10">
        <f t="shared" si="7"/>
        <v>1.1587485515643104E-2</v>
      </c>
      <c r="H130" s="10"/>
      <c r="I130" s="10"/>
      <c r="J130" s="10"/>
      <c r="M130" s="2">
        <v>158</v>
      </c>
    </row>
    <row r="131" spans="1:13" ht="15.75" customHeight="1">
      <c r="A131" s="17" t="s">
        <v>212</v>
      </c>
      <c r="B131" s="20" t="s">
        <v>213</v>
      </c>
      <c r="C131">
        <v>9</v>
      </c>
      <c r="D131">
        <v>9</v>
      </c>
      <c r="E131" s="2">
        <v>6.5250000000000004</v>
      </c>
      <c r="F131" s="2">
        <v>0.114</v>
      </c>
      <c r="G131" s="10">
        <f t="shared" si="7"/>
        <v>1.747126436781609E-2</v>
      </c>
      <c r="H131" s="10"/>
      <c r="I131" s="10"/>
      <c r="J131" s="10"/>
      <c r="M131" s="2">
        <v>158</v>
      </c>
    </row>
    <row r="132" spans="1:13" ht="15.75" customHeight="1">
      <c r="A132" s="17" t="s">
        <v>212</v>
      </c>
      <c r="B132" s="20" t="s">
        <v>213</v>
      </c>
      <c r="C132">
        <v>9</v>
      </c>
      <c r="D132">
        <v>10</v>
      </c>
      <c r="E132" s="2">
        <v>0.58699999999999997</v>
      </c>
      <c r="F132" s="2">
        <v>9.9000000000000005E-2</v>
      </c>
      <c r="G132" s="10">
        <f t="shared" si="7"/>
        <v>0.16865417376490632</v>
      </c>
      <c r="H132" s="10"/>
      <c r="I132" s="10"/>
      <c r="J132" s="10"/>
      <c r="M132" s="2">
        <v>158</v>
      </c>
    </row>
    <row r="133" spans="1:13" ht="15.75" customHeight="1">
      <c r="A133" s="17" t="s">
        <v>212</v>
      </c>
      <c r="B133" s="20" t="s">
        <v>213</v>
      </c>
      <c r="C133">
        <v>9</v>
      </c>
      <c r="D133">
        <v>11</v>
      </c>
      <c r="F133" s="2">
        <v>3.5999999999999997E-2</v>
      </c>
      <c r="G133" s="10"/>
      <c r="H133" s="10"/>
      <c r="I133" s="10"/>
      <c r="J133" s="10"/>
      <c r="M133" s="2">
        <v>158</v>
      </c>
    </row>
    <row r="134" spans="1:13" ht="15.75" customHeight="1">
      <c r="A134" s="17" t="s">
        <v>212</v>
      </c>
      <c r="B134" s="20" t="s">
        <v>213</v>
      </c>
      <c r="C134">
        <v>9</v>
      </c>
      <c r="D134">
        <v>12</v>
      </c>
      <c r="F134" s="2">
        <v>0.16300000000000001</v>
      </c>
      <c r="G134" s="10"/>
      <c r="H134" s="10"/>
      <c r="I134" s="10"/>
      <c r="J134" s="10"/>
      <c r="M134" s="2">
        <v>158</v>
      </c>
    </row>
    <row r="135" spans="1:13" ht="15.75" customHeight="1">
      <c r="A135" s="17" t="s">
        <v>212</v>
      </c>
      <c r="B135" s="20" t="s">
        <v>213</v>
      </c>
      <c r="C135">
        <v>9</v>
      </c>
      <c r="D135">
        <v>13</v>
      </c>
      <c r="F135" s="2">
        <v>5.6000000000000001E-2</v>
      </c>
      <c r="G135" s="10"/>
      <c r="H135" s="10"/>
      <c r="I135" s="10"/>
      <c r="J135" s="10"/>
      <c r="M135" s="2">
        <v>158</v>
      </c>
    </row>
    <row r="136" spans="1:13" ht="15.75" customHeight="1">
      <c r="A136" s="17" t="s">
        <v>212</v>
      </c>
      <c r="B136" s="20" t="s">
        <v>213</v>
      </c>
      <c r="C136">
        <v>9</v>
      </c>
      <c r="D136">
        <v>14</v>
      </c>
      <c r="F136" s="2">
        <v>0.124</v>
      </c>
      <c r="G136" s="10"/>
      <c r="H136" s="10"/>
      <c r="I136" s="10"/>
      <c r="J136" s="10"/>
      <c r="M136" s="2">
        <v>158</v>
      </c>
    </row>
    <row r="137" spans="1:13" ht="15.75" customHeight="1">
      <c r="A137" s="17" t="s">
        <v>212</v>
      </c>
      <c r="B137" s="20" t="s">
        <v>213</v>
      </c>
      <c r="C137">
        <v>9</v>
      </c>
      <c r="D137">
        <v>15</v>
      </c>
      <c r="F137" s="2">
        <v>0.04</v>
      </c>
      <c r="G137" s="10"/>
      <c r="H137" s="10"/>
      <c r="I137" s="10"/>
      <c r="J137" s="10"/>
      <c r="M137" s="2">
        <v>158</v>
      </c>
    </row>
    <row r="138" spans="1:13" ht="15.75" customHeight="1">
      <c r="A138" s="17" t="s">
        <v>212</v>
      </c>
      <c r="B138" s="20" t="s">
        <v>213</v>
      </c>
      <c r="C138">
        <v>9</v>
      </c>
      <c r="D138">
        <v>16</v>
      </c>
      <c r="F138" s="2">
        <v>0.14299999999999999</v>
      </c>
      <c r="G138" s="10"/>
      <c r="H138" s="10"/>
      <c r="I138" s="10"/>
      <c r="J138" s="10"/>
      <c r="M138" s="2">
        <v>158</v>
      </c>
    </row>
    <row r="139" spans="1:13" ht="15.75" customHeight="1">
      <c r="A139" s="17" t="s">
        <v>212</v>
      </c>
      <c r="B139" s="20" t="s">
        <v>214</v>
      </c>
      <c r="C139">
        <v>1</v>
      </c>
      <c r="D139">
        <v>1</v>
      </c>
      <c r="E139" s="2">
        <v>2.488</v>
      </c>
      <c r="F139" s="2">
        <v>0.24299999999999999</v>
      </c>
      <c r="G139" s="10">
        <f t="shared" ref="G139:G160" si="8">F139/E139</f>
        <v>9.7668810289389063E-2</v>
      </c>
      <c r="H139" s="10">
        <f>AVERAGE(G139:G146)</f>
        <v>6.715566242495849E-2</v>
      </c>
      <c r="I139" s="10">
        <f>AVERAGE(H139:H211)</f>
        <v>7.7342386879856978E-2</v>
      </c>
      <c r="J139" s="10">
        <f>(_xlfn.STDEV.S(H139:H211))/(SQRT(COUNT(H139:H211)))</f>
        <v>2.0849829925183017E-2</v>
      </c>
      <c r="L139" s="2" t="s">
        <v>56</v>
      </c>
      <c r="M139" s="2">
        <v>135</v>
      </c>
    </row>
    <row r="140" spans="1:13" ht="15.75" customHeight="1">
      <c r="A140" s="17" t="s">
        <v>212</v>
      </c>
      <c r="B140" s="20" t="s">
        <v>214</v>
      </c>
      <c r="C140">
        <v>1</v>
      </c>
      <c r="D140">
        <v>2</v>
      </c>
      <c r="E140" s="2">
        <v>2.7879999999999998</v>
      </c>
      <c r="F140" s="2">
        <v>0.45900000000000002</v>
      </c>
      <c r="G140" s="10">
        <f t="shared" si="8"/>
        <v>0.16463414634146342</v>
      </c>
      <c r="H140" s="10"/>
      <c r="I140" s="10"/>
      <c r="J140" s="10"/>
      <c r="M140" s="2">
        <v>135</v>
      </c>
    </row>
    <row r="141" spans="1:13" ht="15.75" customHeight="1">
      <c r="A141" s="17" t="s">
        <v>212</v>
      </c>
      <c r="B141" s="20" t="s">
        <v>214</v>
      </c>
      <c r="C141">
        <v>1</v>
      </c>
      <c r="D141">
        <v>3</v>
      </c>
      <c r="E141" s="2">
        <v>4.875</v>
      </c>
      <c r="F141" s="2">
        <v>2.1999999999999999E-2</v>
      </c>
      <c r="G141" s="10">
        <f t="shared" si="8"/>
        <v>4.5128205128205125E-3</v>
      </c>
      <c r="H141" s="10"/>
      <c r="I141" s="10"/>
      <c r="J141" s="10"/>
      <c r="M141" s="2">
        <v>135</v>
      </c>
    </row>
    <row r="142" spans="1:13" ht="15.75" customHeight="1">
      <c r="A142" s="17" t="s">
        <v>212</v>
      </c>
      <c r="B142" s="20" t="s">
        <v>214</v>
      </c>
      <c r="C142">
        <v>1</v>
      </c>
      <c r="D142">
        <v>4</v>
      </c>
      <c r="E142" s="2">
        <v>3.347</v>
      </c>
      <c r="F142" s="2">
        <v>5.6000000000000001E-2</v>
      </c>
      <c r="G142" s="10">
        <f t="shared" si="8"/>
        <v>1.6731401254855095E-2</v>
      </c>
      <c r="H142" s="10"/>
      <c r="I142" s="10"/>
      <c r="J142" s="10"/>
      <c r="M142" s="2">
        <v>135</v>
      </c>
    </row>
    <row r="143" spans="1:13" ht="15.75" customHeight="1">
      <c r="A143" s="17" t="s">
        <v>212</v>
      </c>
      <c r="B143" s="20" t="s">
        <v>214</v>
      </c>
      <c r="C143">
        <v>1</v>
      </c>
      <c r="D143">
        <v>5</v>
      </c>
      <c r="E143" s="2">
        <v>1.8919999999999999</v>
      </c>
      <c r="F143" s="2">
        <v>0.107</v>
      </c>
      <c r="G143" s="10">
        <f t="shared" si="8"/>
        <v>5.6553911205073998E-2</v>
      </c>
      <c r="H143" s="10"/>
      <c r="I143" s="10"/>
      <c r="J143" s="10"/>
      <c r="M143" s="2">
        <v>135</v>
      </c>
    </row>
    <row r="144" spans="1:13" ht="15.75" customHeight="1">
      <c r="A144" s="17" t="s">
        <v>212</v>
      </c>
      <c r="B144" s="20" t="s">
        <v>214</v>
      </c>
      <c r="C144">
        <v>1</v>
      </c>
      <c r="D144">
        <v>6</v>
      </c>
      <c r="E144" s="2">
        <v>6.4160000000000004</v>
      </c>
      <c r="F144" s="2">
        <v>5.6000000000000001E-2</v>
      </c>
      <c r="G144" s="10">
        <f t="shared" si="8"/>
        <v>8.7281795511221939E-3</v>
      </c>
      <c r="H144" s="10"/>
      <c r="I144" s="10"/>
      <c r="J144" s="10"/>
      <c r="M144" s="2">
        <v>135</v>
      </c>
    </row>
    <row r="145" spans="1:13" ht="15.75" customHeight="1">
      <c r="A145" s="17" t="s">
        <v>212</v>
      </c>
      <c r="B145" s="20" t="s">
        <v>214</v>
      </c>
      <c r="C145">
        <v>1</v>
      </c>
      <c r="D145">
        <v>7</v>
      </c>
      <c r="E145" s="2">
        <v>6.5170000000000003</v>
      </c>
      <c r="F145" s="2">
        <v>0.59599999999999997</v>
      </c>
      <c r="G145" s="10">
        <f t="shared" si="8"/>
        <v>9.1453122602424414E-2</v>
      </c>
      <c r="H145" s="10"/>
      <c r="I145" s="10"/>
      <c r="J145" s="10"/>
      <c r="M145" s="2">
        <v>135</v>
      </c>
    </row>
    <row r="146" spans="1:13" ht="15.75" customHeight="1">
      <c r="A146" s="17" t="s">
        <v>212</v>
      </c>
      <c r="B146" s="20" t="s">
        <v>214</v>
      </c>
      <c r="C146">
        <v>1</v>
      </c>
      <c r="D146">
        <v>8</v>
      </c>
      <c r="E146" s="2">
        <v>8.0340000000000007</v>
      </c>
      <c r="F146" s="2">
        <v>0.77900000000000003</v>
      </c>
      <c r="G146" s="10">
        <f t="shared" si="8"/>
        <v>9.6962907642519289E-2</v>
      </c>
      <c r="H146" s="10"/>
      <c r="I146" s="10"/>
      <c r="J146" s="10"/>
      <c r="M146" s="2">
        <v>135</v>
      </c>
    </row>
    <row r="147" spans="1:13" ht="15.75" customHeight="1">
      <c r="A147" s="17" t="s">
        <v>212</v>
      </c>
      <c r="B147" s="20" t="s">
        <v>214</v>
      </c>
      <c r="C147">
        <v>1</v>
      </c>
      <c r="D147">
        <v>9</v>
      </c>
      <c r="F147" s="2">
        <v>8.1000000000000003E-2</v>
      </c>
      <c r="G147" s="10"/>
      <c r="H147" s="10"/>
      <c r="I147" s="10"/>
      <c r="J147" s="10"/>
      <c r="M147" s="2">
        <v>135</v>
      </c>
    </row>
    <row r="148" spans="1:13" ht="15.75" customHeight="1">
      <c r="A148" s="17" t="s">
        <v>212</v>
      </c>
      <c r="B148" s="20" t="s">
        <v>214</v>
      </c>
      <c r="C148">
        <v>2</v>
      </c>
      <c r="D148">
        <v>1</v>
      </c>
      <c r="E148" s="2">
        <v>6.1870000000000003</v>
      </c>
      <c r="F148" s="2">
        <v>1.6E-2</v>
      </c>
      <c r="G148" s="10">
        <f t="shared" si="8"/>
        <v>2.5860675610150314E-3</v>
      </c>
      <c r="H148" s="10">
        <f>AVERAGE(G148:G160)</f>
        <v>2.4279223938927653E-2</v>
      </c>
      <c r="I148" s="10"/>
      <c r="J148" s="10"/>
      <c r="L148" s="2" t="s">
        <v>58</v>
      </c>
      <c r="M148" s="2">
        <v>134</v>
      </c>
    </row>
    <row r="149" spans="1:13" ht="15.75" customHeight="1">
      <c r="A149" s="17" t="s">
        <v>212</v>
      </c>
      <c r="B149" s="20" t="s">
        <v>214</v>
      </c>
      <c r="C149">
        <v>2</v>
      </c>
      <c r="D149">
        <v>2</v>
      </c>
      <c r="E149" s="2">
        <v>0.21299999999999999</v>
      </c>
      <c r="F149" s="2">
        <v>1.2999999999999999E-2</v>
      </c>
      <c r="G149" s="10">
        <f t="shared" si="8"/>
        <v>6.1032863849765258E-2</v>
      </c>
      <c r="H149" s="10"/>
      <c r="I149" s="10"/>
      <c r="J149" s="10"/>
      <c r="M149" s="2">
        <v>134</v>
      </c>
    </row>
    <row r="150" spans="1:13" ht="15.75" customHeight="1">
      <c r="A150" s="17" t="s">
        <v>212</v>
      </c>
      <c r="B150" s="20" t="s">
        <v>214</v>
      </c>
      <c r="C150">
        <v>2</v>
      </c>
      <c r="D150">
        <v>3</v>
      </c>
      <c r="E150" s="2">
        <v>10.599</v>
      </c>
      <c r="F150" s="2">
        <v>8.0000000000000002E-3</v>
      </c>
      <c r="G150" s="10">
        <f t="shared" si="8"/>
        <v>7.5478818756486462E-4</v>
      </c>
      <c r="H150" s="10"/>
      <c r="I150" s="10"/>
      <c r="J150" s="10"/>
      <c r="M150" s="2">
        <v>134</v>
      </c>
    </row>
    <row r="151" spans="1:13" ht="15.75" customHeight="1">
      <c r="A151" s="17" t="s">
        <v>212</v>
      </c>
      <c r="B151" s="20" t="s">
        <v>214</v>
      </c>
      <c r="C151">
        <v>2</v>
      </c>
      <c r="D151">
        <v>4</v>
      </c>
      <c r="E151" s="2">
        <v>21.954000000000001</v>
      </c>
      <c r="F151" s="2">
        <v>1.7999999999999999E-2</v>
      </c>
      <c r="G151" s="10">
        <f t="shared" si="8"/>
        <v>8.1989614648811143E-4</v>
      </c>
      <c r="H151" s="10"/>
      <c r="I151" s="10"/>
      <c r="J151" s="10"/>
      <c r="M151" s="2">
        <v>134</v>
      </c>
    </row>
    <row r="152" spans="1:13" ht="15.75" customHeight="1">
      <c r="A152" s="17" t="s">
        <v>212</v>
      </c>
      <c r="B152" s="20" t="s">
        <v>214</v>
      </c>
      <c r="C152">
        <v>2</v>
      </c>
      <c r="D152">
        <v>5</v>
      </c>
      <c r="E152" s="2">
        <v>1.673</v>
      </c>
      <c r="F152" s="2">
        <v>2.5999999999999999E-2</v>
      </c>
      <c r="G152" s="10">
        <f t="shared" si="8"/>
        <v>1.5540944411237297E-2</v>
      </c>
      <c r="H152" s="10"/>
      <c r="I152" s="10"/>
      <c r="J152" s="10"/>
      <c r="M152" s="2">
        <v>134</v>
      </c>
    </row>
    <row r="153" spans="1:13" ht="15.75" customHeight="1">
      <c r="A153" s="17" t="s">
        <v>212</v>
      </c>
      <c r="B153" s="20" t="s">
        <v>214</v>
      </c>
      <c r="C153">
        <v>2</v>
      </c>
      <c r="D153">
        <v>6</v>
      </c>
      <c r="E153" s="2">
        <v>4.9370000000000003</v>
      </c>
      <c r="F153" s="2">
        <v>0.159</v>
      </c>
      <c r="G153" s="10">
        <f t="shared" si="8"/>
        <v>3.2205792991695362E-2</v>
      </c>
      <c r="H153" s="10"/>
      <c r="I153" s="10"/>
      <c r="J153" s="10"/>
      <c r="M153" s="2">
        <v>134</v>
      </c>
    </row>
    <row r="154" spans="1:13" ht="15.75" customHeight="1">
      <c r="A154" s="17" t="s">
        <v>212</v>
      </c>
      <c r="B154" s="20" t="s">
        <v>214</v>
      </c>
      <c r="C154">
        <v>2</v>
      </c>
      <c r="D154">
        <v>7</v>
      </c>
      <c r="E154" s="2">
        <v>10.506</v>
      </c>
      <c r="F154" s="2">
        <v>0.13300000000000001</v>
      </c>
      <c r="G154" s="10">
        <f t="shared" si="8"/>
        <v>1.2659432705120884E-2</v>
      </c>
      <c r="H154" s="10"/>
      <c r="I154" s="10"/>
      <c r="J154" s="10"/>
      <c r="M154" s="2">
        <v>134</v>
      </c>
    </row>
    <row r="155" spans="1:13" ht="15.75" customHeight="1">
      <c r="A155" s="17" t="s">
        <v>212</v>
      </c>
      <c r="B155" s="20" t="s">
        <v>214</v>
      </c>
      <c r="C155">
        <v>2</v>
      </c>
      <c r="D155">
        <v>8</v>
      </c>
      <c r="E155" s="2">
        <v>4.2030000000000003</v>
      </c>
      <c r="F155" s="2">
        <v>0.20899999999999999</v>
      </c>
      <c r="G155" s="10">
        <f t="shared" si="8"/>
        <v>4.9726385914822743E-2</v>
      </c>
      <c r="H155" s="10"/>
      <c r="I155" s="10"/>
      <c r="J155" s="10"/>
      <c r="M155" s="2">
        <v>134</v>
      </c>
    </row>
    <row r="156" spans="1:13" ht="15.75" customHeight="1">
      <c r="A156" s="17" t="s">
        <v>212</v>
      </c>
      <c r="B156" s="20" t="s">
        <v>214</v>
      </c>
      <c r="C156">
        <v>2</v>
      </c>
      <c r="D156">
        <v>9</v>
      </c>
      <c r="E156" s="2">
        <v>0.96499999999999997</v>
      </c>
      <c r="F156" s="2">
        <v>1.4999999999999999E-2</v>
      </c>
      <c r="G156" s="10">
        <f t="shared" si="8"/>
        <v>1.5544041450777202E-2</v>
      </c>
      <c r="H156" s="10"/>
      <c r="I156" s="10"/>
      <c r="J156" s="10"/>
      <c r="M156" s="2">
        <v>134</v>
      </c>
    </row>
    <row r="157" spans="1:13" ht="15.75" customHeight="1">
      <c r="A157" s="17" t="s">
        <v>212</v>
      </c>
      <c r="B157" s="20" t="s">
        <v>214</v>
      </c>
      <c r="C157">
        <v>2</v>
      </c>
      <c r="D157">
        <v>10</v>
      </c>
      <c r="E157" s="2">
        <v>9.7140000000000004</v>
      </c>
      <c r="F157" s="2">
        <v>2.5000000000000001E-2</v>
      </c>
      <c r="G157" s="10">
        <f t="shared" si="8"/>
        <v>2.5736051060325305E-3</v>
      </c>
      <c r="H157" s="10"/>
      <c r="I157" s="10"/>
      <c r="J157" s="10"/>
      <c r="M157" s="2">
        <v>134</v>
      </c>
    </row>
    <row r="158" spans="1:13" ht="15.75" customHeight="1">
      <c r="A158" s="17" t="s">
        <v>212</v>
      </c>
      <c r="B158" s="20" t="s">
        <v>214</v>
      </c>
      <c r="C158">
        <v>2</v>
      </c>
      <c r="D158">
        <v>11</v>
      </c>
      <c r="E158" s="2">
        <v>3.3660000000000001</v>
      </c>
      <c r="F158" s="2">
        <v>0.13300000000000001</v>
      </c>
      <c r="G158" s="10">
        <f t="shared" si="8"/>
        <v>3.9512774806892456E-2</v>
      </c>
      <c r="H158" s="10"/>
      <c r="I158" s="10"/>
      <c r="J158" s="10"/>
      <c r="M158" s="2">
        <v>134</v>
      </c>
    </row>
    <row r="159" spans="1:13" ht="15.75" customHeight="1">
      <c r="A159" s="17" t="s">
        <v>212</v>
      </c>
      <c r="B159" s="20" t="s">
        <v>214</v>
      </c>
      <c r="C159">
        <v>2</v>
      </c>
      <c r="D159">
        <v>12</v>
      </c>
      <c r="E159" s="2">
        <v>4.7309999999999999</v>
      </c>
      <c r="F159" s="2">
        <v>0.316</v>
      </c>
      <c r="G159" s="10">
        <f t="shared" si="8"/>
        <v>6.6793489748467563E-2</v>
      </c>
      <c r="H159" s="10"/>
      <c r="I159" s="10"/>
      <c r="J159" s="10"/>
      <c r="M159" s="2">
        <v>134</v>
      </c>
    </row>
    <row r="160" spans="1:13" ht="15.75" customHeight="1">
      <c r="A160" s="17" t="s">
        <v>212</v>
      </c>
      <c r="B160" s="20" t="s">
        <v>214</v>
      </c>
      <c r="C160">
        <v>2</v>
      </c>
      <c r="D160">
        <v>13</v>
      </c>
      <c r="E160" s="2">
        <v>13.98</v>
      </c>
      <c r="F160" s="2">
        <v>0.222</v>
      </c>
      <c r="G160" s="10">
        <f t="shared" si="8"/>
        <v>1.5879828326180258E-2</v>
      </c>
      <c r="H160" s="10"/>
      <c r="I160" s="10"/>
      <c r="J160" s="10"/>
      <c r="M160" s="2">
        <v>134</v>
      </c>
    </row>
    <row r="161" spans="1:13" ht="15.75" customHeight="1">
      <c r="A161" s="17" t="s">
        <v>212</v>
      </c>
      <c r="B161" s="20" t="s">
        <v>214</v>
      </c>
      <c r="C161">
        <v>2</v>
      </c>
      <c r="D161">
        <v>14</v>
      </c>
      <c r="E161" s="2">
        <v>3.3140000000000001</v>
      </c>
      <c r="M161" s="2">
        <v>134</v>
      </c>
    </row>
    <row r="162" spans="1:13" ht="15.75" customHeight="1">
      <c r="A162" s="17" t="s">
        <v>212</v>
      </c>
      <c r="B162" s="20" t="s">
        <v>214</v>
      </c>
      <c r="C162">
        <v>2</v>
      </c>
      <c r="D162">
        <v>15</v>
      </c>
      <c r="E162" s="2">
        <v>8.0660000000000007</v>
      </c>
      <c r="M162" s="2">
        <v>134</v>
      </c>
    </row>
    <row r="163" spans="1:13" ht="15.75" customHeight="1">
      <c r="A163" s="17" t="s">
        <v>212</v>
      </c>
      <c r="B163" s="20" t="s">
        <v>214</v>
      </c>
      <c r="C163">
        <v>2</v>
      </c>
      <c r="D163">
        <v>16</v>
      </c>
      <c r="E163" s="2">
        <v>0.17599999999999999</v>
      </c>
      <c r="M163" s="2">
        <v>134</v>
      </c>
    </row>
    <row r="164" spans="1:13" ht="15.75" customHeight="1">
      <c r="A164" s="17" t="s">
        <v>212</v>
      </c>
      <c r="B164" s="20" t="s">
        <v>214</v>
      </c>
      <c r="C164">
        <v>3</v>
      </c>
      <c r="D164">
        <v>1</v>
      </c>
      <c r="E164" s="2">
        <v>6.6210000000000004</v>
      </c>
      <c r="F164" s="2">
        <v>7.8E-2</v>
      </c>
      <c r="G164" s="10">
        <f t="shared" ref="G164:G177" si="9">F164/E164</f>
        <v>1.1780697779791571E-2</v>
      </c>
      <c r="H164" s="10">
        <f>AVERAGE(G164:G177)</f>
        <v>4.4466173224577472E-2</v>
      </c>
      <c r="I164" s="10"/>
      <c r="J164" s="10"/>
      <c r="L164" s="2" t="s">
        <v>61</v>
      </c>
      <c r="M164" s="2" t="s">
        <v>62</v>
      </c>
    </row>
    <row r="165" spans="1:13" ht="15.75" customHeight="1">
      <c r="A165" s="17" t="s">
        <v>212</v>
      </c>
      <c r="B165" s="20" t="s">
        <v>214</v>
      </c>
      <c r="C165">
        <v>3</v>
      </c>
      <c r="D165">
        <v>2</v>
      </c>
      <c r="E165" s="2">
        <v>13.715999999999999</v>
      </c>
      <c r="F165" s="2">
        <v>3.9E-2</v>
      </c>
      <c r="G165" s="10">
        <f t="shared" si="9"/>
        <v>2.8433945756780404E-3</v>
      </c>
      <c r="H165" s="10"/>
      <c r="I165" s="10"/>
      <c r="J165" s="10"/>
      <c r="M165" s="2">
        <v>136</v>
      </c>
    </row>
    <row r="166" spans="1:13" ht="15.75" customHeight="1">
      <c r="A166" s="17" t="s">
        <v>212</v>
      </c>
      <c r="B166" s="20" t="s">
        <v>214</v>
      </c>
      <c r="C166">
        <v>3</v>
      </c>
      <c r="D166">
        <v>3</v>
      </c>
      <c r="E166" s="2">
        <v>7.3440000000000003</v>
      </c>
      <c r="F166" s="2">
        <v>3.1E-2</v>
      </c>
      <c r="G166" s="10">
        <f t="shared" si="9"/>
        <v>4.2211328976034853E-3</v>
      </c>
      <c r="H166" s="10"/>
      <c r="I166" s="10"/>
      <c r="J166" s="10"/>
      <c r="M166" s="2">
        <v>136</v>
      </c>
    </row>
    <row r="167" spans="1:13" ht="15.75" customHeight="1">
      <c r="A167" s="17" t="s">
        <v>212</v>
      </c>
      <c r="B167" s="20" t="s">
        <v>214</v>
      </c>
      <c r="C167">
        <v>3</v>
      </c>
      <c r="D167">
        <v>4</v>
      </c>
      <c r="E167" s="2">
        <v>4.0289999999999999</v>
      </c>
      <c r="F167" s="2">
        <v>0.56399999999999995</v>
      </c>
      <c r="G167" s="10">
        <f t="shared" si="9"/>
        <v>0.13998510796723751</v>
      </c>
      <c r="H167" s="10"/>
      <c r="I167" s="10"/>
      <c r="J167" s="10"/>
      <c r="M167" s="2">
        <v>136</v>
      </c>
    </row>
    <row r="168" spans="1:13" ht="15.75" customHeight="1">
      <c r="A168" s="17" t="s">
        <v>212</v>
      </c>
      <c r="B168" s="20" t="s">
        <v>214</v>
      </c>
      <c r="C168">
        <v>3</v>
      </c>
      <c r="D168">
        <v>5</v>
      </c>
      <c r="E168" s="2">
        <v>12.221</v>
      </c>
      <c r="F168" s="2">
        <v>3.2000000000000001E-2</v>
      </c>
      <c r="G168" s="10">
        <f t="shared" si="9"/>
        <v>2.6184436625480731E-3</v>
      </c>
      <c r="H168" s="10"/>
      <c r="I168" s="10"/>
      <c r="J168" s="10"/>
      <c r="M168" s="2">
        <v>136</v>
      </c>
    </row>
    <row r="169" spans="1:13" ht="15.75" customHeight="1">
      <c r="A169" s="17" t="s">
        <v>212</v>
      </c>
      <c r="B169" s="20" t="s">
        <v>214</v>
      </c>
      <c r="C169">
        <v>3</v>
      </c>
      <c r="D169">
        <v>6</v>
      </c>
      <c r="E169" s="2">
        <v>16.747</v>
      </c>
      <c r="F169" s="2">
        <v>0.56499999999999995</v>
      </c>
      <c r="G169" s="10">
        <f t="shared" si="9"/>
        <v>3.3737385800441867E-2</v>
      </c>
      <c r="H169" s="10"/>
      <c r="I169" s="10"/>
      <c r="J169" s="10"/>
      <c r="M169" s="2">
        <v>136</v>
      </c>
    </row>
    <row r="170" spans="1:13" ht="15.75" customHeight="1">
      <c r="A170" s="17" t="s">
        <v>212</v>
      </c>
      <c r="B170" s="20" t="s">
        <v>214</v>
      </c>
      <c r="C170">
        <v>3</v>
      </c>
      <c r="D170">
        <v>7</v>
      </c>
      <c r="E170" s="2">
        <v>3.7029999999999998</v>
      </c>
      <c r="F170" s="2">
        <v>0.437</v>
      </c>
      <c r="G170" s="10">
        <f t="shared" si="9"/>
        <v>0.11801242236024845</v>
      </c>
      <c r="H170" s="10"/>
      <c r="I170" s="10"/>
      <c r="J170" s="10"/>
      <c r="M170" s="2">
        <v>136</v>
      </c>
    </row>
    <row r="171" spans="1:13" ht="15.75" customHeight="1">
      <c r="A171" s="17" t="s">
        <v>212</v>
      </c>
      <c r="B171" s="20" t="s">
        <v>214</v>
      </c>
      <c r="C171">
        <v>3</v>
      </c>
      <c r="D171">
        <v>8</v>
      </c>
      <c r="E171" s="2">
        <v>5.0179999999999998</v>
      </c>
      <c r="F171" s="2">
        <v>0.1</v>
      </c>
      <c r="G171" s="10">
        <f t="shared" si="9"/>
        <v>1.9928258270227185E-2</v>
      </c>
      <c r="H171" s="10"/>
      <c r="I171" s="10"/>
      <c r="J171" s="10"/>
      <c r="M171" s="2">
        <v>136</v>
      </c>
    </row>
    <row r="172" spans="1:13" ht="15.75" customHeight="1">
      <c r="A172" s="17" t="s">
        <v>212</v>
      </c>
      <c r="B172" s="20" t="s">
        <v>214</v>
      </c>
      <c r="C172">
        <v>3</v>
      </c>
      <c r="D172">
        <v>9</v>
      </c>
      <c r="E172" s="2">
        <v>6.6929999999999996</v>
      </c>
      <c r="F172" s="2">
        <v>3.3000000000000002E-2</v>
      </c>
      <c r="G172" s="10">
        <f t="shared" si="9"/>
        <v>4.9305244285073966E-3</v>
      </c>
      <c r="H172" s="10"/>
      <c r="I172" s="10"/>
      <c r="J172" s="10"/>
      <c r="M172" s="2">
        <v>136</v>
      </c>
    </row>
    <row r="173" spans="1:13" ht="15.75" customHeight="1">
      <c r="A173" s="17" t="s">
        <v>212</v>
      </c>
      <c r="B173" s="20" t="s">
        <v>214</v>
      </c>
      <c r="C173">
        <v>3</v>
      </c>
      <c r="D173">
        <v>10</v>
      </c>
      <c r="E173" s="2">
        <v>0.94099999999999995</v>
      </c>
      <c r="F173" s="2">
        <v>0.01</v>
      </c>
      <c r="G173" s="10">
        <f t="shared" si="9"/>
        <v>1.0626992561105207E-2</v>
      </c>
      <c r="H173" s="10"/>
      <c r="I173" s="10"/>
      <c r="J173" s="10"/>
      <c r="M173" s="2">
        <v>136</v>
      </c>
    </row>
    <row r="174" spans="1:13" ht="15.75" customHeight="1">
      <c r="A174" s="17" t="s">
        <v>212</v>
      </c>
      <c r="B174" s="20" t="s">
        <v>214</v>
      </c>
      <c r="C174">
        <v>3</v>
      </c>
      <c r="D174">
        <v>11</v>
      </c>
      <c r="E174" s="2">
        <v>2.2469999999999999</v>
      </c>
      <c r="F174" s="2">
        <v>0.34</v>
      </c>
      <c r="G174" s="10">
        <f t="shared" si="9"/>
        <v>0.15131286159323545</v>
      </c>
      <c r="H174" s="10"/>
      <c r="I174" s="10"/>
      <c r="J174" s="10"/>
      <c r="M174" s="2">
        <v>136</v>
      </c>
    </row>
    <row r="175" spans="1:13" ht="15.75" customHeight="1">
      <c r="A175" s="17" t="s">
        <v>212</v>
      </c>
      <c r="B175" s="20" t="s">
        <v>214</v>
      </c>
      <c r="C175">
        <v>3</v>
      </c>
      <c r="D175">
        <v>12</v>
      </c>
      <c r="E175" s="2">
        <v>7.4249999999999998</v>
      </c>
      <c r="F175" s="2">
        <v>0.60799999999999998</v>
      </c>
      <c r="G175" s="10">
        <f t="shared" si="9"/>
        <v>8.1885521885521881E-2</v>
      </c>
      <c r="H175" s="10"/>
      <c r="I175" s="10"/>
      <c r="J175" s="10"/>
      <c r="M175" s="2">
        <v>136</v>
      </c>
    </row>
    <row r="176" spans="1:13" ht="15.75" customHeight="1">
      <c r="A176" s="17" t="s">
        <v>212</v>
      </c>
      <c r="B176" s="20" t="s">
        <v>214</v>
      </c>
      <c r="C176">
        <v>3</v>
      </c>
      <c r="D176">
        <v>13</v>
      </c>
      <c r="E176" s="2">
        <v>14.815</v>
      </c>
      <c r="F176" s="2">
        <v>0.17499999999999999</v>
      </c>
      <c r="G176" s="10">
        <f t="shared" si="9"/>
        <v>1.181235234559568E-2</v>
      </c>
      <c r="H176" s="10"/>
      <c r="I176" s="10"/>
      <c r="J176" s="10"/>
      <c r="M176" s="2">
        <v>136</v>
      </c>
    </row>
    <row r="177" spans="1:13" ht="15.75" customHeight="1">
      <c r="A177" s="17" t="s">
        <v>212</v>
      </c>
      <c r="B177" s="20" t="s">
        <v>214</v>
      </c>
      <c r="C177">
        <v>3</v>
      </c>
      <c r="D177">
        <v>14</v>
      </c>
      <c r="E177" s="2">
        <v>6.4859999999999998</v>
      </c>
      <c r="F177" s="2">
        <v>0.187</v>
      </c>
      <c r="G177" s="10">
        <f t="shared" si="9"/>
        <v>2.8831329016342895E-2</v>
      </c>
      <c r="H177" s="10"/>
      <c r="I177" s="10"/>
      <c r="J177" s="10"/>
      <c r="M177" s="2">
        <v>136</v>
      </c>
    </row>
    <row r="178" spans="1:13" ht="15.75" customHeight="1">
      <c r="A178" s="17" t="s">
        <v>212</v>
      </c>
      <c r="B178" s="20" t="s">
        <v>214</v>
      </c>
      <c r="C178">
        <v>3</v>
      </c>
      <c r="D178">
        <v>15</v>
      </c>
      <c r="E178" s="2">
        <v>0.40899999999999997</v>
      </c>
      <c r="M178" s="2">
        <v>136</v>
      </c>
    </row>
    <row r="179" spans="1:13" ht="15.75" customHeight="1">
      <c r="A179" s="17" t="s">
        <v>212</v>
      </c>
      <c r="B179" s="20" t="s">
        <v>214</v>
      </c>
      <c r="C179">
        <v>3</v>
      </c>
      <c r="D179">
        <v>16</v>
      </c>
      <c r="E179" s="2">
        <v>0.125</v>
      </c>
      <c r="M179" s="2">
        <v>136</v>
      </c>
    </row>
    <row r="180" spans="1:13" ht="15.75" customHeight="1">
      <c r="A180" s="17" t="s">
        <v>212</v>
      </c>
      <c r="B180" s="20" t="s">
        <v>214</v>
      </c>
      <c r="C180">
        <v>4</v>
      </c>
      <c r="D180">
        <v>1</v>
      </c>
      <c r="E180" s="2">
        <v>2.5670000000000002</v>
      </c>
      <c r="F180" s="2">
        <v>0.01</v>
      </c>
      <c r="G180" s="10">
        <f t="shared" ref="G180:G188" si="10">F180/E180</f>
        <v>3.8955979742890533E-3</v>
      </c>
      <c r="H180" s="10">
        <f>AVERAGE(G180:G188)</f>
        <v>0.13148328512537191</v>
      </c>
      <c r="I180" s="10"/>
      <c r="J180" s="10"/>
      <c r="L180" s="2" t="s">
        <v>65</v>
      </c>
      <c r="M180" s="2">
        <v>137</v>
      </c>
    </row>
    <row r="181" spans="1:13" ht="15.75" customHeight="1">
      <c r="A181" s="17" t="s">
        <v>212</v>
      </c>
      <c r="B181" s="20" t="s">
        <v>214</v>
      </c>
      <c r="C181">
        <v>4</v>
      </c>
      <c r="D181">
        <v>2</v>
      </c>
      <c r="E181" s="2">
        <v>4.399</v>
      </c>
      <c r="F181" s="2">
        <v>0.35099999999999998</v>
      </c>
      <c r="G181" s="10">
        <f t="shared" si="10"/>
        <v>7.9790861559445328E-2</v>
      </c>
      <c r="H181" s="10"/>
      <c r="I181" s="10"/>
      <c r="J181" s="10"/>
      <c r="M181" s="2">
        <v>137</v>
      </c>
    </row>
    <row r="182" spans="1:13" ht="15.75" customHeight="1">
      <c r="A182" s="17" t="s">
        <v>212</v>
      </c>
      <c r="B182" s="20" t="s">
        <v>214</v>
      </c>
      <c r="C182">
        <v>4</v>
      </c>
      <c r="D182">
        <v>3</v>
      </c>
      <c r="E182" s="2">
        <v>5.2309999999999999</v>
      </c>
      <c r="F182" s="2">
        <v>2.3E-2</v>
      </c>
      <c r="G182" s="10">
        <f t="shared" si="10"/>
        <v>4.3968648441980503E-3</v>
      </c>
      <c r="H182" s="10"/>
      <c r="I182" s="10"/>
      <c r="J182" s="10"/>
      <c r="M182" s="2">
        <v>137</v>
      </c>
    </row>
    <row r="183" spans="1:13" ht="15.75" customHeight="1">
      <c r="A183" s="17" t="s">
        <v>212</v>
      </c>
      <c r="B183" s="20" t="s">
        <v>214</v>
      </c>
      <c r="C183">
        <v>4</v>
      </c>
      <c r="D183">
        <v>4</v>
      </c>
      <c r="E183" s="2">
        <v>2.718</v>
      </c>
      <c r="F183" s="2">
        <v>4.2000000000000003E-2</v>
      </c>
      <c r="G183" s="10">
        <f t="shared" si="10"/>
        <v>1.5452538631346579E-2</v>
      </c>
      <c r="H183" s="10"/>
      <c r="I183" s="10"/>
      <c r="J183" s="10"/>
      <c r="M183" s="2">
        <v>137</v>
      </c>
    </row>
    <row r="184" spans="1:13" ht="15.75" customHeight="1">
      <c r="A184" s="17" t="s">
        <v>212</v>
      </c>
      <c r="B184" s="20" t="s">
        <v>214</v>
      </c>
      <c r="C184">
        <v>4</v>
      </c>
      <c r="D184">
        <v>5</v>
      </c>
      <c r="E184" s="2">
        <v>0.67200000000000004</v>
      </c>
      <c r="F184" s="2">
        <v>0.11600000000000001</v>
      </c>
      <c r="G184" s="10">
        <f t="shared" si="10"/>
        <v>0.17261904761904762</v>
      </c>
      <c r="H184" s="10"/>
      <c r="I184" s="10"/>
      <c r="J184" s="10"/>
      <c r="M184" s="2">
        <v>137</v>
      </c>
    </row>
    <row r="185" spans="1:13" ht="15.75" customHeight="1">
      <c r="A185" s="17" t="s">
        <v>212</v>
      </c>
      <c r="B185" s="20" t="s">
        <v>214</v>
      </c>
      <c r="C185">
        <v>4</v>
      </c>
      <c r="D185">
        <v>6</v>
      </c>
      <c r="E185" s="2">
        <v>0.33</v>
      </c>
      <c r="F185" s="2">
        <v>0.08</v>
      </c>
      <c r="G185" s="10">
        <f t="shared" si="10"/>
        <v>0.24242424242424243</v>
      </c>
      <c r="H185" s="10"/>
      <c r="I185" s="10"/>
      <c r="J185" s="10"/>
      <c r="M185" s="2">
        <v>137</v>
      </c>
    </row>
    <row r="186" spans="1:13" ht="15.75" customHeight="1">
      <c r="A186" s="17" t="s">
        <v>212</v>
      </c>
      <c r="B186" s="20" t="s">
        <v>214</v>
      </c>
      <c r="C186">
        <v>4</v>
      </c>
      <c r="D186">
        <v>7</v>
      </c>
      <c r="E186" s="2">
        <v>0.23100000000000001</v>
      </c>
      <c r="F186" s="2">
        <v>1.4E-2</v>
      </c>
      <c r="G186" s="10">
        <f t="shared" si="10"/>
        <v>6.0606060606060608E-2</v>
      </c>
      <c r="H186" s="10"/>
      <c r="I186" s="10"/>
      <c r="J186" s="10"/>
      <c r="M186" s="2">
        <v>137</v>
      </c>
    </row>
    <row r="187" spans="1:13" ht="15.75" customHeight="1">
      <c r="A187" s="17" t="s">
        <v>212</v>
      </c>
      <c r="B187" s="20" t="s">
        <v>214</v>
      </c>
      <c r="C187">
        <v>4</v>
      </c>
      <c r="D187">
        <v>8</v>
      </c>
      <c r="E187" s="2"/>
      <c r="F187" s="2"/>
      <c r="G187" s="10"/>
      <c r="H187" s="10"/>
      <c r="I187" s="10"/>
      <c r="J187" s="10"/>
      <c r="M187" s="2">
        <v>137</v>
      </c>
    </row>
    <row r="188" spans="1:13" ht="15.75" customHeight="1">
      <c r="A188" s="17" t="s">
        <v>212</v>
      </c>
      <c r="B188" s="20" t="s">
        <v>214</v>
      </c>
      <c r="C188">
        <v>4</v>
      </c>
      <c r="D188">
        <v>9</v>
      </c>
      <c r="E188" s="2">
        <v>0.78700000000000003</v>
      </c>
      <c r="F188" s="2">
        <v>0.372</v>
      </c>
      <c r="G188" s="10">
        <f t="shared" si="10"/>
        <v>0.47268106734434562</v>
      </c>
      <c r="H188" s="10"/>
      <c r="I188" s="10"/>
      <c r="J188" s="10"/>
      <c r="M188" s="2">
        <v>137</v>
      </c>
    </row>
    <row r="189" spans="1:13" ht="15.75" customHeight="1">
      <c r="A189" s="17" t="s">
        <v>212</v>
      </c>
      <c r="B189" s="20" t="s">
        <v>214</v>
      </c>
      <c r="C189">
        <v>4</v>
      </c>
      <c r="D189">
        <v>10</v>
      </c>
      <c r="E189" s="2">
        <v>1.125</v>
      </c>
      <c r="M189" s="2">
        <v>137</v>
      </c>
    </row>
    <row r="190" spans="1:13" ht="15.75" customHeight="1">
      <c r="A190" s="17" t="s">
        <v>212</v>
      </c>
      <c r="B190" s="20" t="s">
        <v>214</v>
      </c>
      <c r="C190">
        <v>4</v>
      </c>
      <c r="D190">
        <v>11</v>
      </c>
      <c r="E190" s="2">
        <v>6.0590000000000002</v>
      </c>
      <c r="M190" s="2">
        <v>137</v>
      </c>
    </row>
    <row r="191" spans="1:13" ht="15.75" customHeight="1">
      <c r="A191" s="17" t="s">
        <v>212</v>
      </c>
      <c r="B191" s="20" t="s">
        <v>214</v>
      </c>
      <c r="C191">
        <v>4</v>
      </c>
      <c r="D191">
        <v>12</v>
      </c>
      <c r="E191" s="2">
        <v>9.1999999999999998E-2</v>
      </c>
      <c r="M191" s="2">
        <v>137</v>
      </c>
    </row>
    <row r="192" spans="1:13" ht="15.75" customHeight="1">
      <c r="A192" s="17" t="s">
        <v>212</v>
      </c>
      <c r="B192" s="20" t="s">
        <v>214</v>
      </c>
      <c r="C192">
        <v>4</v>
      </c>
      <c r="D192">
        <v>13</v>
      </c>
      <c r="E192" s="2">
        <v>5.4130000000000003</v>
      </c>
      <c r="M192" s="2">
        <v>137</v>
      </c>
    </row>
    <row r="193" spans="1:13" ht="15.75" customHeight="1">
      <c r="A193" s="17" t="s">
        <v>212</v>
      </c>
      <c r="B193" s="20" t="s">
        <v>214</v>
      </c>
      <c r="C193">
        <v>4</v>
      </c>
      <c r="D193">
        <v>14</v>
      </c>
      <c r="E193" s="2">
        <v>1.585</v>
      </c>
      <c r="M193" s="2">
        <v>137</v>
      </c>
    </row>
    <row r="194" spans="1:13" ht="15.75" customHeight="1">
      <c r="A194" s="17" t="s">
        <v>212</v>
      </c>
      <c r="B194" s="20" t="s">
        <v>214</v>
      </c>
      <c r="C194">
        <v>5</v>
      </c>
      <c r="D194">
        <v>1</v>
      </c>
      <c r="E194" s="2">
        <v>4.1779999999999999</v>
      </c>
      <c r="F194" s="2">
        <v>0.19400000000000001</v>
      </c>
      <c r="G194" s="10">
        <f t="shared" ref="G194:G204" si="11">F194/E194</f>
        <v>4.6433700335088562E-2</v>
      </c>
      <c r="H194" s="10">
        <f>AVERAGE(G194:G204)</f>
        <v>0.11932758968544931</v>
      </c>
      <c r="I194" s="10"/>
      <c r="J194" s="10"/>
      <c r="L194" s="2" t="s">
        <v>67</v>
      </c>
      <c r="M194" s="2">
        <v>138</v>
      </c>
    </row>
    <row r="195" spans="1:13" ht="15.75" customHeight="1">
      <c r="A195" s="17" t="s">
        <v>212</v>
      </c>
      <c r="B195" s="20" t="s">
        <v>214</v>
      </c>
      <c r="C195">
        <v>5</v>
      </c>
      <c r="D195">
        <v>2</v>
      </c>
      <c r="E195" s="2">
        <v>8.827</v>
      </c>
      <c r="F195" s="2">
        <v>6.2E-2</v>
      </c>
      <c r="G195" s="10">
        <f t="shared" si="11"/>
        <v>7.0239039311204262E-3</v>
      </c>
      <c r="H195" s="10"/>
      <c r="I195" s="10"/>
      <c r="J195" s="10"/>
      <c r="M195" s="2">
        <v>138</v>
      </c>
    </row>
    <row r="196" spans="1:13" ht="15.75" customHeight="1">
      <c r="A196" s="17" t="s">
        <v>212</v>
      </c>
      <c r="B196" s="20" t="s">
        <v>214</v>
      </c>
      <c r="C196">
        <v>5</v>
      </c>
      <c r="D196">
        <v>3</v>
      </c>
      <c r="E196" s="2">
        <v>52.531999999999996</v>
      </c>
      <c r="F196" s="2">
        <v>0.125</v>
      </c>
      <c r="G196" s="10">
        <f t="shared" si="11"/>
        <v>2.3795020178177112E-3</v>
      </c>
      <c r="H196" s="10"/>
      <c r="I196" s="10"/>
      <c r="J196" s="10"/>
      <c r="M196" s="2">
        <v>138</v>
      </c>
    </row>
    <row r="197" spans="1:13" ht="15.75" customHeight="1">
      <c r="A197" s="17" t="s">
        <v>212</v>
      </c>
      <c r="B197" s="20" t="s">
        <v>214</v>
      </c>
      <c r="C197">
        <v>5</v>
      </c>
      <c r="D197">
        <v>4</v>
      </c>
      <c r="E197" s="2">
        <v>3.2010000000000001</v>
      </c>
      <c r="F197" s="2">
        <v>0.22</v>
      </c>
      <c r="G197" s="10">
        <f t="shared" si="11"/>
        <v>6.8728522336769765E-2</v>
      </c>
      <c r="H197" s="10"/>
      <c r="I197" s="10"/>
      <c r="J197" s="10"/>
      <c r="M197" s="2">
        <v>138</v>
      </c>
    </row>
    <row r="198" spans="1:13" ht="15.75" customHeight="1">
      <c r="A198" s="17" t="s">
        <v>212</v>
      </c>
      <c r="B198" s="20" t="s">
        <v>214</v>
      </c>
      <c r="C198">
        <v>5</v>
      </c>
      <c r="D198">
        <v>5</v>
      </c>
      <c r="E198" s="2">
        <v>20.742000000000001</v>
      </c>
      <c r="F198" s="2">
        <v>5.8999999999999997E-2</v>
      </c>
      <c r="G198" s="10">
        <f t="shared" si="11"/>
        <v>2.8444701571690286E-3</v>
      </c>
      <c r="H198" s="10"/>
      <c r="I198" s="10"/>
      <c r="J198" s="10"/>
      <c r="M198" s="2">
        <v>138</v>
      </c>
    </row>
    <row r="199" spans="1:13" ht="15.75" customHeight="1">
      <c r="A199" s="17" t="s">
        <v>212</v>
      </c>
      <c r="B199" s="20" t="s">
        <v>214</v>
      </c>
      <c r="C199">
        <v>5</v>
      </c>
      <c r="D199">
        <v>6</v>
      </c>
      <c r="E199" s="2">
        <v>28.306000000000001</v>
      </c>
      <c r="F199" s="2">
        <v>0.255</v>
      </c>
      <c r="G199" s="10">
        <f t="shared" si="11"/>
        <v>9.0086907369462295E-3</v>
      </c>
      <c r="H199" s="10"/>
      <c r="I199" s="10"/>
      <c r="J199" s="10"/>
      <c r="M199" s="2">
        <v>138</v>
      </c>
    </row>
    <row r="200" spans="1:13" ht="15.75" customHeight="1">
      <c r="A200" s="17" t="s">
        <v>212</v>
      </c>
      <c r="B200" s="20" t="s">
        <v>214</v>
      </c>
      <c r="C200">
        <v>5</v>
      </c>
      <c r="D200">
        <v>7</v>
      </c>
      <c r="E200" s="2">
        <v>5.2539999999999996</v>
      </c>
      <c r="F200" s="2">
        <v>0.36499999999999999</v>
      </c>
      <c r="G200" s="10">
        <f t="shared" si="11"/>
        <v>6.9470879330034263E-2</v>
      </c>
      <c r="H200" s="10"/>
      <c r="I200" s="10"/>
      <c r="J200" s="10"/>
      <c r="M200" s="2">
        <v>138</v>
      </c>
    </row>
    <row r="201" spans="1:13" ht="15.75" customHeight="1">
      <c r="A201" s="17" t="s">
        <v>212</v>
      </c>
      <c r="B201" s="20" t="s">
        <v>214</v>
      </c>
      <c r="C201">
        <v>5</v>
      </c>
      <c r="D201">
        <v>8</v>
      </c>
      <c r="E201" s="2">
        <v>2.5419999999999998</v>
      </c>
      <c r="F201" s="2">
        <v>0.161</v>
      </c>
      <c r="G201" s="10">
        <f t="shared" si="11"/>
        <v>6.3335955940204566E-2</v>
      </c>
      <c r="H201" s="10"/>
      <c r="I201" s="10"/>
      <c r="J201" s="10"/>
      <c r="M201" s="2">
        <v>138</v>
      </c>
    </row>
    <row r="202" spans="1:13" ht="15.75" customHeight="1">
      <c r="A202" s="17" t="s">
        <v>212</v>
      </c>
      <c r="B202" s="20" t="s">
        <v>214</v>
      </c>
      <c r="C202">
        <v>5</v>
      </c>
      <c r="D202">
        <v>9</v>
      </c>
      <c r="E202" s="2">
        <v>10.012</v>
      </c>
      <c r="F202" s="2">
        <v>0.30499999999999999</v>
      </c>
      <c r="G202" s="10">
        <f t="shared" si="11"/>
        <v>3.0463443867359167E-2</v>
      </c>
      <c r="H202" s="10"/>
      <c r="I202" s="10"/>
      <c r="J202" s="10"/>
      <c r="M202" s="2">
        <v>138</v>
      </c>
    </row>
    <row r="203" spans="1:13" ht="15.75" customHeight="1">
      <c r="A203" s="17" t="s">
        <v>212</v>
      </c>
      <c r="B203" s="20" t="s">
        <v>214</v>
      </c>
      <c r="C203">
        <v>5</v>
      </c>
      <c r="D203">
        <v>10</v>
      </c>
      <c r="E203" s="2">
        <v>10.375999999999999</v>
      </c>
      <c r="F203" s="2">
        <v>0.13400000000000001</v>
      </c>
      <c r="G203" s="10">
        <f t="shared" si="11"/>
        <v>1.2914417887432538E-2</v>
      </c>
      <c r="H203" s="10"/>
      <c r="I203" s="10"/>
      <c r="J203" s="10"/>
      <c r="M203" s="2">
        <v>138</v>
      </c>
    </row>
    <row r="204" spans="1:13" ht="15.75" customHeight="1">
      <c r="A204" s="17" t="s">
        <v>212</v>
      </c>
      <c r="B204" s="20" t="s">
        <v>214</v>
      </c>
      <c r="C204">
        <v>5</v>
      </c>
      <c r="D204">
        <v>11</v>
      </c>
      <c r="E204" s="2">
        <v>0.84599999999999997</v>
      </c>
      <c r="F204" s="2">
        <v>0.84599999999999997</v>
      </c>
      <c r="G204" s="10">
        <f t="shared" si="11"/>
        <v>1</v>
      </c>
      <c r="H204" s="10"/>
      <c r="I204" s="10"/>
      <c r="J204" s="10"/>
      <c r="M204" s="2">
        <v>138</v>
      </c>
    </row>
    <row r="205" spans="1:13" ht="15.75" customHeight="1">
      <c r="A205" s="17" t="s">
        <v>212</v>
      </c>
      <c r="B205" s="20" t="s">
        <v>214</v>
      </c>
      <c r="C205">
        <v>5</v>
      </c>
      <c r="D205">
        <v>12</v>
      </c>
      <c r="F205" s="2">
        <v>8.3000000000000004E-2</v>
      </c>
      <c r="G205" s="10"/>
      <c r="H205" s="10"/>
      <c r="I205" s="10"/>
      <c r="J205" s="10"/>
      <c r="M205" s="2">
        <v>138</v>
      </c>
    </row>
    <row r="206" spans="1:13" ht="15.75" customHeight="1">
      <c r="A206" s="17" t="s">
        <v>212</v>
      </c>
      <c r="B206" s="20" t="s">
        <v>214</v>
      </c>
      <c r="C206">
        <v>5</v>
      </c>
      <c r="D206">
        <v>13</v>
      </c>
      <c r="F206" s="2">
        <v>5.0999999999999997E-2</v>
      </c>
      <c r="G206" s="10"/>
      <c r="H206" s="10"/>
      <c r="I206" s="10"/>
      <c r="J206" s="10"/>
      <c r="M206" s="2">
        <v>138</v>
      </c>
    </row>
    <row r="207" spans="1:13" ht="15.75" customHeight="1">
      <c r="A207" s="17" t="s">
        <v>212</v>
      </c>
      <c r="B207" s="20" t="s">
        <v>214</v>
      </c>
      <c r="C207">
        <v>5</v>
      </c>
      <c r="D207">
        <v>14</v>
      </c>
      <c r="F207" s="2">
        <v>0.59799999999999998</v>
      </c>
      <c r="G207" s="10"/>
      <c r="H207" s="10"/>
      <c r="I207" s="10"/>
      <c r="J207" s="10"/>
      <c r="M207" s="2">
        <v>138</v>
      </c>
    </row>
    <row r="208" spans="1:13" ht="15.75" customHeight="1">
      <c r="A208" s="17" t="s">
        <v>212</v>
      </c>
      <c r="B208" s="20" t="s">
        <v>214</v>
      </c>
      <c r="C208">
        <v>5</v>
      </c>
      <c r="D208">
        <v>15</v>
      </c>
      <c r="F208" s="2">
        <v>3.5999999999999997E-2</v>
      </c>
      <c r="G208" s="10"/>
      <c r="H208" s="10"/>
      <c r="I208" s="10"/>
      <c r="J208" s="10"/>
      <c r="M208" s="2">
        <v>138</v>
      </c>
    </row>
    <row r="209" spans="1:13" ht="15.75" customHeight="1">
      <c r="A209" s="17" t="s">
        <v>212</v>
      </c>
      <c r="B209" s="20" t="s">
        <v>214</v>
      </c>
      <c r="C209">
        <v>5</v>
      </c>
      <c r="D209">
        <v>16</v>
      </c>
      <c r="F209" s="2">
        <v>6.9000000000000006E-2</v>
      </c>
      <c r="G209" s="10"/>
      <c r="H209" s="10"/>
      <c r="I209" s="10"/>
      <c r="J209" s="10"/>
      <c r="M209" s="2">
        <v>138</v>
      </c>
    </row>
    <row r="210" spans="1:13" ht="15.75" customHeight="1">
      <c r="A210" s="17" t="s">
        <v>212</v>
      </c>
      <c r="B210" s="20" t="s">
        <v>214</v>
      </c>
      <c r="C210">
        <v>5</v>
      </c>
      <c r="D210">
        <v>17</v>
      </c>
      <c r="F210" s="2">
        <v>0.17199999999999999</v>
      </c>
      <c r="G210" s="10"/>
      <c r="H210" s="10"/>
      <c r="I210" s="10"/>
      <c r="J210" s="10"/>
      <c r="M210" s="2">
        <v>138</v>
      </c>
    </row>
    <row r="211" spans="1:13" ht="15.75" customHeight="1">
      <c r="A211" s="17" t="s">
        <v>212</v>
      </c>
      <c r="B211" s="20" t="s">
        <v>214</v>
      </c>
      <c r="C211">
        <v>5</v>
      </c>
      <c r="D211">
        <v>18</v>
      </c>
      <c r="F211" s="2">
        <v>0.25900000000000001</v>
      </c>
      <c r="G211" s="10"/>
      <c r="H211" s="10"/>
      <c r="I211" s="10"/>
      <c r="J211" s="10"/>
      <c r="M211" s="2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9"/>
  <sheetViews>
    <sheetView workbookViewId="0">
      <pane ySplit="1" topLeftCell="A38" activePane="bottomLeft" state="frozen"/>
      <selection pane="bottomLeft" activeCell="I26" sqref="I26"/>
    </sheetView>
  </sheetViews>
  <sheetFormatPr baseColWidth="10" defaultColWidth="14.5" defaultRowHeight="15.75" customHeight="1"/>
  <cols>
    <col min="1" max="1" width="7.5" customWidth="1"/>
    <col min="2" max="2" width="8.5" customWidth="1"/>
    <col min="3" max="3" width="5.5" customWidth="1"/>
    <col min="4" max="4" width="4.33203125" customWidth="1"/>
    <col min="5" max="5" width="8.83203125" customWidth="1"/>
    <col min="6" max="6" width="7.83203125" customWidth="1"/>
    <col min="7" max="7" width="9.6640625" customWidth="1"/>
    <col min="8" max="8" width="26" customWidth="1"/>
    <col min="9" max="9" width="13.1640625" customWidth="1"/>
    <col min="10" max="10" width="20.5" customWidth="1"/>
    <col min="11" max="11" width="3.5" customWidth="1"/>
  </cols>
  <sheetData>
    <row r="1" spans="1:17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1" t="s">
        <v>2</v>
      </c>
      <c r="F1" s="1" t="s">
        <v>3</v>
      </c>
      <c r="G1" s="1" t="s">
        <v>4</v>
      </c>
      <c r="H1" s="4" t="s">
        <v>208</v>
      </c>
      <c r="I1" s="23" t="s">
        <v>227</v>
      </c>
      <c r="J1" s="23" t="s">
        <v>228</v>
      </c>
      <c r="K1" s="4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ht="15.75" customHeight="1">
      <c r="A2" s="17" t="s">
        <v>215</v>
      </c>
      <c r="B2" s="20" t="s">
        <v>213</v>
      </c>
      <c r="C2">
        <v>1</v>
      </c>
      <c r="D2">
        <v>1</v>
      </c>
      <c r="E2">
        <f>G2+F2</f>
        <v>2.7309999999999999</v>
      </c>
      <c r="F2" s="2">
        <v>1.7999999999999999E-2</v>
      </c>
      <c r="G2" s="2">
        <v>2.7130000000000001</v>
      </c>
      <c r="H2" s="10">
        <f>F2/E2</f>
        <v>6.5909923105089705E-3</v>
      </c>
      <c r="I2" s="10">
        <f>AVERAGE(H2:H25)</f>
        <v>1.6313521170351973E-2</v>
      </c>
      <c r="J2" s="10">
        <f>AVERAGE(I2:I56)</f>
        <v>3.3743857580932041E-2</v>
      </c>
      <c r="K2" s="10"/>
      <c r="M2" s="2" t="s">
        <v>5</v>
      </c>
      <c r="N2" s="2">
        <v>167</v>
      </c>
      <c r="P2" s="10">
        <v>1.7999999999999999E-2</v>
      </c>
      <c r="Q2" s="10">
        <v>2.7130000000000001</v>
      </c>
    </row>
    <row r="3" spans="1:17" ht="15.75" customHeight="1">
      <c r="A3" s="17" t="s">
        <v>215</v>
      </c>
      <c r="B3" s="20" t="s">
        <v>213</v>
      </c>
      <c r="C3">
        <v>1</v>
      </c>
      <c r="D3">
        <v>2</v>
      </c>
      <c r="E3">
        <f t="shared" ref="E3:E56" si="0">G3+F3</f>
        <v>0.17499999999999999</v>
      </c>
      <c r="F3" s="2">
        <v>0</v>
      </c>
      <c r="G3" s="2">
        <v>0.17499999999999999</v>
      </c>
      <c r="H3" s="10">
        <f t="shared" ref="H3:H56" si="1">F3/E3</f>
        <v>0</v>
      </c>
      <c r="I3" s="10"/>
      <c r="J3" s="10"/>
      <c r="K3" s="10"/>
      <c r="P3" s="10">
        <v>0</v>
      </c>
      <c r="Q3" s="10">
        <v>0.17499999999999999</v>
      </c>
    </row>
    <row r="4" spans="1:17" ht="15.75" customHeight="1">
      <c r="A4" s="17" t="s">
        <v>215</v>
      </c>
      <c r="B4" s="20" t="s">
        <v>213</v>
      </c>
      <c r="C4">
        <v>1</v>
      </c>
      <c r="D4">
        <v>3</v>
      </c>
      <c r="E4">
        <f t="shared" si="0"/>
        <v>2.2149999999999999</v>
      </c>
      <c r="F4" s="2">
        <v>2E-3</v>
      </c>
      <c r="G4" s="2">
        <v>2.2130000000000001</v>
      </c>
      <c r="H4" s="10">
        <f t="shared" si="1"/>
        <v>9.0293453724604972E-4</v>
      </c>
      <c r="I4" s="10"/>
      <c r="J4" s="10"/>
      <c r="K4" s="10"/>
      <c r="P4" s="10">
        <v>2E-3</v>
      </c>
      <c r="Q4" s="10">
        <v>2.2130000000000001</v>
      </c>
    </row>
    <row r="5" spans="1:17" ht="15.75" customHeight="1">
      <c r="A5" s="17" t="s">
        <v>215</v>
      </c>
      <c r="B5" s="20" t="s">
        <v>213</v>
      </c>
      <c r="C5">
        <v>1</v>
      </c>
      <c r="D5">
        <v>4</v>
      </c>
      <c r="E5">
        <f t="shared" si="0"/>
        <v>1.869</v>
      </c>
      <c r="F5" s="2">
        <v>0.02</v>
      </c>
      <c r="G5" s="2">
        <v>1.849</v>
      </c>
      <c r="H5" s="10">
        <f t="shared" si="1"/>
        <v>1.0700909577314071E-2</v>
      </c>
      <c r="I5" s="10"/>
      <c r="J5" s="10"/>
      <c r="K5" s="10"/>
      <c r="P5" s="10">
        <v>0.02</v>
      </c>
      <c r="Q5" s="10">
        <v>1.849</v>
      </c>
    </row>
    <row r="6" spans="1:17" ht="15.75" customHeight="1">
      <c r="A6" s="17" t="s">
        <v>215</v>
      </c>
      <c r="B6" s="20" t="s">
        <v>213</v>
      </c>
      <c r="C6">
        <v>1</v>
      </c>
      <c r="D6">
        <v>5</v>
      </c>
      <c r="E6">
        <f t="shared" si="0"/>
        <v>3.7440000000000002</v>
      </c>
      <c r="F6" s="2">
        <v>3.5999999999999997E-2</v>
      </c>
      <c r="G6" s="2">
        <v>3.7080000000000002</v>
      </c>
      <c r="H6" s="10">
        <f t="shared" si="1"/>
        <v>9.6153846153846142E-3</v>
      </c>
      <c r="I6" s="10"/>
      <c r="J6" s="10"/>
      <c r="K6" s="10"/>
      <c r="P6" s="10">
        <v>3.5999999999999997E-2</v>
      </c>
      <c r="Q6" s="10">
        <v>3.7080000000000002</v>
      </c>
    </row>
    <row r="7" spans="1:17" ht="15.75" customHeight="1">
      <c r="A7" s="17" t="s">
        <v>215</v>
      </c>
      <c r="B7" s="20" t="s">
        <v>213</v>
      </c>
      <c r="C7">
        <v>1</v>
      </c>
      <c r="D7">
        <v>6</v>
      </c>
      <c r="E7">
        <f t="shared" si="0"/>
        <v>3.3159999999999998</v>
      </c>
      <c r="F7" s="2">
        <v>4.0000000000000001E-3</v>
      </c>
      <c r="G7" s="2">
        <v>3.3119999999999998</v>
      </c>
      <c r="H7" s="10">
        <f t="shared" si="1"/>
        <v>1.2062726176115804E-3</v>
      </c>
      <c r="I7" s="10"/>
      <c r="J7" s="10"/>
      <c r="K7" s="10"/>
      <c r="P7" s="10">
        <v>4.0000000000000001E-3</v>
      </c>
      <c r="Q7" s="10">
        <v>3.3119999999999998</v>
      </c>
    </row>
    <row r="8" spans="1:17" ht="15.75" customHeight="1">
      <c r="A8" s="17" t="s">
        <v>215</v>
      </c>
      <c r="B8" s="20" t="s">
        <v>213</v>
      </c>
      <c r="C8">
        <v>1</v>
      </c>
      <c r="D8">
        <v>7</v>
      </c>
      <c r="E8">
        <f t="shared" si="0"/>
        <v>1.0759999999999998</v>
      </c>
      <c r="F8" s="2">
        <v>3.0000000000000001E-3</v>
      </c>
      <c r="G8" s="2">
        <v>1.073</v>
      </c>
      <c r="H8" s="10">
        <f t="shared" si="1"/>
        <v>2.7881040892193312E-3</v>
      </c>
      <c r="I8" s="10"/>
      <c r="J8" s="10"/>
      <c r="K8" s="10"/>
      <c r="P8" s="10">
        <v>3.0000000000000001E-3</v>
      </c>
      <c r="Q8" s="10">
        <v>1.073</v>
      </c>
    </row>
    <row r="9" spans="1:17" ht="15.75" customHeight="1">
      <c r="A9" s="17" t="s">
        <v>215</v>
      </c>
      <c r="B9" s="20" t="s">
        <v>213</v>
      </c>
      <c r="C9">
        <v>1</v>
      </c>
      <c r="D9">
        <v>8</v>
      </c>
      <c r="E9">
        <f t="shared" si="0"/>
        <v>4.4109999999999996</v>
      </c>
      <c r="F9" s="2">
        <v>4.4999999999999998E-2</v>
      </c>
      <c r="G9" s="2">
        <v>4.3659999999999997</v>
      </c>
      <c r="H9" s="10">
        <f t="shared" si="1"/>
        <v>1.0201768306506463E-2</v>
      </c>
      <c r="I9" s="10"/>
      <c r="J9" s="10"/>
      <c r="K9" s="10"/>
      <c r="P9" s="10">
        <v>4.4999999999999998E-2</v>
      </c>
      <c r="Q9" s="10">
        <v>4.3659999999999997</v>
      </c>
    </row>
    <row r="10" spans="1:17" ht="15.75" customHeight="1">
      <c r="A10" s="17" t="s">
        <v>215</v>
      </c>
      <c r="B10" s="20" t="s">
        <v>213</v>
      </c>
      <c r="C10">
        <v>1</v>
      </c>
      <c r="D10">
        <v>9</v>
      </c>
      <c r="E10">
        <f t="shared" si="0"/>
        <v>4.3460000000000001</v>
      </c>
      <c r="F10" s="2">
        <v>0.54900000000000004</v>
      </c>
      <c r="G10" s="2">
        <v>3.7970000000000002</v>
      </c>
      <c r="H10" s="10">
        <f t="shared" si="1"/>
        <v>0.12632305568338703</v>
      </c>
      <c r="I10" s="10"/>
      <c r="J10" s="10"/>
      <c r="K10" s="10"/>
      <c r="P10" s="10">
        <v>0.54900000000000004</v>
      </c>
      <c r="Q10" s="10">
        <v>3.7970000000000002</v>
      </c>
    </row>
    <row r="11" spans="1:17" ht="15.75" customHeight="1">
      <c r="A11" s="17" t="s">
        <v>215</v>
      </c>
      <c r="B11" s="20" t="s">
        <v>213</v>
      </c>
      <c r="C11">
        <v>1</v>
      </c>
      <c r="D11">
        <v>10</v>
      </c>
      <c r="E11">
        <f t="shared" si="0"/>
        <v>4.569</v>
      </c>
      <c r="F11" s="2">
        <v>1.4999999999999999E-2</v>
      </c>
      <c r="G11" s="2">
        <v>4.5540000000000003</v>
      </c>
      <c r="H11" s="10">
        <f t="shared" si="1"/>
        <v>3.2829940906106366E-3</v>
      </c>
      <c r="I11" s="10"/>
      <c r="J11" s="10"/>
      <c r="K11" s="10"/>
      <c r="P11" s="10">
        <v>1.4999999999999999E-2</v>
      </c>
      <c r="Q11" s="10">
        <v>4.5540000000000003</v>
      </c>
    </row>
    <row r="12" spans="1:17" ht="15.75" customHeight="1">
      <c r="A12" s="17" t="s">
        <v>215</v>
      </c>
      <c r="B12" s="20" t="s">
        <v>213</v>
      </c>
      <c r="C12">
        <v>1</v>
      </c>
      <c r="D12">
        <v>11</v>
      </c>
      <c r="E12">
        <f t="shared" si="0"/>
        <v>1.964</v>
      </c>
      <c r="F12" s="2">
        <v>2.7E-2</v>
      </c>
      <c r="G12" s="2">
        <v>1.9370000000000001</v>
      </c>
      <c r="H12" s="10">
        <f t="shared" si="1"/>
        <v>1.3747454175152749E-2</v>
      </c>
      <c r="I12" s="10"/>
      <c r="J12" s="10"/>
      <c r="K12" s="10"/>
      <c r="P12" s="10">
        <v>2.7E-2</v>
      </c>
      <c r="Q12" s="10">
        <v>1.9370000000000001</v>
      </c>
    </row>
    <row r="13" spans="1:17" ht="15.75" customHeight="1">
      <c r="A13" s="17" t="s">
        <v>215</v>
      </c>
      <c r="B13" s="20" t="s">
        <v>213</v>
      </c>
      <c r="C13">
        <v>1</v>
      </c>
      <c r="D13">
        <v>12</v>
      </c>
      <c r="E13">
        <f t="shared" si="0"/>
        <v>1.0920000000000001</v>
      </c>
      <c r="F13" s="2">
        <v>3.2000000000000001E-2</v>
      </c>
      <c r="G13" s="2">
        <v>1.06</v>
      </c>
      <c r="H13" s="10">
        <f t="shared" si="1"/>
        <v>2.9304029304029304E-2</v>
      </c>
      <c r="I13" s="10"/>
      <c r="J13" s="10"/>
      <c r="K13" s="10"/>
      <c r="P13" s="10">
        <v>3.2000000000000001E-2</v>
      </c>
      <c r="Q13" s="10">
        <v>1.06</v>
      </c>
    </row>
    <row r="14" spans="1:17" ht="15.75" customHeight="1">
      <c r="A14" s="17" t="s">
        <v>215</v>
      </c>
      <c r="B14" s="20" t="s">
        <v>213</v>
      </c>
      <c r="C14">
        <v>1</v>
      </c>
      <c r="D14">
        <v>13</v>
      </c>
      <c r="E14">
        <f t="shared" si="0"/>
        <v>0.50700000000000001</v>
      </c>
      <c r="F14" s="2">
        <v>6.0000000000000001E-3</v>
      </c>
      <c r="G14" s="2">
        <v>0.501</v>
      </c>
      <c r="H14" s="10">
        <f t="shared" si="1"/>
        <v>1.1834319526627219E-2</v>
      </c>
      <c r="I14" s="10"/>
      <c r="J14" s="10"/>
      <c r="K14" s="10"/>
      <c r="P14" s="10">
        <v>6.0000000000000001E-3</v>
      </c>
      <c r="Q14" s="10">
        <v>0.501</v>
      </c>
    </row>
    <row r="15" spans="1:17" ht="15.75" customHeight="1">
      <c r="A15" s="17" t="s">
        <v>215</v>
      </c>
      <c r="B15" s="20" t="s">
        <v>213</v>
      </c>
      <c r="C15">
        <v>1</v>
      </c>
      <c r="D15">
        <v>14</v>
      </c>
      <c r="E15">
        <f t="shared" si="0"/>
        <v>0.82499999999999996</v>
      </c>
      <c r="F15" s="2">
        <v>2E-3</v>
      </c>
      <c r="G15" s="2">
        <v>0.82299999999999995</v>
      </c>
      <c r="H15" s="10">
        <f t="shared" si="1"/>
        <v>2.4242424242424242E-3</v>
      </c>
      <c r="I15" s="10"/>
      <c r="J15" s="10"/>
      <c r="K15" s="10"/>
      <c r="P15" s="10">
        <v>2E-3</v>
      </c>
      <c r="Q15" s="10">
        <v>0.82299999999999995</v>
      </c>
    </row>
    <row r="16" spans="1:17" ht="15.75" customHeight="1">
      <c r="A16" s="17" t="s">
        <v>215</v>
      </c>
      <c r="B16" s="20" t="s">
        <v>213</v>
      </c>
      <c r="C16">
        <v>1</v>
      </c>
      <c r="D16">
        <v>15</v>
      </c>
      <c r="E16">
        <f t="shared" si="0"/>
        <v>2.7189999999999999</v>
      </c>
      <c r="F16" s="2">
        <v>0</v>
      </c>
      <c r="G16" s="2">
        <v>2.7189999999999999</v>
      </c>
      <c r="H16" s="10">
        <f t="shared" si="1"/>
        <v>0</v>
      </c>
      <c r="I16" s="10"/>
      <c r="J16" s="10"/>
      <c r="K16" s="10"/>
      <c r="P16" s="10">
        <v>0</v>
      </c>
      <c r="Q16" s="10">
        <v>2.7189999999999999</v>
      </c>
    </row>
    <row r="17" spans="1:17" ht="15.75" customHeight="1">
      <c r="A17" s="17" t="s">
        <v>215</v>
      </c>
      <c r="B17" s="20" t="s">
        <v>213</v>
      </c>
      <c r="C17">
        <v>1</v>
      </c>
      <c r="D17">
        <v>16</v>
      </c>
      <c r="E17">
        <f t="shared" si="0"/>
        <v>1.0509999999999999</v>
      </c>
      <c r="F17" s="2">
        <v>2E-3</v>
      </c>
      <c r="G17" s="2">
        <v>1.0489999999999999</v>
      </c>
      <c r="H17" s="10">
        <f t="shared" si="1"/>
        <v>1.9029495718363464E-3</v>
      </c>
      <c r="I17" s="10"/>
      <c r="J17" s="10"/>
      <c r="K17" s="10"/>
      <c r="P17" s="10">
        <v>2E-3</v>
      </c>
      <c r="Q17" s="10">
        <v>1.0489999999999999</v>
      </c>
    </row>
    <row r="18" spans="1:17" ht="15.75" customHeight="1">
      <c r="A18" s="17" t="s">
        <v>215</v>
      </c>
      <c r="B18" s="20" t="s">
        <v>213</v>
      </c>
      <c r="C18">
        <v>1</v>
      </c>
      <c r="D18">
        <v>17</v>
      </c>
      <c r="E18">
        <f t="shared" si="0"/>
        <v>1.4990000000000001</v>
      </c>
      <c r="F18" s="2">
        <v>2E-3</v>
      </c>
      <c r="G18" s="2">
        <v>1.4970000000000001</v>
      </c>
      <c r="H18" s="10">
        <f t="shared" si="1"/>
        <v>1.33422281521014E-3</v>
      </c>
      <c r="I18" s="10"/>
      <c r="J18" s="10"/>
      <c r="K18" s="10"/>
      <c r="P18" s="10">
        <v>2E-3</v>
      </c>
      <c r="Q18" s="10">
        <v>1.4970000000000001</v>
      </c>
    </row>
    <row r="19" spans="1:17" ht="15.75" customHeight="1">
      <c r="A19" s="17" t="s">
        <v>215</v>
      </c>
      <c r="B19" s="20" t="s">
        <v>213</v>
      </c>
      <c r="C19">
        <v>1</v>
      </c>
      <c r="D19">
        <v>18</v>
      </c>
      <c r="E19">
        <f t="shared" si="0"/>
        <v>3.5619999999999998</v>
      </c>
      <c r="F19" s="2">
        <v>7.6999999999999999E-2</v>
      </c>
      <c r="G19" s="2">
        <v>3.4849999999999999</v>
      </c>
      <c r="H19" s="10">
        <f t="shared" si="1"/>
        <v>2.1617069062324537E-2</v>
      </c>
      <c r="I19" s="10"/>
      <c r="J19" s="10"/>
      <c r="K19" s="10"/>
      <c r="P19" s="10">
        <v>7.6999999999999999E-2</v>
      </c>
      <c r="Q19" s="10">
        <v>3.4849999999999999</v>
      </c>
    </row>
    <row r="20" spans="1:17" ht="15.75" customHeight="1">
      <c r="A20" s="17" t="s">
        <v>215</v>
      </c>
      <c r="B20" s="20" t="s">
        <v>213</v>
      </c>
      <c r="C20">
        <v>1</v>
      </c>
      <c r="D20">
        <v>19</v>
      </c>
      <c r="E20">
        <f t="shared" si="0"/>
        <v>9.7100000000000009</v>
      </c>
      <c r="F20" s="2">
        <v>0.89</v>
      </c>
      <c r="G20" s="2">
        <v>8.82</v>
      </c>
      <c r="H20" s="10">
        <f t="shared" si="1"/>
        <v>9.1658084449021626E-2</v>
      </c>
      <c r="I20" s="10"/>
      <c r="J20" s="10"/>
      <c r="K20" s="10"/>
      <c r="P20" s="10">
        <v>0.89</v>
      </c>
      <c r="Q20" s="10">
        <v>8.82</v>
      </c>
    </row>
    <row r="21" spans="1:17" ht="15.75" customHeight="1">
      <c r="A21" s="17" t="s">
        <v>215</v>
      </c>
      <c r="B21" s="20" t="s">
        <v>213</v>
      </c>
      <c r="C21">
        <v>1</v>
      </c>
      <c r="D21">
        <v>20</v>
      </c>
      <c r="E21">
        <f t="shared" si="0"/>
        <v>3.125</v>
      </c>
      <c r="F21" s="2">
        <v>7.1999999999999995E-2</v>
      </c>
      <c r="G21" s="2">
        <v>3.0529999999999999</v>
      </c>
      <c r="H21" s="10">
        <f t="shared" si="1"/>
        <v>2.3039999999999998E-2</v>
      </c>
      <c r="I21" s="10"/>
      <c r="J21" s="10"/>
      <c r="K21" s="10"/>
      <c r="P21" s="10">
        <v>7.1999999999999995E-2</v>
      </c>
      <c r="Q21" s="10">
        <v>3.0529999999999999</v>
      </c>
    </row>
    <row r="22" spans="1:17" ht="15.75" customHeight="1">
      <c r="A22" s="17" t="s">
        <v>215</v>
      </c>
      <c r="B22" s="20" t="s">
        <v>213</v>
      </c>
      <c r="C22">
        <v>1</v>
      </c>
      <c r="D22">
        <v>21</v>
      </c>
      <c r="E22">
        <f t="shared" si="0"/>
        <v>2.1829999999999998</v>
      </c>
      <c r="F22" s="2">
        <v>0</v>
      </c>
      <c r="G22" s="2">
        <v>2.1829999999999998</v>
      </c>
      <c r="H22" s="10">
        <f t="shared" si="1"/>
        <v>0</v>
      </c>
      <c r="I22" s="10"/>
      <c r="J22" s="10"/>
      <c r="K22" s="10"/>
      <c r="P22" s="10">
        <v>0</v>
      </c>
      <c r="Q22" s="10">
        <v>2.1829999999999998</v>
      </c>
    </row>
    <row r="23" spans="1:17" ht="15.75" customHeight="1">
      <c r="A23" s="17" t="s">
        <v>215</v>
      </c>
      <c r="B23" s="20" t="s">
        <v>213</v>
      </c>
      <c r="C23">
        <v>1</v>
      </c>
      <c r="D23">
        <v>22</v>
      </c>
      <c r="E23">
        <f t="shared" si="0"/>
        <v>3.5000000000000003E-2</v>
      </c>
      <c r="F23" s="2">
        <v>0</v>
      </c>
      <c r="G23" s="2">
        <v>3.5000000000000003E-2</v>
      </c>
      <c r="H23" s="10">
        <f t="shared" si="1"/>
        <v>0</v>
      </c>
      <c r="I23" s="10"/>
      <c r="J23" s="10"/>
      <c r="K23" s="10"/>
      <c r="P23" s="10">
        <v>0</v>
      </c>
      <c r="Q23" s="10">
        <v>3.5000000000000003E-2</v>
      </c>
    </row>
    <row r="24" spans="1:17" ht="15.75" customHeight="1">
      <c r="A24" s="17" t="s">
        <v>215</v>
      </c>
      <c r="B24" s="20" t="s">
        <v>213</v>
      </c>
      <c r="C24">
        <v>1</v>
      </c>
      <c r="D24">
        <v>23</v>
      </c>
      <c r="E24">
        <f t="shared" si="0"/>
        <v>0.89700000000000002</v>
      </c>
      <c r="F24" s="2">
        <v>0</v>
      </c>
      <c r="G24" s="2">
        <v>0.89700000000000002</v>
      </c>
      <c r="H24" s="10">
        <f t="shared" si="1"/>
        <v>0</v>
      </c>
      <c r="I24" s="10"/>
      <c r="J24" s="10"/>
      <c r="K24" s="10"/>
      <c r="P24" s="10">
        <v>0</v>
      </c>
      <c r="Q24" s="10">
        <v>0.89700000000000002</v>
      </c>
    </row>
    <row r="25" spans="1:17" ht="15.75" customHeight="1">
      <c r="A25" s="17" t="s">
        <v>215</v>
      </c>
      <c r="B25" s="20" t="s">
        <v>213</v>
      </c>
      <c r="C25">
        <v>1</v>
      </c>
      <c r="D25">
        <v>24</v>
      </c>
      <c r="E25">
        <f t="shared" si="0"/>
        <v>23.471</v>
      </c>
      <c r="F25" s="2">
        <v>0.54100000000000004</v>
      </c>
      <c r="G25" s="2">
        <v>22.93</v>
      </c>
      <c r="H25" s="10">
        <f t="shared" si="1"/>
        <v>2.3049720932214222E-2</v>
      </c>
      <c r="I25" s="10"/>
      <c r="J25" s="10"/>
      <c r="K25" s="10"/>
      <c r="P25" s="10">
        <v>0.54100000000000004</v>
      </c>
      <c r="Q25" s="10">
        <v>22.93</v>
      </c>
    </row>
    <row r="26" spans="1:17" ht="15.75" customHeight="1">
      <c r="A26" s="17" t="s">
        <v>215</v>
      </c>
      <c r="B26" s="20" t="s">
        <v>213</v>
      </c>
      <c r="C26">
        <v>2</v>
      </c>
      <c r="D26">
        <v>1</v>
      </c>
      <c r="E26">
        <f t="shared" si="0"/>
        <v>14.306999999999999</v>
      </c>
      <c r="F26" s="2">
        <v>0.54300000000000004</v>
      </c>
      <c r="G26" s="2">
        <v>13.763999999999999</v>
      </c>
      <c r="H26" s="10">
        <f t="shared" si="1"/>
        <v>3.7953449360452932E-2</v>
      </c>
      <c r="I26" s="10">
        <f>AVERAGE(H26:H56)</f>
        <v>5.1174193991512115E-2</v>
      </c>
      <c r="J26" s="10"/>
      <c r="K26" s="10"/>
      <c r="M26" s="1" t="s">
        <v>35</v>
      </c>
      <c r="O26" s="3">
        <f>SUM(Q26+P26)</f>
        <v>81.091999999999999</v>
      </c>
      <c r="P26" s="3">
        <f t="shared" ref="P26:Q26" si="2">SUM(P2:P25)</f>
        <v>2.343</v>
      </c>
      <c r="Q26" s="3">
        <f t="shared" si="2"/>
        <v>78.748999999999995</v>
      </c>
    </row>
    <row r="27" spans="1:17" ht="15.75" customHeight="1">
      <c r="A27" s="17" t="s">
        <v>215</v>
      </c>
      <c r="B27" s="20" t="s">
        <v>213</v>
      </c>
      <c r="C27">
        <v>2</v>
      </c>
      <c r="D27">
        <v>2</v>
      </c>
      <c r="E27">
        <f t="shared" si="0"/>
        <v>0.53800000000000003</v>
      </c>
      <c r="F27" s="2">
        <v>0</v>
      </c>
      <c r="G27" s="2">
        <v>0.53800000000000003</v>
      </c>
      <c r="H27" s="10">
        <f t="shared" si="1"/>
        <v>0</v>
      </c>
      <c r="I27" s="10"/>
      <c r="J27" s="10"/>
      <c r="K27" s="10"/>
    </row>
    <row r="28" spans="1:17" ht="15.75" customHeight="1">
      <c r="A28" s="17" t="s">
        <v>215</v>
      </c>
      <c r="B28" s="20" t="s">
        <v>213</v>
      </c>
      <c r="C28">
        <v>2</v>
      </c>
      <c r="D28">
        <v>3</v>
      </c>
      <c r="E28">
        <f t="shared" si="0"/>
        <v>2.1960000000000002</v>
      </c>
      <c r="F28" s="2">
        <v>0.47299999999999998</v>
      </c>
      <c r="G28" s="2">
        <v>1.7230000000000001</v>
      </c>
      <c r="H28" s="10">
        <f t="shared" si="1"/>
        <v>0.21539162112932603</v>
      </c>
      <c r="I28" s="10"/>
      <c r="J28" s="10"/>
      <c r="K28" s="10"/>
      <c r="M28" s="2" t="s">
        <v>36</v>
      </c>
      <c r="N28" s="2">
        <v>168</v>
      </c>
      <c r="P28" s="10">
        <v>0.54300000000000004</v>
      </c>
      <c r="Q28" s="10">
        <v>13.763999999999999</v>
      </c>
    </row>
    <row r="29" spans="1:17" ht="15.75" customHeight="1">
      <c r="A29" s="17" t="s">
        <v>215</v>
      </c>
      <c r="B29" s="20" t="s">
        <v>213</v>
      </c>
      <c r="C29">
        <v>2</v>
      </c>
      <c r="D29">
        <v>4</v>
      </c>
      <c r="E29">
        <f t="shared" si="0"/>
        <v>9.1479999999999997</v>
      </c>
      <c r="F29" s="2">
        <v>0.43099999999999999</v>
      </c>
      <c r="G29" s="2">
        <v>8.7170000000000005</v>
      </c>
      <c r="H29" s="10">
        <f t="shared" si="1"/>
        <v>4.7114123305640576E-2</v>
      </c>
      <c r="I29" s="10"/>
      <c r="J29" s="10"/>
      <c r="K29" s="10"/>
      <c r="P29" s="10">
        <v>0</v>
      </c>
      <c r="Q29" s="10">
        <v>0.53800000000000003</v>
      </c>
    </row>
    <row r="30" spans="1:17" ht="15.75" customHeight="1">
      <c r="A30" s="17" t="s">
        <v>215</v>
      </c>
      <c r="B30" s="20" t="s">
        <v>213</v>
      </c>
      <c r="C30">
        <v>2</v>
      </c>
      <c r="D30">
        <v>5</v>
      </c>
      <c r="E30">
        <f t="shared" si="0"/>
        <v>7.2890000000000006</v>
      </c>
      <c r="F30" s="2">
        <v>1.732</v>
      </c>
      <c r="G30" s="2">
        <v>5.5570000000000004</v>
      </c>
      <c r="H30" s="10">
        <f t="shared" si="1"/>
        <v>0.23761832898888735</v>
      </c>
      <c r="I30" s="10"/>
      <c r="J30" s="10"/>
      <c r="K30" s="10"/>
      <c r="P30" s="10">
        <v>0.47299999999999998</v>
      </c>
      <c r="Q30" s="10">
        <v>1.7230000000000001</v>
      </c>
    </row>
    <row r="31" spans="1:17" ht="15.75" customHeight="1">
      <c r="A31" s="17" t="s">
        <v>215</v>
      </c>
      <c r="B31" s="20" t="s">
        <v>213</v>
      </c>
      <c r="C31">
        <v>2</v>
      </c>
      <c r="D31">
        <v>6</v>
      </c>
      <c r="E31">
        <f t="shared" si="0"/>
        <v>0.874</v>
      </c>
      <c r="F31" s="2">
        <v>0</v>
      </c>
      <c r="G31" s="2">
        <v>0.874</v>
      </c>
      <c r="H31" s="10">
        <f t="shared" si="1"/>
        <v>0</v>
      </c>
      <c r="I31" s="10"/>
      <c r="J31" s="10"/>
      <c r="K31" s="10"/>
      <c r="L31" s="2" t="s">
        <v>37</v>
      </c>
      <c r="P31" s="10">
        <v>0.43099999999999999</v>
      </c>
      <c r="Q31" s="10">
        <v>8.7170000000000005</v>
      </c>
    </row>
    <row r="32" spans="1:17" ht="15.75" customHeight="1">
      <c r="A32" s="17" t="s">
        <v>215</v>
      </c>
      <c r="B32" s="20" t="s">
        <v>213</v>
      </c>
      <c r="C32">
        <v>2</v>
      </c>
      <c r="D32">
        <v>7</v>
      </c>
      <c r="E32">
        <f t="shared" si="0"/>
        <v>1.7509999999999999</v>
      </c>
      <c r="F32" s="2">
        <v>0.128</v>
      </c>
      <c r="G32" s="2">
        <v>1.623</v>
      </c>
      <c r="H32" s="10">
        <f t="shared" si="1"/>
        <v>7.3101085094231869E-2</v>
      </c>
      <c r="I32" s="10"/>
      <c r="J32" s="10"/>
      <c r="K32" s="10"/>
      <c r="L32" s="2" t="s">
        <v>38</v>
      </c>
      <c r="P32" s="10">
        <v>1.732</v>
      </c>
      <c r="Q32" s="10">
        <v>5.5570000000000004</v>
      </c>
    </row>
    <row r="33" spans="1:18" ht="15.75" customHeight="1">
      <c r="A33" s="17" t="s">
        <v>215</v>
      </c>
      <c r="B33" s="20" t="s">
        <v>213</v>
      </c>
      <c r="C33">
        <v>2</v>
      </c>
      <c r="D33">
        <v>8</v>
      </c>
      <c r="E33">
        <f t="shared" si="0"/>
        <v>3.359</v>
      </c>
      <c r="F33" s="2">
        <v>0.55100000000000005</v>
      </c>
      <c r="G33" s="2">
        <v>2.8079999999999998</v>
      </c>
      <c r="H33" s="10">
        <f t="shared" si="1"/>
        <v>0.16403691574873475</v>
      </c>
      <c r="I33" s="10"/>
      <c r="J33" s="10"/>
      <c r="K33" s="10"/>
      <c r="P33" s="10">
        <v>0</v>
      </c>
      <c r="Q33" s="10">
        <v>0.874</v>
      </c>
      <c r="R33" s="10" t="s">
        <v>37</v>
      </c>
    </row>
    <row r="34" spans="1:18" ht="15.75" customHeight="1">
      <c r="A34" s="17" t="s">
        <v>215</v>
      </c>
      <c r="B34" s="20" t="s">
        <v>213</v>
      </c>
      <c r="C34">
        <v>2</v>
      </c>
      <c r="D34">
        <v>9</v>
      </c>
      <c r="E34">
        <f t="shared" si="0"/>
        <v>1.1133</v>
      </c>
      <c r="F34" s="2">
        <v>0</v>
      </c>
      <c r="G34" s="2">
        <v>1.1133</v>
      </c>
      <c r="H34" s="10">
        <f t="shared" si="1"/>
        <v>0</v>
      </c>
      <c r="I34" s="10"/>
      <c r="J34" s="10"/>
      <c r="K34" s="10"/>
      <c r="P34" s="10">
        <v>0.128</v>
      </c>
      <c r="Q34" s="10">
        <v>1.623</v>
      </c>
      <c r="R34" s="10" t="s">
        <v>38</v>
      </c>
    </row>
    <row r="35" spans="1:18" ht="15.75" customHeight="1">
      <c r="A35" s="17" t="s">
        <v>215</v>
      </c>
      <c r="B35" s="20" t="s">
        <v>213</v>
      </c>
      <c r="C35">
        <v>2</v>
      </c>
      <c r="D35">
        <v>10</v>
      </c>
      <c r="E35">
        <f t="shared" si="0"/>
        <v>1.456</v>
      </c>
      <c r="F35" s="2">
        <v>0</v>
      </c>
      <c r="G35" s="2">
        <v>1.456</v>
      </c>
      <c r="H35" s="10">
        <f t="shared" si="1"/>
        <v>0</v>
      </c>
      <c r="I35" s="10"/>
      <c r="J35" s="10"/>
      <c r="K35" s="10"/>
      <c r="P35" s="10">
        <v>0.55100000000000005</v>
      </c>
      <c r="Q35" s="10">
        <v>2.8079999999999998</v>
      </c>
    </row>
    <row r="36" spans="1:18" ht="15.75" customHeight="1">
      <c r="A36" s="17" t="s">
        <v>215</v>
      </c>
      <c r="B36" s="20" t="s">
        <v>213</v>
      </c>
      <c r="C36">
        <v>2</v>
      </c>
      <c r="D36">
        <v>11</v>
      </c>
      <c r="E36">
        <f t="shared" si="0"/>
        <v>5.5640000000000001</v>
      </c>
      <c r="F36" s="2">
        <v>0.42</v>
      </c>
      <c r="G36" s="2">
        <v>5.1440000000000001</v>
      </c>
      <c r="H36" s="10">
        <f t="shared" si="1"/>
        <v>7.5485262401150249E-2</v>
      </c>
      <c r="I36" s="10"/>
      <c r="J36" s="10"/>
      <c r="K36" s="10"/>
      <c r="P36" s="10">
        <v>0</v>
      </c>
      <c r="Q36" s="10">
        <v>1.1133</v>
      </c>
    </row>
    <row r="37" spans="1:18" ht="15.75" customHeight="1">
      <c r="A37" s="17" t="s">
        <v>215</v>
      </c>
      <c r="B37" s="20" t="s">
        <v>213</v>
      </c>
      <c r="C37">
        <v>2</v>
      </c>
      <c r="D37">
        <v>12</v>
      </c>
      <c r="E37">
        <f t="shared" si="0"/>
        <v>6.1949999999999994</v>
      </c>
      <c r="F37" s="2">
        <v>1.3819999999999999</v>
      </c>
      <c r="G37" s="2">
        <v>4.8129999999999997</v>
      </c>
      <c r="H37" s="10">
        <f t="shared" si="1"/>
        <v>0.22308313155770784</v>
      </c>
      <c r="I37" s="10"/>
      <c r="J37" s="10"/>
      <c r="K37" s="10"/>
      <c r="P37" s="10">
        <v>0</v>
      </c>
      <c r="Q37" s="10">
        <v>1.456</v>
      </c>
    </row>
    <row r="38" spans="1:18" ht="15.75" customHeight="1">
      <c r="A38" s="17" t="s">
        <v>215</v>
      </c>
      <c r="B38" s="20" t="s">
        <v>213</v>
      </c>
      <c r="C38">
        <v>2</v>
      </c>
      <c r="D38">
        <v>13</v>
      </c>
      <c r="E38">
        <f t="shared" si="0"/>
        <v>6.6069999999999993</v>
      </c>
      <c r="F38" s="2">
        <v>1.1240000000000001</v>
      </c>
      <c r="G38" s="2">
        <v>5.4829999999999997</v>
      </c>
      <c r="H38" s="10">
        <f t="shared" si="1"/>
        <v>0.17012259724534587</v>
      </c>
      <c r="I38" s="10"/>
      <c r="J38" s="10"/>
      <c r="K38" s="10"/>
      <c r="P38" s="10">
        <v>0.42</v>
      </c>
      <c r="Q38" s="10">
        <v>5.1440000000000001</v>
      </c>
    </row>
    <row r="39" spans="1:18" ht="15.75" customHeight="1">
      <c r="A39" s="17" t="s">
        <v>215</v>
      </c>
      <c r="B39" s="20" t="s">
        <v>213</v>
      </c>
      <c r="C39">
        <v>2</v>
      </c>
      <c r="D39">
        <v>14</v>
      </c>
      <c r="E39">
        <f t="shared" si="0"/>
        <v>4.0279999999999996</v>
      </c>
      <c r="F39" s="2">
        <v>0.41899999999999998</v>
      </c>
      <c r="G39" s="2">
        <v>3.609</v>
      </c>
      <c r="H39" s="10">
        <f t="shared" si="1"/>
        <v>0.10402184707050646</v>
      </c>
      <c r="I39" s="10"/>
      <c r="J39" s="10"/>
      <c r="K39" s="10"/>
      <c r="P39" s="10">
        <v>1.3819999999999999</v>
      </c>
      <c r="Q39" s="10">
        <v>4.8129999999999997</v>
      </c>
    </row>
    <row r="40" spans="1:18" ht="15.75" customHeight="1">
      <c r="A40" s="17" t="s">
        <v>215</v>
      </c>
      <c r="B40" s="20" t="s">
        <v>213</v>
      </c>
      <c r="C40">
        <v>2</v>
      </c>
      <c r="D40">
        <v>15</v>
      </c>
      <c r="E40">
        <f t="shared" si="0"/>
        <v>3.6280000000000001</v>
      </c>
      <c r="F40" s="2">
        <v>0.253</v>
      </c>
      <c r="G40" s="2">
        <v>3.375</v>
      </c>
      <c r="H40" s="10">
        <f t="shared" si="1"/>
        <v>6.9735391400220503E-2</v>
      </c>
      <c r="I40" s="10"/>
      <c r="J40" s="10"/>
      <c r="K40" s="10"/>
      <c r="P40" s="10">
        <v>1.1240000000000001</v>
      </c>
      <c r="Q40" s="10">
        <v>5.4829999999999997</v>
      </c>
    </row>
    <row r="41" spans="1:18" ht="15.75" customHeight="1">
      <c r="A41" s="17" t="s">
        <v>215</v>
      </c>
      <c r="B41" s="20" t="s">
        <v>213</v>
      </c>
      <c r="C41">
        <v>2</v>
      </c>
      <c r="D41">
        <v>16</v>
      </c>
      <c r="E41">
        <f t="shared" si="0"/>
        <v>3.8260000000000001</v>
      </c>
      <c r="F41" s="2">
        <v>0.254</v>
      </c>
      <c r="G41" s="2">
        <v>3.5720000000000001</v>
      </c>
      <c r="H41" s="10">
        <f t="shared" si="1"/>
        <v>6.6387872451646623E-2</v>
      </c>
      <c r="I41" s="10"/>
      <c r="J41" s="10"/>
      <c r="K41" s="10"/>
      <c r="P41" s="10">
        <v>0.41899999999999998</v>
      </c>
      <c r="Q41" s="10">
        <v>3.609</v>
      </c>
    </row>
    <row r="42" spans="1:18" ht="15.75" customHeight="1">
      <c r="A42" s="17" t="s">
        <v>215</v>
      </c>
      <c r="B42" s="20" t="s">
        <v>213</v>
      </c>
      <c r="C42">
        <v>2</v>
      </c>
      <c r="D42">
        <v>17</v>
      </c>
      <c r="E42">
        <f t="shared" si="0"/>
        <v>0.51</v>
      </c>
      <c r="G42" s="2">
        <v>0.51</v>
      </c>
      <c r="H42" s="10">
        <f t="shared" si="1"/>
        <v>0</v>
      </c>
      <c r="I42" s="10"/>
      <c r="J42" s="10"/>
      <c r="K42" s="10"/>
      <c r="P42" s="10">
        <v>0.253</v>
      </c>
      <c r="Q42" s="10">
        <v>3.375</v>
      </c>
    </row>
    <row r="43" spans="1:18" ht="15.75" customHeight="1">
      <c r="A43" s="17" t="s">
        <v>215</v>
      </c>
      <c r="B43" s="20" t="s">
        <v>213</v>
      </c>
      <c r="C43">
        <v>2</v>
      </c>
      <c r="D43">
        <v>18</v>
      </c>
      <c r="E43">
        <f t="shared" si="0"/>
        <v>0.50900000000000001</v>
      </c>
      <c r="G43" s="2">
        <v>0.50900000000000001</v>
      </c>
      <c r="H43" s="10">
        <f t="shared" si="1"/>
        <v>0</v>
      </c>
      <c r="I43" s="10"/>
      <c r="J43" s="10"/>
      <c r="K43" s="10"/>
      <c r="P43" s="10">
        <v>0.254</v>
      </c>
      <c r="Q43" s="10">
        <v>3.5720000000000001</v>
      </c>
    </row>
    <row r="44" spans="1:18" ht="15.75" customHeight="1">
      <c r="A44" s="17" t="s">
        <v>215</v>
      </c>
      <c r="B44" s="20" t="s">
        <v>213</v>
      </c>
      <c r="C44">
        <v>2</v>
      </c>
      <c r="D44">
        <v>19</v>
      </c>
      <c r="E44">
        <f t="shared" si="0"/>
        <v>1.462</v>
      </c>
      <c r="G44" s="2">
        <v>1.462</v>
      </c>
      <c r="H44" s="10">
        <f t="shared" si="1"/>
        <v>0</v>
      </c>
      <c r="I44" s="10"/>
      <c r="J44" s="10"/>
      <c r="K44" s="10"/>
      <c r="Q44" s="10">
        <v>0.51</v>
      </c>
    </row>
    <row r="45" spans="1:18" ht="15.75" customHeight="1">
      <c r="A45" s="17" t="s">
        <v>215</v>
      </c>
      <c r="B45" s="20" t="s">
        <v>213</v>
      </c>
      <c r="C45">
        <v>2</v>
      </c>
      <c r="D45">
        <v>20</v>
      </c>
      <c r="E45">
        <f t="shared" si="0"/>
        <v>0.63</v>
      </c>
      <c r="G45" s="2">
        <v>0.63</v>
      </c>
      <c r="H45" s="10">
        <f t="shared" si="1"/>
        <v>0</v>
      </c>
      <c r="I45" s="10"/>
      <c r="J45" s="10"/>
      <c r="K45" s="10"/>
      <c r="Q45" s="10">
        <v>0.50900000000000001</v>
      </c>
    </row>
    <row r="46" spans="1:18" ht="15.75" customHeight="1">
      <c r="A46" s="17" t="s">
        <v>215</v>
      </c>
      <c r="B46" s="20" t="s">
        <v>213</v>
      </c>
      <c r="C46">
        <v>2</v>
      </c>
      <c r="D46">
        <v>21</v>
      </c>
      <c r="E46">
        <f t="shared" si="0"/>
        <v>1.151</v>
      </c>
      <c r="G46" s="2">
        <v>1.151</v>
      </c>
      <c r="H46" s="10">
        <f t="shared" si="1"/>
        <v>0</v>
      </c>
      <c r="I46" s="10"/>
      <c r="J46" s="10"/>
      <c r="K46" s="10"/>
      <c r="Q46" s="10">
        <v>1.462</v>
      </c>
    </row>
    <row r="47" spans="1:18" ht="15.75" customHeight="1">
      <c r="A47" s="17" t="s">
        <v>215</v>
      </c>
      <c r="B47" s="20" t="s">
        <v>213</v>
      </c>
      <c r="C47">
        <v>2</v>
      </c>
      <c r="D47">
        <v>22</v>
      </c>
      <c r="E47">
        <f t="shared" si="0"/>
        <v>1.274</v>
      </c>
      <c r="G47" s="2">
        <v>1.274</v>
      </c>
      <c r="H47" s="10">
        <f t="shared" si="1"/>
        <v>0</v>
      </c>
      <c r="I47" s="10"/>
      <c r="J47" s="10"/>
      <c r="K47" s="10"/>
      <c r="Q47" s="10">
        <v>0.63</v>
      </c>
    </row>
    <row r="48" spans="1:18" ht="15.75" customHeight="1">
      <c r="A48" s="17" t="s">
        <v>215</v>
      </c>
      <c r="B48" s="20" t="s">
        <v>213</v>
      </c>
      <c r="C48">
        <v>2</v>
      </c>
      <c r="D48">
        <v>23</v>
      </c>
      <c r="E48">
        <f t="shared" si="0"/>
        <v>2.004</v>
      </c>
      <c r="G48" s="2">
        <v>2.004</v>
      </c>
      <c r="H48" s="10">
        <f t="shared" si="1"/>
        <v>0</v>
      </c>
      <c r="I48" s="10"/>
      <c r="J48" s="10"/>
      <c r="K48" s="10"/>
      <c r="Q48" s="10">
        <v>1.151</v>
      </c>
    </row>
    <row r="49" spans="1:17" ht="15.75" customHeight="1">
      <c r="A49" s="17" t="s">
        <v>215</v>
      </c>
      <c r="B49" s="20" t="s">
        <v>213</v>
      </c>
      <c r="C49">
        <v>2</v>
      </c>
      <c r="D49">
        <v>24</v>
      </c>
      <c r="E49">
        <f t="shared" si="0"/>
        <v>2.4390000000000001</v>
      </c>
      <c r="G49" s="2">
        <v>2.4390000000000001</v>
      </c>
      <c r="H49" s="10">
        <f t="shared" si="1"/>
        <v>0</v>
      </c>
      <c r="I49" s="10"/>
      <c r="J49" s="10"/>
      <c r="K49" s="10"/>
      <c r="Q49" s="10">
        <v>1.274</v>
      </c>
    </row>
    <row r="50" spans="1:17" ht="15.75" customHeight="1">
      <c r="A50" s="17" t="s">
        <v>215</v>
      </c>
      <c r="B50" s="20" t="s">
        <v>213</v>
      </c>
      <c r="C50">
        <v>2</v>
      </c>
      <c r="D50">
        <v>25</v>
      </c>
      <c r="H50" s="10"/>
      <c r="I50" s="10"/>
      <c r="J50" s="10"/>
      <c r="K50" s="10"/>
      <c r="Q50" s="10">
        <v>2.004</v>
      </c>
    </row>
    <row r="51" spans="1:17" ht="15.75" customHeight="1">
      <c r="A51" s="17" t="s">
        <v>215</v>
      </c>
      <c r="B51" s="20" t="s">
        <v>213</v>
      </c>
      <c r="C51">
        <v>2</v>
      </c>
      <c r="D51">
        <v>26</v>
      </c>
      <c r="H51" s="10"/>
      <c r="I51" s="10"/>
      <c r="J51" s="10"/>
      <c r="K51" s="10"/>
      <c r="Q51" s="10">
        <v>2.4390000000000001</v>
      </c>
    </row>
    <row r="52" spans="1:17" ht="15.75" customHeight="1">
      <c r="A52" s="17" t="s">
        <v>215</v>
      </c>
      <c r="B52" s="20" t="s">
        <v>213</v>
      </c>
      <c r="C52">
        <v>2</v>
      </c>
      <c r="D52">
        <v>27</v>
      </c>
      <c r="E52">
        <f t="shared" si="0"/>
        <v>1.129</v>
      </c>
      <c r="G52" s="2">
        <v>1.129</v>
      </c>
      <c r="H52" s="10">
        <f t="shared" si="1"/>
        <v>0</v>
      </c>
      <c r="I52" s="10"/>
      <c r="J52" s="10"/>
      <c r="K52" s="10"/>
    </row>
    <row r="53" spans="1:17" ht="15.75" customHeight="1">
      <c r="A53" s="17" t="s">
        <v>215</v>
      </c>
      <c r="B53" s="20" t="s">
        <v>213</v>
      </c>
      <c r="C53">
        <v>2</v>
      </c>
      <c r="D53">
        <v>28</v>
      </c>
      <c r="E53">
        <f t="shared" si="0"/>
        <v>6.4240000000000004</v>
      </c>
      <c r="G53" s="2">
        <v>6.4240000000000004</v>
      </c>
      <c r="H53" s="10">
        <f t="shared" si="1"/>
        <v>0</v>
      </c>
      <c r="I53" s="10"/>
      <c r="J53" s="10"/>
      <c r="K53" s="10"/>
    </row>
    <row r="54" spans="1:17" ht="15.75" customHeight="1">
      <c r="A54" s="17" t="s">
        <v>215</v>
      </c>
      <c r="B54" s="20" t="s">
        <v>213</v>
      </c>
      <c r="C54">
        <v>2</v>
      </c>
      <c r="D54">
        <v>29</v>
      </c>
      <c r="E54">
        <f t="shared" si="0"/>
        <v>1.55</v>
      </c>
      <c r="G54" s="2">
        <v>1.55</v>
      </c>
      <c r="H54" s="10">
        <f t="shared" si="1"/>
        <v>0</v>
      </c>
      <c r="I54" s="10"/>
      <c r="J54" s="10"/>
      <c r="K54" s="10"/>
      <c r="Q54" s="10">
        <v>1.129</v>
      </c>
    </row>
    <row r="55" spans="1:17" ht="15.75" customHeight="1">
      <c r="A55" s="17" t="s">
        <v>215</v>
      </c>
      <c r="B55" s="20" t="s">
        <v>213</v>
      </c>
      <c r="C55">
        <v>2</v>
      </c>
      <c r="D55">
        <v>30</v>
      </c>
      <c r="E55">
        <f t="shared" si="0"/>
        <v>2.4689999999999999</v>
      </c>
      <c r="G55" s="2">
        <v>2.4689999999999999</v>
      </c>
      <c r="H55" s="10">
        <f t="shared" si="1"/>
        <v>0</v>
      </c>
      <c r="I55" s="10"/>
      <c r="J55" s="10"/>
      <c r="K55" s="10"/>
      <c r="Q55" s="10">
        <v>6.4240000000000004</v>
      </c>
    </row>
    <row r="56" spans="1:17" ht="15.75" customHeight="1">
      <c r="A56" s="17" t="s">
        <v>215</v>
      </c>
      <c r="B56" s="20" t="s">
        <v>213</v>
      </c>
      <c r="C56">
        <v>2</v>
      </c>
      <c r="D56">
        <v>31</v>
      </c>
      <c r="E56">
        <f t="shared" si="0"/>
        <v>6.9779999999999998</v>
      </c>
      <c r="G56" s="2">
        <v>6.9779999999999998</v>
      </c>
      <c r="H56" s="10">
        <f t="shared" si="1"/>
        <v>0</v>
      </c>
      <c r="I56" s="10"/>
      <c r="J56" s="10"/>
      <c r="K56" s="10"/>
      <c r="Q56" s="10">
        <v>1.55</v>
      </c>
    </row>
    <row r="57" spans="1:17" ht="15.75" customHeight="1">
      <c r="Q57" s="10">
        <v>2.4689999999999999</v>
      </c>
    </row>
    <row r="58" spans="1:17" ht="15.75" customHeight="1">
      <c r="Q58" s="10">
        <v>6.9779999999999998</v>
      </c>
    </row>
    <row r="59" spans="1:17" ht="15.75" customHeight="1">
      <c r="E59" s="3"/>
      <c r="F59" s="3"/>
      <c r="G59" s="3"/>
      <c r="H59" s="3"/>
      <c r="I59" s="3"/>
      <c r="J59" s="3"/>
      <c r="K59" s="3"/>
      <c r="O59" s="3">
        <f>SUM(Q59+P59)</f>
        <v>100.4083</v>
      </c>
      <c r="P59" s="3">
        <f t="shared" ref="P59:Q59" si="3">SUM(P28:P58)</f>
        <v>7.7100000000000009</v>
      </c>
      <c r="Q59" s="3">
        <f t="shared" si="3"/>
        <v>92.698300000000003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800"/>
  <sheetViews>
    <sheetView workbookViewId="0">
      <pane ySplit="1" topLeftCell="A435" activePane="bottomLeft" state="frozen"/>
      <selection pane="bottomLeft" activeCell="K438" sqref="K438"/>
    </sheetView>
  </sheetViews>
  <sheetFormatPr baseColWidth="10" defaultColWidth="14.5" defaultRowHeight="15.75" customHeight="1"/>
  <cols>
    <col min="1" max="1" width="12.6640625" customWidth="1"/>
    <col min="2" max="2" width="8.6640625" customWidth="1"/>
    <col min="3" max="3" width="5.1640625" customWidth="1"/>
    <col min="4" max="4" width="4.6640625" customWidth="1"/>
    <col min="5" max="5" width="10" customWidth="1"/>
    <col min="6" max="6" width="8.5" customWidth="1"/>
    <col min="7" max="7" width="10.1640625" customWidth="1"/>
    <col min="8" max="8" width="26.1640625" customWidth="1"/>
    <col min="9" max="9" width="13.1640625" customWidth="1"/>
    <col min="10" max="10" width="20.5" customWidth="1"/>
    <col min="11" max="11" width="11.83203125" customWidth="1"/>
    <col min="12" max="12" width="19.5" customWidth="1"/>
    <col min="13" max="13" width="18.1640625" customWidth="1"/>
    <col min="14" max="14" width="19.5" customWidth="1"/>
    <col min="15" max="15" width="10.1640625" customWidth="1"/>
    <col min="16" max="16" width="7.83203125" customWidth="1"/>
  </cols>
  <sheetData>
    <row r="1" spans="1:16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23" t="s">
        <v>229</v>
      </c>
      <c r="L1" s="4" t="s">
        <v>12</v>
      </c>
      <c r="M1" s="4" t="s">
        <v>32</v>
      </c>
      <c r="N1" s="4" t="s">
        <v>33</v>
      </c>
      <c r="O1" s="1" t="s">
        <v>0</v>
      </c>
      <c r="P1" s="1" t="s">
        <v>1</v>
      </c>
    </row>
    <row r="2" spans="1:16" ht="15.75" customHeight="1">
      <c r="A2" s="17" t="s">
        <v>216</v>
      </c>
      <c r="B2" s="20" t="s">
        <v>213</v>
      </c>
      <c r="C2">
        <v>1</v>
      </c>
      <c r="D2">
        <v>1</v>
      </c>
      <c r="E2" s="21">
        <f>SUM(G2+F2)</f>
        <v>2.5920000000000001</v>
      </c>
      <c r="F2" s="10">
        <v>0.375</v>
      </c>
      <c r="G2" s="10">
        <v>2.2170000000000001</v>
      </c>
      <c r="H2" s="10">
        <f>F2/E2</f>
        <v>0.14467592592592593</v>
      </c>
      <c r="I2" s="10">
        <f>AVERAGE(H2:H13)</f>
        <v>0.13742545649154114</v>
      </c>
      <c r="J2" s="10">
        <f>AVERAGE(I2:I435)</f>
        <v>0.1859022438699591</v>
      </c>
      <c r="K2" s="10">
        <f>(_xlfn.STDEV.S(I2:I435))/(SQRT(COUNT(I2:I435)))</f>
        <v>2.8093527567766251E-2</v>
      </c>
      <c r="M2" s="2">
        <v>0.375</v>
      </c>
      <c r="N2" s="2">
        <v>2.2170000000000001</v>
      </c>
    </row>
    <row r="3" spans="1:16" ht="15.75" customHeight="1">
      <c r="A3" s="17" t="s">
        <v>216</v>
      </c>
      <c r="B3" s="20" t="s">
        <v>213</v>
      </c>
      <c r="C3">
        <v>1</v>
      </c>
      <c r="D3">
        <v>2</v>
      </c>
      <c r="E3" s="21">
        <f t="shared" ref="E3:E13" si="0">SUM(G3+F3)</f>
        <v>2.0660000000000003</v>
      </c>
      <c r="F3" s="10">
        <v>4.7E-2</v>
      </c>
      <c r="G3" s="10">
        <v>2.0190000000000001</v>
      </c>
      <c r="H3" s="10">
        <f t="shared" ref="H3:H13" si="1">F3/E3</f>
        <v>2.2749273959341721E-2</v>
      </c>
      <c r="I3" s="10"/>
      <c r="J3" s="10"/>
      <c r="K3" s="10"/>
      <c r="M3" s="2">
        <v>4.7E-2</v>
      </c>
      <c r="N3" s="2">
        <v>2.0190000000000001</v>
      </c>
    </row>
    <row r="4" spans="1:16" ht="15.75" customHeight="1">
      <c r="A4" s="17" t="s">
        <v>216</v>
      </c>
      <c r="B4" s="20" t="s">
        <v>213</v>
      </c>
      <c r="C4">
        <v>1</v>
      </c>
      <c r="D4">
        <v>3</v>
      </c>
      <c r="E4" s="21">
        <f t="shared" si="0"/>
        <v>1.3380000000000001</v>
      </c>
      <c r="F4" s="10">
        <v>0.44700000000000001</v>
      </c>
      <c r="G4" s="10">
        <v>0.89100000000000001</v>
      </c>
      <c r="H4" s="10">
        <f t="shared" si="1"/>
        <v>0.3340807174887892</v>
      </c>
      <c r="I4" s="10"/>
      <c r="J4" s="10"/>
      <c r="K4" s="10"/>
      <c r="M4" s="2">
        <v>0.44700000000000001</v>
      </c>
      <c r="N4" s="2">
        <v>0.89100000000000001</v>
      </c>
    </row>
    <row r="5" spans="1:16" ht="15.75" customHeight="1">
      <c r="A5" s="17" t="s">
        <v>216</v>
      </c>
      <c r="B5" s="20" t="s">
        <v>213</v>
      </c>
      <c r="C5">
        <v>1</v>
      </c>
      <c r="D5">
        <v>4</v>
      </c>
      <c r="E5" s="21">
        <f t="shared" si="0"/>
        <v>2.6840000000000002</v>
      </c>
      <c r="F5" s="10">
        <v>0.70799999999999996</v>
      </c>
      <c r="G5" s="10">
        <v>1.976</v>
      </c>
      <c r="H5" s="10">
        <f t="shared" si="1"/>
        <v>0.2637853949329359</v>
      </c>
      <c r="I5" s="10"/>
      <c r="J5" s="10"/>
      <c r="K5" s="10"/>
      <c r="M5" s="2">
        <v>0.70799999999999996</v>
      </c>
      <c r="N5" s="2">
        <v>1.976</v>
      </c>
    </row>
    <row r="6" spans="1:16" ht="15.75" customHeight="1">
      <c r="A6" s="17" t="s">
        <v>216</v>
      </c>
      <c r="B6" s="20" t="s">
        <v>213</v>
      </c>
      <c r="C6">
        <v>1</v>
      </c>
      <c r="D6">
        <v>5</v>
      </c>
      <c r="E6" s="21">
        <f t="shared" si="0"/>
        <v>0.64200000000000002</v>
      </c>
      <c r="F6" s="10">
        <v>0.2</v>
      </c>
      <c r="G6" s="10">
        <v>0.442</v>
      </c>
      <c r="H6" s="10">
        <f t="shared" si="1"/>
        <v>0.31152647975077885</v>
      </c>
      <c r="I6" s="10"/>
      <c r="J6" s="10"/>
      <c r="K6" s="10"/>
      <c r="M6" s="2">
        <v>0.2</v>
      </c>
      <c r="N6" s="2">
        <v>0.442</v>
      </c>
    </row>
    <row r="7" spans="1:16" ht="15.75" customHeight="1">
      <c r="A7" s="17" t="s">
        <v>216</v>
      </c>
      <c r="B7" s="20" t="s">
        <v>213</v>
      </c>
      <c r="C7">
        <v>1</v>
      </c>
      <c r="D7">
        <v>6</v>
      </c>
      <c r="E7" s="21">
        <f t="shared" si="0"/>
        <v>1.2310000000000001</v>
      </c>
      <c r="F7" s="10">
        <v>9.1999999999999998E-2</v>
      </c>
      <c r="G7" s="10">
        <v>1.139</v>
      </c>
      <c r="H7" s="10">
        <f t="shared" si="1"/>
        <v>7.473598700243704E-2</v>
      </c>
      <c r="I7" s="10"/>
      <c r="J7" s="10"/>
      <c r="K7" s="10"/>
      <c r="M7" s="2">
        <v>9.1999999999999998E-2</v>
      </c>
      <c r="N7" s="2">
        <v>1.139</v>
      </c>
    </row>
    <row r="8" spans="1:16" ht="15.75" customHeight="1">
      <c r="A8" s="17" t="s">
        <v>216</v>
      </c>
      <c r="B8" s="20" t="s">
        <v>213</v>
      </c>
      <c r="C8">
        <v>1</v>
      </c>
      <c r="D8">
        <v>7</v>
      </c>
      <c r="E8" s="21">
        <f t="shared" si="0"/>
        <v>3.0989999999999998</v>
      </c>
      <c r="F8" s="10">
        <v>0.16300000000000001</v>
      </c>
      <c r="G8" s="10">
        <v>2.9359999999999999</v>
      </c>
      <c r="H8" s="10">
        <f t="shared" si="1"/>
        <v>5.2597612132946114E-2</v>
      </c>
      <c r="I8" s="10"/>
      <c r="J8" s="10"/>
      <c r="K8" s="10"/>
      <c r="M8" s="2">
        <v>0.16300000000000001</v>
      </c>
      <c r="N8" s="2">
        <v>2.9359999999999999</v>
      </c>
    </row>
    <row r="9" spans="1:16" ht="15.75" customHeight="1">
      <c r="A9" s="17" t="s">
        <v>216</v>
      </c>
      <c r="B9" s="20" t="s">
        <v>213</v>
      </c>
      <c r="C9">
        <v>1</v>
      </c>
      <c r="D9">
        <v>8</v>
      </c>
      <c r="E9" s="21">
        <f t="shared" si="0"/>
        <v>1.2650000000000001</v>
      </c>
      <c r="F9" s="10">
        <v>8.2000000000000003E-2</v>
      </c>
      <c r="G9" s="10">
        <v>1.1830000000000001</v>
      </c>
      <c r="H9" s="10">
        <f t="shared" si="1"/>
        <v>6.4822134387351779E-2</v>
      </c>
      <c r="I9" s="10"/>
      <c r="J9" s="10"/>
      <c r="K9" s="10"/>
      <c r="M9" s="2">
        <v>8.2000000000000003E-2</v>
      </c>
      <c r="N9" s="2">
        <v>1.1830000000000001</v>
      </c>
    </row>
    <row r="10" spans="1:16" ht="15.75" customHeight="1">
      <c r="A10" s="17" t="s">
        <v>216</v>
      </c>
      <c r="B10" s="20" t="s">
        <v>213</v>
      </c>
      <c r="C10">
        <v>1</v>
      </c>
      <c r="D10">
        <v>9</v>
      </c>
      <c r="E10" s="22">
        <f>SUM(G10+F10)</f>
        <v>1.4730000000000001</v>
      </c>
      <c r="F10" s="10">
        <v>0.183</v>
      </c>
      <c r="G10" s="7">
        <v>1.29</v>
      </c>
      <c r="H10" s="10">
        <f t="shared" si="1"/>
        <v>0.12423625254582484</v>
      </c>
      <c r="I10" s="10"/>
      <c r="J10" s="10"/>
      <c r="K10" s="10"/>
      <c r="M10" s="2">
        <v>0.183</v>
      </c>
      <c r="N10" s="7">
        <v>1.29</v>
      </c>
    </row>
    <row r="11" spans="1:16" ht="15.75" customHeight="1">
      <c r="A11" s="17" t="s">
        <v>216</v>
      </c>
      <c r="B11" s="20" t="s">
        <v>213</v>
      </c>
      <c r="C11">
        <v>1</v>
      </c>
      <c r="D11">
        <v>10</v>
      </c>
      <c r="E11" s="21">
        <f t="shared" si="0"/>
        <v>1.1160000000000001</v>
      </c>
      <c r="F11" s="10">
        <v>0.216</v>
      </c>
      <c r="G11" s="10">
        <v>0.9</v>
      </c>
      <c r="H11" s="10">
        <f t="shared" si="1"/>
        <v>0.19354838709677416</v>
      </c>
      <c r="I11" s="10"/>
      <c r="J11" s="10"/>
      <c r="K11" s="10"/>
      <c r="M11" s="2">
        <v>0.216</v>
      </c>
      <c r="N11" s="2">
        <v>0.9</v>
      </c>
    </row>
    <row r="12" spans="1:16" ht="15.75" customHeight="1">
      <c r="A12" s="17" t="s">
        <v>216</v>
      </c>
      <c r="B12" s="20" t="s">
        <v>213</v>
      </c>
      <c r="C12">
        <v>1</v>
      </c>
      <c r="D12">
        <v>11</v>
      </c>
      <c r="E12" s="21">
        <f t="shared" si="0"/>
        <v>5.4169999999999998</v>
      </c>
      <c r="F12" s="10">
        <v>4.8000000000000001E-2</v>
      </c>
      <c r="G12" s="10">
        <v>5.3689999999999998</v>
      </c>
      <c r="H12" s="10">
        <f t="shared" si="1"/>
        <v>8.860993169651098E-3</v>
      </c>
      <c r="I12" s="10"/>
      <c r="J12" s="10"/>
      <c r="K12" s="10"/>
      <c r="M12" s="2">
        <v>4.8000000000000001E-2</v>
      </c>
      <c r="N12" s="2">
        <v>5.3689999999999998</v>
      </c>
    </row>
    <row r="13" spans="1:16" ht="15.75" customHeight="1">
      <c r="A13" s="17" t="s">
        <v>216</v>
      </c>
      <c r="B13" s="20" t="s">
        <v>213</v>
      </c>
      <c r="C13">
        <v>1</v>
      </c>
      <c r="D13">
        <v>12</v>
      </c>
      <c r="E13" s="21">
        <f t="shared" si="0"/>
        <v>5.665</v>
      </c>
      <c r="F13" s="10">
        <v>0.30299999999999999</v>
      </c>
      <c r="G13" s="10">
        <v>5.3620000000000001</v>
      </c>
      <c r="H13" s="10">
        <f t="shared" si="1"/>
        <v>5.3486319505736978E-2</v>
      </c>
      <c r="I13" s="10"/>
      <c r="J13" s="10"/>
      <c r="K13" s="10"/>
      <c r="M13" s="2">
        <v>0.30299999999999999</v>
      </c>
      <c r="N13" s="2">
        <v>5.3620000000000001</v>
      </c>
    </row>
    <row r="14" spans="1:16" ht="15.75" customHeight="1">
      <c r="A14" s="17" t="s">
        <v>216</v>
      </c>
      <c r="B14" s="20" t="s">
        <v>213</v>
      </c>
      <c r="C14">
        <v>1</v>
      </c>
      <c r="D14">
        <v>13</v>
      </c>
      <c r="G14" s="10">
        <v>6.4720000000000004</v>
      </c>
      <c r="H14" s="10"/>
      <c r="I14" s="10"/>
      <c r="J14" s="10"/>
      <c r="K14" s="10"/>
      <c r="N14" s="2">
        <v>6.4720000000000004</v>
      </c>
    </row>
    <row r="15" spans="1:16" ht="15.75" customHeight="1">
      <c r="A15" s="17" t="s">
        <v>216</v>
      </c>
      <c r="B15" s="20" t="s">
        <v>213</v>
      </c>
      <c r="C15">
        <v>1</v>
      </c>
      <c r="D15">
        <v>14</v>
      </c>
      <c r="G15" s="10">
        <v>4.4859999999999998</v>
      </c>
      <c r="H15" s="10"/>
      <c r="I15" s="10"/>
      <c r="J15" s="10"/>
      <c r="K15" s="10"/>
      <c r="N15" s="2">
        <v>4.4859999999999998</v>
      </c>
    </row>
    <row r="16" spans="1:16" ht="15.75" customHeight="1">
      <c r="A16" s="17" t="s">
        <v>216</v>
      </c>
      <c r="B16" s="20" t="s">
        <v>213</v>
      </c>
      <c r="C16">
        <v>1</v>
      </c>
      <c r="D16">
        <v>15</v>
      </c>
      <c r="G16" s="10">
        <v>3.0960000000000001</v>
      </c>
      <c r="H16" s="10"/>
      <c r="I16" s="10"/>
      <c r="J16" s="10"/>
      <c r="K16" s="10"/>
      <c r="N16" s="2">
        <v>3.0960000000000001</v>
      </c>
    </row>
    <row r="17" spans="1:19" ht="15.75" customHeight="1">
      <c r="A17" s="17" t="s">
        <v>216</v>
      </c>
      <c r="B17" s="20" t="s">
        <v>213</v>
      </c>
      <c r="C17">
        <v>1</v>
      </c>
      <c r="D17">
        <v>16</v>
      </c>
      <c r="G17" s="10">
        <v>4.952</v>
      </c>
      <c r="H17" s="10"/>
      <c r="I17" s="10"/>
      <c r="J17" s="10"/>
      <c r="K17" s="10"/>
      <c r="N17" s="2">
        <v>4.952</v>
      </c>
    </row>
    <row r="18" spans="1:19" ht="15.75" customHeight="1">
      <c r="A18" s="17" t="s">
        <v>216</v>
      </c>
      <c r="B18" s="20" t="s">
        <v>213</v>
      </c>
      <c r="C18">
        <v>1</v>
      </c>
      <c r="D18">
        <v>17</v>
      </c>
      <c r="G18" s="10">
        <v>0.127</v>
      </c>
      <c r="H18" s="10"/>
      <c r="I18" s="10"/>
      <c r="J18" s="10"/>
      <c r="K18" s="10"/>
      <c r="N18" s="2">
        <v>0.127</v>
      </c>
    </row>
    <row r="19" spans="1:19" ht="15.75" customHeight="1">
      <c r="A19" s="17" t="s">
        <v>216</v>
      </c>
      <c r="B19" s="20" t="s">
        <v>213</v>
      </c>
      <c r="C19">
        <v>1</v>
      </c>
      <c r="D19">
        <v>18</v>
      </c>
      <c r="G19" s="10">
        <v>3.375</v>
      </c>
      <c r="H19" s="10"/>
      <c r="I19" s="10"/>
      <c r="J19" s="10"/>
      <c r="K19" s="10"/>
      <c r="N19" s="2">
        <v>3.375</v>
      </c>
    </row>
    <row r="20" spans="1:19" ht="15.75" customHeight="1">
      <c r="A20" s="17" t="s">
        <v>216</v>
      </c>
      <c r="B20" s="20" t="s">
        <v>213</v>
      </c>
      <c r="C20">
        <v>1</v>
      </c>
      <c r="D20">
        <v>19</v>
      </c>
      <c r="G20" s="10">
        <v>0.26600000000000001</v>
      </c>
      <c r="H20" s="10"/>
      <c r="I20" s="10"/>
      <c r="J20" s="10"/>
      <c r="K20" s="10"/>
      <c r="N20" s="2">
        <v>0.26600000000000001</v>
      </c>
    </row>
    <row r="21" spans="1:19" ht="15.75" customHeight="1">
      <c r="A21" s="17" t="s">
        <v>216</v>
      </c>
      <c r="B21" s="20" t="s">
        <v>213</v>
      </c>
      <c r="C21">
        <v>1</v>
      </c>
      <c r="D21">
        <v>20</v>
      </c>
      <c r="G21" s="10">
        <v>3.4630000000000001</v>
      </c>
      <c r="H21" s="10"/>
      <c r="I21" s="10"/>
      <c r="J21" s="10"/>
      <c r="K21" s="10"/>
      <c r="N21" s="2">
        <v>3.4630000000000001</v>
      </c>
    </row>
    <row r="22" spans="1:19" ht="15.75" customHeight="1">
      <c r="A22" s="17" t="s">
        <v>216</v>
      </c>
      <c r="B22" s="20" t="s">
        <v>213</v>
      </c>
      <c r="C22">
        <v>1</v>
      </c>
      <c r="D22">
        <v>21</v>
      </c>
      <c r="G22" s="10">
        <v>4.6050000000000004</v>
      </c>
      <c r="H22" s="10"/>
      <c r="I22" s="10"/>
      <c r="J22" s="10"/>
      <c r="K22" s="10"/>
      <c r="N22" s="2">
        <v>4.6050000000000004</v>
      </c>
    </row>
    <row r="23" spans="1:19" ht="15.75" customHeight="1">
      <c r="A23" s="17" t="s">
        <v>216</v>
      </c>
      <c r="B23" s="20" t="s">
        <v>213</v>
      </c>
      <c r="C23">
        <v>1</v>
      </c>
      <c r="D23">
        <v>22</v>
      </c>
      <c r="G23" s="10">
        <v>3.3820000000000001</v>
      </c>
      <c r="H23" s="10"/>
      <c r="I23" s="10"/>
      <c r="J23" s="10"/>
      <c r="K23" s="10"/>
      <c r="N23" s="2">
        <v>3.3820000000000001</v>
      </c>
      <c r="Q23" s="3"/>
      <c r="R23" s="3"/>
      <c r="S23" s="3"/>
    </row>
    <row r="24" spans="1:19" ht="15.75" customHeight="1">
      <c r="A24" s="17" t="s">
        <v>216</v>
      </c>
      <c r="B24" s="20" t="s">
        <v>213</v>
      </c>
      <c r="C24">
        <v>1</v>
      </c>
      <c r="D24">
        <v>23</v>
      </c>
      <c r="G24" s="10">
        <v>3.9769999999999999</v>
      </c>
      <c r="H24" s="10"/>
      <c r="I24" s="10"/>
      <c r="J24" s="10"/>
      <c r="K24" s="10"/>
      <c r="N24" s="2">
        <v>3.9769999999999999</v>
      </c>
    </row>
    <row r="25" spans="1:19" ht="15.75" customHeight="1">
      <c r="A25" s="17" t="s">
        <v>216</v>
      </c>
      <c r="B25" s="20" t="s">
        <v>213</v>
      </c>
      <c r="C25">
        <v>1</v>
      </c>
      <c r="D25">
        <v>24</v>
      </c>
      <c r="G25" s="10">
        <v>2.4359999999999999</v>
      </c>
      <c r="H25" s="10"/>
      <c r="I25" s="10"/>
      <c r="J25" s="10"/>
      <c r="K25" s="10"/>
      <c r="N25" s="2">
        <v>2.4359999999999999</v>
      </c>
    </row>
    <row r="26" spans="1:19" ht="15.75" customHeight="1">
      <c r="A26" s="17" t="s">
        <v>216</v>
      </c>
      <c r="B26" s="20" t="s">
        <v>213</v>
      </c>
      <c r="C26">
        <v>1</v>
      </c>
      <c r="D26">
        <v>25</v>
      </c>
      <c r="G26" s="10">
        <v>1.069</v>
      </c>
      <c r="H26" s="10"/>
      <c r="I26" s="10"/>
      <c r="J26" s="10"/>
      <c r="K26" s="10"/>
      <c r="N26" s="2">
        <v>1.069</v>
      </c>
    </row>
    <row r="27" spans="1:19" ht="15.75" customHeight="1">
      <c r="A27" s="17" t="s">
        <v>216</v>
      </c>
      <c r="B27" s="20" t="s">
        <v>213</v>
      </c>
      <c r="C27">
        <v>1</v>
      </c>
      <c r="D27">
        <v>26</v>
      </c>
      <c r="G27" s="10">
        <v>0.34599999999999997</v>
      </c>
      <c r="H27" s="10"/>
      <c r="I27" s="10"/>
      <c r="J27" s="10"/>
      <c r="K27" s="10"/>
      <c r="N27" s="2">
        <v>0.34599999999999997</v>
      </c>
    </row>
    <row r="28" spans="1:19" ht="15.75" customHeight="1">
      <c r="A28" s="17"/>
      <c r="B28" s="20"/>
      <c r="F28" s="3"/>
      <c r="G28" s="3"/>
      <c r="H28" s="3"/>
      <c r="I28" s="3"/>
      <c r="J28" s="3"/>
      <c r="K28" s="3"/>
      <c r="L28" s="3">
        <f>SUM(N28+M28)</f>
        <v>70.64</v>
      </c>
      <c r="M28" s="3">
        <f t="shared" ref="M28:N28" si="2">SUM(M2:M27)</f>
        <v>2.8639999999999999</v>
      </c>
      <c r="N28" s="3">
        <f t="shared" si="2"/>
        <v>67.775999999999996</v>
      </c>
      <c r="O28" s="1" t="s">
        <v>43</v>
      </c>
      <c r="P28" s="1">
        <v>37</v>
      </c>
    </row>
    <row r="29" spans="1:19" ht="15.75" customHeight="1">
      <c r="A29" s="17" t="s">
        <v>216</v>
      </c>
      <c r="B29" s="20" t="s">
        <v>213</v>
      </c>
      <c r="C29">
        <v>2</v>
      </c>
      <c r="D29">
        <v>1</v>
      </c>
      <c r="E29" s="21">
        <f t="shared" ref="E29:E38" si="3">SUM(G29+F29)</f>
        <v>17.428999999999998</v>
      </c>
      <c r="F29" s="10">
        <v>0.20799999999999999</v>
      </c>
      <c r="G29" s="10">
        <v>17.221</v>
      </c>
      <c r="H29" s="10">
        <f>F29/E29</f>
        <v>1.1934132767227035E-2</v>
      </c>
      <c r="I29" s="10">
        <f>AVERAGE(H29:H38)</f>
        <v>0.20697498542785131</v>
      </c>
      <c r="J29" s="10"/>
      <c r="K29" s="10"/>
      <c r="M29" s="2">
        <v>0.20799999999999999</v>
      </c>
      <c r="N29" s="2">
        <v>17.221</v>
      </c>
    </row>
    <row r="30" spans="1:19" ht="15.75" customHeight="1">
      <c r="A30" s="17" t="s">
        <v>216</v>
      </c>
      <c r="B30" s="20" t="s">
        <v>213</v>
      </c>
      <c r="C30">
        <v>2</v>
      </c>
      <c r="D30">
        <v>2</v>
      </c>
      <c r="E30" s="21">
        <f t="shared" si="3"/>
        <v>11.227</v>
      </c>
      <c r="F30" s="10">
        <v>0.443</v>
      </c>
      <c r="G30" s="10">
        <v>10.784000000000001</v>
      </c>
      <c r="H30" s="10">
        <f t="shared" ref="H30:H38" si="4">F30/E30</f>
        <v>3.9458448383361537E-2</v>
      </c>
      <c r="I30" s="10"/>
      <c r="J30" s="10"/>
      <c r="K30" s="10"/>
      <c r="M30" s="2">
        <v>0.443</v>
      </c>
      <c r="N30" s="2">
        <v>10.784000000000001</v>
      </c>
    </row>
    <row r="31" spans="1:19" ht="15.75" customHeight="1">
      <c r="A31" s="17" t="s">
        <v>216</v>
      </c>
      <c r="B31" s="20" t="s">
        <v>213</v>
      </c>
      <c r="C31">
        <v>2</v>
      </c>
      <c r="D31">
        <v>3</v>
      </c>
      <c r="E31" s="21">
        <f t="shared" si="3"/>
        <v>8.8189999999999991</v>
      </c>
      <c r="F31" s="10">
        <v>0.23200000000000001</v>
      </c>
      <c r="G31" s="10">
        <v>8.5869999999999997</v>
      </c>
      <c r="H31" s="10">
        <f t="shared" si="4"/>
        <v>2.6306837509921764E-2</v>
      </c>
      <c r="I31" s="10"/>
      <c r="J31" s="10"/>
      <c r="K31" s="10"/>
      <c r="M31" s="2">
        <v>0.23200000000000001</v>
      </c>
      <c r="N31" s="2">
        <v>8.5869999999999997</v>
      </c>
    </row>
    <row r="32" spans="1:19" ht="15.75" customHeight="1">
      <c r="A32" s="17" t="s">
        <v>216</v>
      </c>
      <c r="B32" s="20" t="s">
        <v>213</v>
      </c>
      <c r="C32">
        <v>2</v>
      </c>
      <c r="D32">
        <v>4</v>
      </c>
      <c r="E32" s="21">
        <f t="shared" si="3"/>
        <v>11.721</v>
      </c>
      <c r="F32" s="10">
        <v>2.3E-2</v>
      </c>
      <c r="G32" s="10">
        <v>11.698</v>
      </c>
      <c r="H32" s="10">
        <f t="shared" si="4"/>
        <v>1.9622899070045217E-3</v>
      </c>
      <c r="I32" s="10"/>
      <c r="J32" s="10"/>
      <c r="K32" s="10"/>
      <c r="M32" s="2">
        <v>2.3E-2</v>
      </c>
      <c r="N32" s="2">
        <v>11.698</v>
      </c>
    </row>
    <row r="33" spans="1:14" ht="15.75" customHeight="1">
      <c r="A33" s="17" t="s">
        <v>216</v>
      </c>
      <c r="B33" s="20" t="s">
        <v>213</v>
      </c>
      <c r="C33">
        <v>2</v>
      </c>
      <c r="D33">
        <v>5</v>
      </c>
      <c r="E33" s="21">
        <f t="shared" si="3"/>
        <v>1.5470000000000002</v>
      </c>
      <c r="F33" s="10">
        <v>0.20699999999999999</v>
      </c>
      <c r="G33" s="10">
        <v>1.34</v>
      </c>
      <c r="H33" s="10">
        <f t="shared" si="4"/>
        <v>0.13380736910148672</v>
      </c>
      <c r="I33" s="10"/>
      <c r="J33" s="10"/>
      <c r="K33" s="10"/>
      <c r="M33" s="2">
        <v>0.20699999999999999</v>
      </c>
      <c r="N33" s="2">
        <v>1.34</v>
      </c>
    </row>
    <row r="34" spans="1:14" ht="15.75" customHeight="1">
      <c r="A34" s="17" t="s">
        <v>216</v>
      </c>
      <c r="B34" s="20" t="s">
        <v>213</v>
      </c>
      <c r="C34">
        <v>2</v>
      </c>
      <c r="D34">
        <v>6</v>
      </c>
      <c r="E34" s="21">
        <f t="shared" si="3"/>
        <v>2.7239999999999998</v>
      </c>
      <c r="F34" s="10">
        <v>0.55300000000000005</v>
      </c>
      <c r="G34" s="10">
        <v>2.1709999999999998</v>
      </c>
      <c r="H34" s="10">
        <f t="shared" si="4"/>
        <v>0.20301027900146845</v>
      </c>
      <c r="I34" s="10"/>
      <c r="J34" s="10"/>
      <c r="K34" s="10"/>
      <c r="M34" s="2">
        <v>0.55300000000000005</v>
      </c>
      <c r="N34" s="2">
        <v>2.1709999999999998</v>
      </c>
    </row>
    <row r="35" spans="1:14" ht="15.75" customHeight="1">
      <c r="A35" s="17" t="s">
        <v>216</v>
      </c>
      <c r="B35" s="20" t="s">
        <v>213</v>
      </c>
      <c r="C35">
        <v>2</v>
      </c>
      <c r="D35">
        <v>7</v>
      </c>
      <c r="E35" s="21">
        <f t="shared" si="3"/>
        <v>2.2390000000000003</v>
      </c>
      <c r="F35" s="10">
        <v>2.0990000000000002</v>
      </c>
      <c r="G35" s="10">
        <v>0.14000000000000001</v>
      </c>
      <c r="H35" s="10">
        <f t="shared" si="4"/>
        <v>0.93747208575256802</v>
      </c>
      <c r="I35" s="10"/>
      <c r="J35" s="10"/>
      <c r="K35" s="10"/>
      <c r="M35" s="2">
        <v>2.0990000000000002</v>
      </c>
      <c r="N35" s="2">
        <v>0.14000000000000001</v>
      </c>
    </row>
    <row r="36" spans="1:14" ht="15.75" customHeight="1">
      <c r="A36" s="17" t="s">
        <v>216</v>
      </c>
      <c r="B36" s="20" t="s">
        <v>213</v>
      </c>
      <c r="C36">
        <v>2</v>
      </c>
      <c r="D36">
        <v>8</v>
      </c>
      <c r="E36" s="21">
        <f t="shared" si="3"/>
        <v>1.661</v>
      </c>
      <c r="F36" s="10">
        <v>6.8000000000000005E-2</v>
      </c>
      <c r="G36" s="10">
        <v>1.593</v>
      </c>
      <c r="H36" s="10">
        <f t="shared" si="4"/>
        <v>4.0939193257074055E-2</v>
      </c>
      <c r="I36" s="10"/>
      <c r="J36" s="10"/>
      <c r="K36" s="10"/>
      <c r="M36" s="2">
        <v>6.8000000000000005E-2</v>
      </c>
      <c r="N36" s="2">
        <v>1.593</v>
      </c>
    </row>
    <row r="37" spans="1:14" ht="15.75" customHeight="1">
      <c r="A37" s="17" t="s">
        <v>216</v>
      </c>
      <c r="B37" s="20" t="s">
        <v>213</v>
      </c>
      <c r="C37">
        <v>2</v>
      </c>
      <c r="D37">
        <v>9</v>
      </c>
      <c r="E37" s="21">
        <f t="shared" si="3"/>
        <v>0.43300000000000005</v>
      </c>
      <c r="F37" s="10">
        <v>0.26900000000000002</v>
      </c>
      <c r="G37" s="10">
        <v>0.16400000000000001</v>
      </c>
      <c r="H37" s="10">
        <f t="shared" si="4"/>
        <v>0.6212471131639723</v>
      </c>
      <c r="I37" s="10"/>
      <c r="J37" s="10"/>
      <c r="K37" s="10"/>
      <c r="M37" s="2">
        <v>0.26900000000000002</v>
      </c>
      <c r="N37" s="2">
        <v>0.16400000000000001</v>
      </c>
    </row>
    <row r="38" spans="1:14" ht="15.75" customHeight="1">
      <c r="A38" s="17" t="s">
        <v>216</v>
      </c>
      <c r="B38" s="20" t="s">
        <v>213</v>
      </c>
      <c r="C38">
        <v>2</v>
      </c>
      <c r="D38">
        <v>10</v>
      </c>
      <c r="E38" s="21">
        <f t="shared" si="3"/>
        <v>12.292</v>
      </c>
      <c r="F38" s="10">
        <v>0.65900000000000003</v>
      </c>
      <c r="G38" s="10">
        <v>11.632999999999999</v>
      </c>
      <c r="H38" s="10">
        <f t="shared" si="4"/>
        <v>5.3612105434428903E-2</v>
      </c>
      <c r="I38" s="10"/>
      <c r="J38" s="10"/>
      <c r="K38" s="10"/>
      <c r="M38" s="2">
        <v>0.65900000000000003</v>
      </c>
      <c r="N38" s="2">
        <v>11.632999999999999</v>
      </c>
    </row>
    <row r="39" spans="1:14" ht="15.75" customHeight="1">
      <c r="A39" s="17" t="s">
        <v>216</v>
      </c>
      <c r="B39" s="20" t="s">
        <v>213</v>
      </c>
      <c r="C39">
        <v>2</v>
      </c>
      <c r="D39">
        <v>11</v>
      </c>
      <c r="G39" s="10">
        <v>2.444</v>
      </c>
      <c r="H39" s="10"/>
      <c r="I39" s="10"/>
      <c r="J39" s="10"/>
      <c r="K39" s="10"/>
      <c r="N39" s="2">
        <v>2.444</v>
      </c>
    </row>
    <row r="40" spans="1:14" ht="15.75" customHeight="1">
      <c r="A40" s="17" t="s">
        <v>216</v>
      </c>
      <c r="B40" s="20" t="s">
        <v>213</v>
      </c>
      <c r="C40">
        <v>2</v>
      </c>
      <c r="D40">
        <v>12</v>
      </c>
      <c r="G40" s="10">
        <v>1.0640000000000001</v>
      </c>
      <c r="H40" s="10"/>
      <c r="I40" s="10"/>
      <c r="J40" s="10"/>
      <c r="K40" s="10"/>
      <c r="N40" s="2">
        <v>1.0640000000000001</v>
      </c>
    </row>
    <row r="41" spans="1:14" ht="15.75" customHeight="1">
      <c r="A41" s="17" t="s">
        <v>216</v>
      </c>
      <c r="B41" s="20" t="s">
        <v>213</v>
      </c>
      <c r="C41">
        <v>2</v>
      </c>
      <c r="D41">
        <v>13</v>
      </c>
      <c r="G41" s="10">
        <v>12.869</v>
      </c>
      <c r="H41" s="10"/>
      <c r="I41" s="10"/>
      <c r="J41" s="10"/>
      <c r="K41" s="10"/>
      <c r="N41" s="2">
        <v>12.869</v>
      </c>
    </row>
    <row r="42" spans="1:14" ht="15.75" customHeight="1">
      <c r="A42" s="17" t="s">
        <v>216</v>
      </c>
      <c r="B42" s="20" t="s">
        <v>213</v>
      </c>
      <c r="C42">
        <v>2</v>
      </c>
      <c r="D42">
        <v>14</v>
      </c>
      <c r="G42" s="10">
        <v>3.5609999999999999</v>
      </c>
      <c r="H42" s="10"/>
      <c r="I42" s="10"/>
      <c r="J42" s="10"/>
      <c r="K42" s="10"/>
      <c r="N42" s="2">
        <v>3.5609999999999999</v>
      </c>
    </row>
    <row r="43" spans="1:14" ht="15.75" customHeight="1">
      <c r="A43" s="17" t="s">
        <v>216</v>
      </c>
      <c r="B43" s="20" t="s">
        <v>213</v>
      </c>
      <c r="C43">
        <v>2</v>
      </c>
      <c r="D43">
        <v>15</v>
      </c>
      <c r="G43" s="10">
        <v>1.913</v>
      </c>
      <c r="H43" s="10"/>
      <c r="I43" s="10"/>
      <c r="J43" s="10"/>
      <c r="K43" s="10"/>
      <c r="N43" s="2">
        <v>1.913</v>
      </c>
    </row>
    <row r="44" spans="1:14" ht="15.75" customHeight="1">
      <c r="A44" s="17" t="s">
        <v>216</v>
      </c>
      <c r="B44" s="20" t="s">
        <v>213</v>
      </c>
      <c r="C44">
        <v>2</v>
      </c>
      <c r="D44">
        <v>16</v>
      </c>
      <c r="G44" s="10">
        <v>0.82</v>
      </c>
      <c r="H44" s="10"/>
      <c r="I44" s="10"/>
      <c r="J44" s="10"/>
      <c r="K44" s="10"/>
      <c r="N44" s="2">
        <v>0.82</v>
      </c>
    </row>
    <row r="45" spans="1:14" ht="15.75" customHeight="1">
      <c r="A45" s="17" t="s">
        <v>216</v>
      </c>
      <c r="B45" s="20" t="s">
        <v>213</v>
      </c>
      <c r="C45">
        <v>2</v>
      </c>
      <c r="D45">
        <v>17</v>
      </c>
      <c r="G45" s="10">
        <v>10.57</v>
      </c>
      <c r="H45" s="10"/>
      <c r="I45" s="10"/>
      <c r="J45" s="10"/>
      <c r="K45" s="10"/>
      <c r="N45" s="2">
        <v>10.57</v>
      </c>
    </row>
    <row r="46" spans="1:14" ht="15.75" customHeight="1">
      <c r="A46" s="17" t="s">
        <v>216</v>
      </c>
      <c r="B46" s="20" t="s">
        <v>213</v>
      </c>
      <c r="C46">
        <v>2</v>
      </c>
      <c r="D46">
        <v>18</v>
      </c>
      <c r="G46" s="10">
        <v>1.93</v>
      </c>
      <c r="H46" s="10"/>
      <c r="I46" s="10"/>
      <c r="J46" s="10"/>
      <c r="K46" s="10"/>
      <c r="N46" s="2">
        <v>1.93</v>
      </c>
    </row>
    <row r="47" spans="1:14" ht="15.75" customHeight="1">
      <c r="A47" s="17" t="s">
        <v>216</v>
      </c>
      <c r="B47" s="20" t="s">
        <v>213</v>
      </c>
      <c r="C47">
        <v>2</v>
      </c>
      <c r="D47">
        <v>19</v>
      </c>
      <c r="G47" s="10">
        <v>1.2999999999999999E-2</v>
      </c>
      <c r="H47" s="10"/>
      <c r="I47" s="10"/>
      <c r="J47" s="10"/>
      <c r="K47" s="10"/>
      <c r="N47" s="2">
        <v>1.2999999999999999E-2</v>
      </c>
    </row>
    <row r="48" spans="1:14" ht="15.75" customHeight="1">
      <c r="A48" s="17" t="s">
        <v>216</v>
      </c>
      <c r="B48" s="20" t="s">
        <v>213</v>
      </c>
      <c r="C48">
        <v>2</v>
      </c>
      <c r="D48">
        <v>20</v>
      </c>
      <c r="G48" s="10">
        <v>1.147</v>
      </c>
      <c r="H48" s="10"/>
      <c r="I48" s="10"/>
      <c r="J48" s="10"/>
      <c r="K48" s="10"/>
      <c r="N48" s="2">
        <v>1.147</v>
      </c>
    </row>
    <row r="49" spans="1:16" ht="15.75" customHeight="1">
      <c r="A49" s="17" t="s">
        <v>216</v>
      </c>
      <c r="B49" s="20" t="s">
        <v>213</v>
      </c>
      <c r="C49">
        <v>2</v>
      </c>
      <c r="D49">
        <v>21</v>
      </c>
      <c r="G49" s="10">
        <v>3.2280000000000002</v>
      </c>
      <c r="H49" s="10"/>
      <c r="I49" s="10"/>
      <c r="J49" s="10"/>
      <c r="K49" s="10"/>
      <c r="N49" s="2">
        <v>3.2280000000000002</v>
      </c>
    </row>
    <row r="50" spans="1:16" ht="15.75" customHeight="1">
      <c r="A50" s="17" t="s">
        <v>216</v>
      </c>
      <c r="B50" s="20" t="s">
        <v>213</v>
      </c>
      <c r="C50">
        <v>2</v>
      </c>
      <c r="D50">
        <v>22</v>
      </c>
      <c r="G50" s="10">
        <v>13.497</v>
      </c>
      <c r="H50" s="10"/>
      <c r="I50" s="10"/>
      <c r="J50" s="10"/>
      <c r="K50" s="10"/>
      <c r="N50" s="2">
        <v>13.497</v>
      </c>
    </row>
    <row r="51" spans="1:16" ht="15.75" customHeight="1">
      <c r="A51" s="17" t="s">
        <v>216</v>
      </c>
      <c r="B51" s="20" t="s">
        <v>213</v>
      </c>
      <c r="C51">
        <v>2</v>
      </c>
      <c r="D51">
        <v>23</v>
      </c>
      <c r="G51" s="10">
        <v>1.3879999999999999</v>
      </c>
      <c r="H51" s="10"/>
      <c r="I51" s="10"/>
      <c r="J51" s="10"/>
      <c r="K51" s="10"/>
      <c r="N51" s="2">
        <v>1.3879999999999999</v>
      </c>
    </row>
    <row r="52" spans="1:16" ht="15.75" customHeight="1">
      <c r="A52" s="17" t="s">
        <v>216</v>
      </c>
      <c r="B52" s="20" t="s">
        <v>213</v>
      </c>
      <c r="C52">
        <v>2</v>
      </c>
      <c r="D52">
        <v>24</v>
      </c>
      <c r="G52" s="10">
        <v>5.9119999999999999</v>
      </c>
      <c r="H52" s="10"/>
      <c r="I52" s="10"/>
      <c r="J52" s="10"/>
      <c r="K52" s="10"/>
      <c r="N52" s="2">
        <v>5.9119999999999999</v>
      </c>
    </row>
    <row r="53" spans="1:16" ht="15.75" customHeight="1">
      <c r="A53" s="17" t="s">
        <v>216</v>
      </c>
      <c r="B53" s="20" t="s">
        <v>213</v>
      </c>
      <c r="C53">
        <v>2</v>
      </c>
      <c r="D53">
        <v>25</v>
      </c>
      <c r="G53" s="10">
        <v>3.5609999999999999</v>
      </c>
      <c r="H53" s="10"/>
      <c r="I53" s="10"/>
      <c r="J53" s="10"/>
      <c r="K53" s="10"/>
      <c r="N53" s="2">
        <v>3.5609999999999999</v>
      </c>
    </row>
    <row r="54" spans="1:16" ht="15.75" customHeight="1">
      <c r="A54" s="17" t="s">
        <v>216</v>
      </c>
      <c r="B54" s="20" t="s">
        <v>213</v>
      </c>
      <c r="C54">
        <v>2</v>
      </c>
      <c r="D54">
        <v>26</v>
      </c>
      <c r="G54" s="10">
        <v>29.202000000000002</v>
      </c>
      <c r="H54" s="10"/>
      <c r="I54" s="10"/>
      <c r="J54" s="10"/>
      <c r="K54" s="10"/>
      <c r="N54" s="2">
        <v>29.202000000000002</v>
      </c>
    </row>
    <row r="55" spans="1:16" ht="15.75" customHeight="1">
      <c r="A55" s="17" t="s">
        <v>216</v>
      </c>
      <c r="B55" s="20" t="s">
        <v>213</v>
      </c>
      <c r="C55">
        <v>2</v>
      </c>
      <c r="D55">
        <v>27</v>
      </c>
      <c r="G55" s="10">
        <v>11.063000000000001</v>
      </c>
      <c r="H55" s="10"/>
      <c r="I55" s="10"/>
      <c r="J55" s="10"/>
      <c r="K55" s="10"/>
      <c r="N55" s="2">
        <v>11.063000000000001</v>
      </c>
    </row>
    <row r="56" spans="1:16" ht="15.75" customHeight="1">
      <c r="A56" s="17" t="s">
        <v>216</v>
      </c>
      <c r="B56" s="20" t="s">
        <v>213</v>
      </c>
      <c r="C56">
        <v>2</v>
      </c>
      <c r="D56">
        <v>28</v>
      </c>
      <c r="G56" s="10">
        <v>1.9970000000000001</v>
      </c>
      <c r="H56" s="10"/>
      <c r="I56" s="10"/>
      <c r="J56" s="10"/>
      <c r="K56" s="10"/>
      <c r="N56" s="2">
        <v>1.9970000000000001</v>
      </c>
    </row>
    <row r="57" spans="1:16" ht="15.75" customHeight="1">
      <c r="A57" s="17" t="s">
        <v>216</v>
      </c>
      <c r="B57" s="20" t="s">
        <v>213</v>
      </c>
      <c r="C57">
        <v>2</v>
      </c>
      <c r="D57">
        <v>29</v>
      </c>
      <c r="G57" s="10">
        <v>11.698</v>
      </c>
      <c r="H57" s="10"/>
      <c r="I57" s="10"/>
      <c r="J57" s="10"/>
      <c r="K57" s="10"/>
      <c r="N57" s="2">
        <v>11.698</v>
      </c>
    </row>
    <row r="58" spans="1:16" ht="15.75" customHeight="1">
      <c r="A58" s="17"/>
      <c r="B58" s="20"/>
      <c r="F58" s="3"/>
      <c r="G58" s="3"/>
      <c r="H58" s="3"/>
      <c r="I58" s="3"/>
      <c r="J58" s="3"/>
      <c r="K58" s="3"/>
      <c r="L58" s="3">
        <f>SUM(N58+M58)</f>
        <v>187.96900000000002</v>
      </c>
      <c r="M58" s="3">
        <f t="shared" ref="M58:N58" si="5">SUM(M29:M57)</f>
        <v>4.7610000000000001</v>
      </c>
      <c r="N58" s="3">
        <f t="shared" si="5"/>
        <v>183.20800000000003</v>
      </c>
      <c r="O58" s="1" t="s">
        <v>46</v>
      </c>
      <c r="P58" s="1">
        <v>38</v>
      </c>
    </row>
    <row r="59" spans="1:16" ht="15.75" customHeight="1">
      <c r="A59" s="17" t="s">
        <v>216</v>
      </c>
      <c r="B59" s="20" t="s">
        <v>213</v>
      </c>
      <c r="C59">
        <v>3</v>
      </c>
      <c r="D59">
        <v>1</v>
      </c>
      <c r="E59" s="21">
        <f t="shared" ref="E59:E73" si="6">SUM(G59+F59)</f>
        <v>27.282</v>
      </c>
      <c r="F59" s="10">
        <v>0.20200000000000001</v>
      </c>
      <c r="G59" s="10">
        <v>27.08</v>
      </c>
      <c r="H59" s="10">
        <f>F59/E59</f>
        <v>7.404149255919654E-3</v>
      </c>
      <c r="I59" s="10">
        <f>AVERAGE(H59:H73)</f>
        <v>0.12127546630100776</v>
      </c>
      <c r="J59" s="10"/>
      <c r="K59" s="10"/>
      <c r="M59" s="2">
        <v>0.20200000000000001</v>
      </c>
      <c r="N59" s="2">
        <v>27.08</v>
      </c>
    </row>
    <row r="60" spans="1:16" ht="15.75" customHeight="1">
      <c r="A60" s="17" t="s">
        <v>216</v>
      </c>
      <c r="B60" s="20" t="s">
        <v>213</v>
      </c>
      <c r="C60">
        <v>3</v>
      </c>
      <c r="D60">
        <v>2</v>
      </c>
      <c r="E60" s="21">
        <f t="shared" si="6"/>
        <v>6</v>
      </c>
      <c r="F60" s="10">
        <v>0.105</v>
      </c>
      <c r="G60" s="10">
        <v>5.8949999999999996</v>
      </c>
      <c r="H60" s="10">
        <f t="shared" ref="H60:H73" si="7">F60/E60</f>
        <v>1.7499999999999998E-2</v>
      </c>
      <c r="I60" s="10"/>
      <c r="J60" s="10"/>
      <c r="K60" s="10"/>
      <c r="M60" s="2">
        <v>0.105</v>
      </c>
      <c r="N60" s="2">
        <v>5.8949999999999996</v>
      </c>
    </row>
    <row r="61" spans="1:16" ht="15.75" customHeight="1">
      <c r="A61" s="17" t="s">
        <v>216</v>
      </c>
      <c r="B61" s="20" t="s">
        <v>213</v>
      </c>
      <c r="C61">
        <v>3</v>
      </c>
      <c r="D61">
        <v>3</v>
      </c>
      <c r="E61" s="21">
        <f t="shared" si="6"/>
        <v>1.9330000000000001</v>
      </c>
      <c r="F61" s="10">
        <v>0.153</v>
      </c>
      <c r="G61" s="10">
        <v>1.78</v>
      </c>
      <c r="H61" s="10">
        <f t="shared" si="7"/>
        <v>7.9151577858251415E-2</v>
      </c>
      <c r="I61" s="10"/>
      <c r="J61" s="10"/>
      <c r="K61" s="10"/>
      <c r="M61" s="2">
        <v>0.153</v>
      </c>
      <c r="N61" s="2">
        <v>1.78</v>
      </c>
    </row>
    <row r="62" spans="1:16" ht="15.75" customHeight="1">
      <c r="A62" s="17" t="s">
        <v>216</v>
      </c>
      <c r="B62" s="20" t="s">
        <v>213</v>
      </c>
      <c r="C62">
        <v>3</v>
      </c>
      <c r="D62">
        <v>4</v>
      </c>
      <c r="E62" s="21">
        <f t="shared" si="6"/>
        <v>1.26</v>
      </c>
      <c r="F62" s="10">
        <v>3.5999999999999997E-2</v>
      </c>
      <c r="G62" s="10">
        <v>1.224</v>
      </c>
      <c r="H62" s="10">
        <f t="shared" si="7"/>
        <v>2.8571428571428571E-2</v>
      </c>
      <c r="I62" s="10"/>
      <c r="J62" s="10"/>
      <c r="K62" s="10"/>
      <c r="M62" s="2">
        <v>3.5999999999999997E-2</v>
      </c>
      <c r="N62" s="2">
        <v>1.224</v>
      </c>
    </row>
    <row r="63" spans="1:16" ht="15.75" customHeight="1">
      <c r="A63" s="17" t="s">
        <v>216</v>
      </c>
      <c r="B63" s="20" t="s">
        <v>213</v>
      </c>
      <c r="C63">
        <v>3</v>
      </c>
      <c r="D63">
        <v>5</v>
      </c>
      <c r="E63" s="21">
        <f t="shared" si="6"/>
        <v>1.698</v>
      </c>
      <c r="F63" s="10">
        <v>7.4999999999999997E-2</v>
      </c>
      <c r="G63" s="10">
        <v>1.623</v>
      </c>
      <c r="H63" s="10">
        <f t="shared" si="7"/>
        <v>4.4169611307420496E-2</v>
      </c>
      <c r="I63" s="10"/>
      <c r="J63" s="10"/>
      <c r="K63" s="10"/>
      <c r="M63" s="2">
        <v>7.4999999999999997E-2</v>
      </c>
      <c r="N63" s="2">
        <v>1.623</v>
      </c>
    </row>
    <row r="64" spans="1:16" ht="15.75" customHeight="1">
      <c r="A64" s="17" t="s">
        <v>216</v>
      </c>
      <c r="B64" s="20" t="s">
        <v>213</v>
      </c>
      <c r="C64">
        <v>3</v>
      </c>
      <c r="D64">
        <v>6</v>
      </c>
      <c r="E64" s="21">
        <f t="shared" si="6"/>
        <v>3.6900000000000004</v>
      </c>
      <c r="F64" s="10">
        <v>0.13500000000000001</v>
      </c>
      <c r="G64" s="10">
        <v>3.5550000000000002</v>
      </c>
      <c r="H64" s="10">
        <f t="shared" si="7"/>
        <v>3.6585365853658534E-2</v>
      </c>
      <c r="I64" s="10"/>
      <c r="J64" s="10"/>
      <c r="K64" s="10"/>
      <c r="M64" s="2">
        <v>0.13500000000000001</v>
      </c>
      <c r="N64" s="2">
        <v>3.5550000000000002</v>
      </c>
    </row>
    <row r="65" spans="1:14" ht="15.75" customHeight="1">
      <c r="A65" s="17" t="s">
        <v>216</v>
      </c>
      <c r="B65" s="20" t="s">
        <v>213</v>
      </c>
      <c r="C65">
        <v>3</v>
      </c>
      <c r="D65">
        <v>7</v>
      </c>
      <c r="E65" s="21">
        <f t="shared" si="6"/>
        <v>2.5739999999999998</v>
      </c>
      <c r="F65" s="10">
        <v>0.83</v>
      </c>
      <c r="G65" s="10">
        <v>1.744</v>
      </c>
      <c r="H65" s="10">
        <f t="shared" si="7"/>
        <v>0.32245532245532244</v>
      </c>
      <c r="I65" s="10"/>
      <c r="J65" s="10"/>
      <c r="K65" s="10"/>
      <c r="M65" s="2">
        <v>0.83</v>
      </c>
      <c r="N65" s="2">
        <v>1.744</v>
      </c>
    </row>
    <row r="66" spans="1:14" ht="15.75" customHeight="1">
      <c r="A66" s="17" t="s">
        <v>216</v>
      </c>
      <c r="B66" s="20" t="s">
        <v>213</v>
      </c>
      <c r="C66">
        <v>3</v>
      </c>
      <c r="D66">
        <v>8</v>
      </c>
      <c r="E66" s="21">
        <f t="shared" si="6"/>
        <v>2.8129999999999997</v>
      </c>
      <c r="F66" s="7">
        <v>1.1679999999999999</v>
      </c>
      <c r="G66" s="10">
        <v>1.645</v>
      </c>
      <c r="H66" s="10">
        <f t="shared" si="7"/>
        <v>0.41521507287593318</v>
      </c>
      <c r="I66" s="10"/>
      <c r="J66" s="10"/>
      <c r="K66" s="10"/>
      <c r="M66" s="7">
        <v>1.1679999999999999</v>
      </c>
      <c r="N66" s="2">
        <v>1.645</v>
      </c>
    </row>
    <row r="67" spans="1:14" ht="15.75" customHeight="1">
      <c r="A67" s="17" t="s">
        <v>216</v>
      </c>
      <c r="B67" s="20" t="s">
        <v>213</v>
      </c>
      <c r="C67">
        <v>3</v>
      </c>
      <c r="D67">
        <v>9</v>
      </c>
      <c r="E67" s="21">
        <f t="shared" si="6"/>
        <v>3.4940000000000002</v>
      </c>
      <c r="F67" s="7">
        <v>0.46200000000000002</v>
      </c>
      <c r="G67" s="10">
        <v>3.032</v>
      </c>
      <c r="H67" s="10">
        <f t="shared" si="7"/>
        <v>0.13222667429879795</v>
      </c>
      <c r="I67" s="10"/>
      <c r="J67" s="10"/>
      <c r="K67" s="10"/>
      <c r="M67" s="7">
        <v>0.46200000000000002</v>
      </c>
      <c r="N67" s="2">
        <v>3.032</v>
      </c>
    </row>
    <row r="68" spans="1:14" ht="15.75" customHeight="1">
      <c r="A68" s="17" t="s">
        <v>216</v>
      </c>
      <c r="B68" s="20" t="s">
        <v>213</v>
      </c>
      <c r="C68">
        <v>3</v>
      </c>
      <c r="D68">
        <v>10</v>
      </c>
      <c r="E68" s="21">
        <f t="shared" si="6"/>
        <v>4.7080000000000002</v>
      </c>
      <c r="F68" s="7">
        <v>7.8E-2</v>
      </c>
      <c r="G68" s="10">
        <v>4.63</v>
      </c>
      <c r="H68" s="10">
        <f t="shared" si="7"/>
        <v>1.6567544604927781E-2</v>
      </c>
      <c r="I68" s="10"/>
      <c r="J68" s="10"/>
      <c r="K68" s="10"/>
      <c r="M68" s="7">
        <v>7.8E-2</v>
      </c>
      <c r="N68" s="2">
        <v>4.63</v>
      </c>
    </row>
    <row r="69" spans="1:14" ht="15.75" customHeight="1">
      <c r="A69" s="17" t="s">
        <v>216</v>
      </c>
      <c r="B69" s="20" t="s">
        <v>213</v>
      </c>
      <c r="C69">
        <v>3</v>
      </c>
      <c r="D69">
        <v>11</v>
      </c>
      <c r="E69" s="21">
        <f t="shared" si="6"/>
        <v>2.0880000000000001</v>
      </c>
      <c r="F69" s="7">
        <v>0.159</v>
      </c>
      <c r="G69" s="10">
        <v>1.929</v>
      </c>
      <c r="H69" s="10">
        <f t="shared" si="7"/>
        <v>7.6149425287356326E-2</v>
      </c>
      <c r="I69" s="10"/>
      <c r="J69" s="10"/>
      <c r="K69" s="10"/>
      <c r="M69" s="7">
        <v>0.159</v>
      </c>
      <c r="N69" s="2">
        <v>1.929</v>
      </c>
    </row>
    <row r="70" spans="1:14" ht="15.75" customHeight="1">
      <c r="A70" s="17" t="s">
        <v>216</v>
      </c>
      <c r="B70" s="20" t="s">
        <v>213</v>
      </c>
      <c r="C70">
        <v>3</v>
      </c>
      <c r="D70">
        <v>12</v>
      </c>
      <c r="E70" s="21">
        <f t="shared" si="6"/>
        <v>1.0189999999999999</v>
      </c>
      <c r="F70" s="7">
        <v>0.58599999999999997</v>
      </c>
      <c r="G70" s="10">
        <v>0.433</v>
      </c>
      <c r="H70" s="10">
        <f t="shared" si="7"/>
        <v>0.57507360157016685</v>
      </c>
      <c r="I70" s="10"/>
      <c r="J70" s="10"/>
      <c r="K70" s="10"/>
      <c r="M70" s="7">
        <v>0.58599999999999997</v>
      </c>
      <c r="N70" s="2">
        <v>0.433</v>
      </c>
    </row>
    <row r="71" spans="1:14" ht="15.75" customHeight="1">
      <c r="A71" s="17" t="s">
        <v>216</v>
      </c>
      <c r="B71" s="20" t="s">
        <v>213</v>
      </c>
      <c r="C71">
        <v>3</v>
      </c>
      <c r="D71">
        <v>13</v>
      </c>
      <c r="E71" s="21">
        <f t="shared" si="6"/>
        <v>24.501999999999999</v>
      </c>
      <c r="F71" s="10">
        <v>0.58599999999999997</v>
      </c>
      <c r="G71" s="10">
        <v>23.916</v>
      </c>
      <c r="H71" s="10">
        <f t="shared" si="7"/>
        <v>2.3916414986531711E-2</v>
      </c>
      <c r="I71" s="10"/>
      <c r="J71" s="10"/>
      <c r="K71" s="10"/>
      <c r="M71" s="2">
        <v>0.58599999999999997</v>
      </c>
      <c r="N71" s="2">
        <v>23.916</v>
      </c>
    </row>
    <row r="72" spans="1:14" ht="15.75" customHeight="1">
      <c r="A72" s="17" t="s">
        <v>216</v>
      </c>
      <c r="B72" s="20" t="s">
        <v>213</v>
      </c>
      <c r="C72">
        <v>3</v>
      </c>
      <c r="D72">
        <v>14</v>
      </c>
      <c r="E72" s="21">
        <f t="shared" si="6"/>
        <v>11.084</v>
      </c>
      <c r="F72" s="10">
        <v>0.19</v>
      </c>
      <c r="G72" s="10">
        <v>10.894</v>
      </c>
      <c r="H72" s="10">
        <f t="shared" si="7"/>
        <v>1.7141826055575606E-2</v>
      </c>
      <c r="I72" s="10"/>
      <c r="J72" s="10"/>
      <c r="K72" s="10"/>
      <c r="M72" s="2">
        <v>0.19</v>
      </c>
      <c r="N72" s="2">
        <v>10.894</v>
      </c>
    </row>
    <row r="73" spans="1:14" ht="15.75" customHeight="1">
      <c r="A73" s="17" t="s">
        <v>216</v>
      </c>
      <c r="B73" s="20" t="s">
        <v>213</v>
      </c>
      <c r="C73">
        <v>3</v>
      </c>
      <c r="D73">
        <v>15</v>
      </c>
      <c r="E73" s="21">
        <f t="shared" si="6"/>
        <v>7.0360000000000005</v>
      </c>
      <c r="F73" s="10">
        <v>0.19</v>
      </c>
      <c r="G73" s="10">
        <v>6.8460000000000001</v>
      </c>
      <c r="H73" s="10">
        <f t="shared" si="7"/>
        <v>2.7003979533826036E-2</v>
      </c>
      <c r="I73" s="10"/>
      <c r="J73" s="10"/>
      <c r="K73" s="10"/>
      <c r="M73" s="2">
        <v>0.19</v>
      </c>
      <c r="N73" s="2">
        <v>6.8460000000000001</v>
      </c>
    </row>
    <row r="74" spans="1:14" ht="15.75" customHeight="1">
      <c r="A74" s="17" t="s">
        <v>216</v>
      </c>
      <c r="B74" s="20" t="s">
        <v>213</v>
      </c>
      <c r="C74">
        <v>3</v>
      </c>
      <c r="D74">
        <v>16</v>
      </c>
      <c r="G74" s="10">
        <v>36.048000000000002</v>
      </c>
      <c r="H74" s="10"/>
      <c r="I74" s="10"/>
      <c r="J74" s="10"/>
      <c r="K74" s="10"/>
      <c r="N74" s="2">
        <v>36.048000000000002</v>
      </c>
    </row>
    <row r="75" spans="1:14" ht="15.75" customHeight="1">
      <c r="A75" s="17" t="s">
        <v>216</v>
      </c>
      <c r="B75" s="20" t="s">
        <v>213</v>
      </c>
      <c r="C75">
        <v>3</v>
      </c>
      <c r="D75">
        <v>17</v>
      </c>
      <c r="G75" s="10">
        <v>9.7059999999999995</v>
      </c>
      <c r="H75" s="10"/>
      <c r="I75" s="10"/>
      <c r="J75" s="10"/>
      <c r="K75" s="10"/>
      <c r="N75" s="2">
        <v>9.7059999999999995</v>
      </c>
    </row>
    <row r="76" spans="1:14" ht="15.75" customHeight="1">
      <c r="A76" s="17" t="s">
        <v>216</v>
      </c>
      <c r="B76" s="20" t="s">
        <v>213</v>
      </c>
      <c r="C76">
        <v>3</v>
      </c>
      <c r="D76">
        <v>18</v>
      </c>
      <c r="G76" s="10">
        <v>16.274000000000001</v>
      </c>
      <c r="H76" s="10"/>
      <c r="I76" s="10"/>
      <c r="J76" s="10"/>
      <c r="K76" s="10"/>
      <c r="N76" s="2">
        <v>16.274000000000001</v>
      </c>
    </row>
    <row r="77" spans="1:14" ht="15.75" customHeight="1">
      <c r="A77" s="17" t="s">
        <v>216</v>
      </c>
      <c r="B77" s="20" t="s">
        <v>213</v>
      </c>
      <c r="C77">
        <v>3</v>
      </c>
      <c r="D77">
        <v>19</v>
      </c>
      <c r="G77" s="10">
        <v>2.25</v>
      </c>
      <c r="H77" s="10"/>
      <c r="I77" s="10"/>
      <c r="J77" s="10"/>
      <c r="K77" s="10"/>
      <c r="N77" s="2">
        <v>2.25</v>
      </c>
    </row>
    <row r="78" spans="1:14" ht="15.75" customHeight="1">
      <c r="A78" s="17" t="s">
        <v>216</v>
      </c>
      <c r="B78" s="20" t="s">
        <v>213</v>
      </c>
      <c r="C78">
        <v>3</v>
      </c>
      <c r="D78">
        <v>20</v>
      </c>
      <c r="G78" s="10">
        <v>0.33100000000000002</v>
      </c>
      <c r="H78" s="10"/>
      <c r="I78" s="10"/>
      <c r="J78" s="10"/>
      <c r="K78" s="10"/>
      <c r="N78" s="2">
        <v>0.33100000000000002</v>
      </c>
    </row>
    <row r="79" spans="1:14" ht="15.75" customHeight="1">
      <c r="A79" s="17" t="s">
        <v>216</v>
      </c>
      <c r="B79" s="20" t="s">
        <v>213</v>
      </c>
      <c r="C79">
        <v>3</v>
      </c>
      <c r="D79">
        <v>21</v>
      </c>
      <c r="G79" s="10">
        <v>2.1539999999999999</v>
      </c>
      <c r="H79" s="10"/>
      <c r="I79" s="10"/>
      <c r="J79" s="10"/>
      <c r="K79" s="10"/>
      <c r="N79" s="2">
        <v>2.1539999999999999</v>
      </c>
    </row>
    <row r="80" spans="1:14" ht="15.75" customHeight="1">
      <c r="A80" s="17" t="s">
        <v>216</v>
      </c>
      <c r="B80" s="20" t="s">
        <v>213</v>
      </c>
      <c r="C80">
        <v>3</v>
      </c>
      <c r="D80">
        <v>22</v>
      </c>
      <c r="G80" s="10">
        <v>2.9809999999999999</v>
      </c>
      <c r="H80" s="10"/>
      <c r="I80" s="10"/>
      <c r="J80" s="10"/>
      <c r="K80" s="10"/>
      <c r="N80" s="2">
        <v>2.9809999999999999</v>
      </c>
    </row>
    <row r="81" spans="1:16" ht="15.75" customHeight="1">
      <c r="A81" s="17" t="s">
        <v>216</v>
      </c>
      <c r="B81" s="20" t="s">
        <v>213</v>
      </c>
      <c r="C81">
        <v>3</v>
      </c>
      <c r="D81">
        <v>23</v>
      </c>
      <c r="G81" s="10">
        <v>0.69799999999999995</v>
      </c>
      <c r="H81" s="10"/>
      <c r="I81" s="10"/>
      <c r="J81" s="10"/>
      <c r="K81" s="10"/>
      <c r="N81" s="2">
        <v>0.69799999999999995</v>
      </c>
    </row>
    <row r="82" spans="1:16" ht="15.75" customHeight="1">
      <c r="A82" s="17" t="s">
        <v>216</v>
      </c>
      <c r="B82" s="20" t="s">
        <v>213</v>
      </c>
      <c r="C82">
        <v>3</v>
      </c>
      <c r="D82">
        <v>24</v>
      </c>
      <c r="G82" s="10">
        <v>2.4569999999999999</v>
      </c>
      <c r="H82" s="10"/>
      <c r="I82" s="10"/>
      <c r="J82" s="10"/>
      <c r="K82" s="10"/>
      <c r="N82" s="2">
        <v>2.4569999999999999</v>
      </c>
    </row>
    <row r="83" spans="1:16" ht="15.75" customHeight="1">
      <c r="A83" s="17" t="s">
        <v>216</v>
      </c>
      <c r="B83" s="20" t="s">
        <v>213</v>
      </c>
      <c r="C83">
        <v>3</v>
      </c>
      <c r="D83">
        <v>25</v>
      </c>
      <c r="G83" s="10">
        <v>7.2629999999999999</v>
      </c>
      <c r="H83" s="10"/>
      <c r="I83" s="10"/>
      <c r="J83" s="10"/>
      <c r="K83" s="10"/>
      <c r="N83" s="2">
        <v>7.2629999999999999</v>
      </c>
    </row>
    <row r="84" spans="1:16" ht="15.75" customHeight="1">
      <c r="A84" s="17" t="s">
        <v>216</v>
      </c>
      <c r="B84" s="20" t="s">
        <v>213</v>
      </c>
      <c r="C84">
        <v>3</v>
      </c>
      <c r="D84">
        <v>26</v>
      </c>
      <c r="G84" s="10">
        <v>9.5419999999999998</v>
      </c>
      <c r="H84" s="10"/>
      <c r="I84" s="10"/>
      <c r="J84" s="10"/>
      <c r="K84" s="10"/>
      <c r="N84" s="2">
        <v>9.5419999999999998</v>
      </c>
    </row>
    <row r="85" spans="1:16" ht="15.75" customHeight="1">
      <c r="A85" s="17"/>
      <c r="B85" s="20"/>
      <c r="F85" s="3"/>
      <c r="G85" s="3"/>
      <c r="H85" s="3"/>
      <c r="I85" s="3"/>
      <c r="J85" s="3"/>
      <c r="K85" s="3"/>
      <c r="L85" s="3">
        <f>SUM(N85+M85)</f>
        <v>190.88499999999999</v>
      </c>
      <c r="M85" s="3">
        <f t="shared" ref="M85:N85" si="8">SUM(M59:M84)</f>
        <v>4.9550000000000001</v>
      </c>
      <c r="N85" s="3">
        <f t="shared" si="8"/>
        <v>185.92999999999998</v>
      </c>
      <c r="O85" s="1" t="s">
        <v>51</v>
      </c>
      <c r="P85" s="1">
        <v>39</v>
      </c>
    </row>
    <row r="86" spans="1:16" ht="15.75" customHeight="1">
      <c r="A86" s="17" t="s">
        <v>216</v>
      </c>
      <c r="B86" s="20" t="s">
        <v>213</v>
      </c>
      <c r="C86">
        <v>4</v>
      </c>
      <c r="D86">
        <v>1</v>
      </c>
      <c r="E86" s="21">
        <f t="shared" ref="E86:E95" si="9">SUM(G86+F86)</f>
        <v>19.009999999999998</v>
      </c>
      <c r="F86" s="10">
        <v>0.52</v>
      </c>
      <c r="G86" s="10">
        <v>18.489999999999998</v>
      </c>
      <c r="H86" s="10">
        <f>F86/E86</f>
        <v>2.7354024197790639E-2</v>
      </c>
      <c r="I86" s="10">
        <f>AVERAGE(H86:H95)</f>
        <v>0.18915924203571097</v>
      </c>
      <c r="J86" s="10"/>
      <c r="K86" s="10"/>
      <c r="M86" s="2">
        <v>0.52</v>
      </c>
      <c r="N86" s="2">
        <v>18.489999999999998</v>
      </c>
    </row>
    <row r="87" spans="1:16" ht="15.75" customHeight="1">
      <c r="A87" s="17" t="s">
        <v>216</v>
      </c>
      <c r="B87" s="20" t="s">
        <v>213</v>
      </c>
      <c r="C87">
        <v>4</v>
      </c>
      <c r="D87">
        <v>2</v>
      </c>
      <c r="E87" s="21">
        <f t="shared" si="9"/>
        <v>2.9859999999999998</v>
      </c>
      <c r="F87" s="10">
        <v>1.208</v>
      </c>
      <c r="G87" s="10">
        <v>1.778</v>
      </c>
      <c r="H87" s="10">
        <f t="shared" ref="H87:H95" si="10">F87/E87</f>
        <v>0.40455458807769595</v>
      </c>
      <c r="I87" s="10"/>
      <c r="J87" s="10"/>
      <c r="K87" s="10"/>
      <c r="M87" s="2">
        <v>1.208</v>
      </c>
      <c r="N87" s="2">
        <v>1.778</v>
      </c>
    </row>
    <row r="88" spans="1:16" ht="15.75" customHeight="1">
      <c r="A88" s="17" t="s">
        <v>216</v>
      </c>
      <c r="B88" s="20" t="s">
        <v>213</v>
      </c>
      <c r="C88">
        <v>4</v>
      </c>
      <c r="D88">
        <v>3</v>
      </c>
      <c r="E88" s="21">
        <f t="shared" si="9"/>
        <v>4.806</v>
      </c>
      <c r="F88" s="10">
        <v>0.64200000000000002</v>
      </c>
      <c r="G88" s="10">
        <v>4.1639999999999997</v>
      </c>
      <c r="H88" s="10">
        <f t="shared" si="10"/>
        <v>0.13358302122347065</v>
      </c>
      <c r="I88" s="10"/>
      <c r="J88" s="10"/>
      <c r="K88" s="10"/>
      <c r="M88" s="2">
        <v>0.64200000000000002</v>
      </c>
      <c r="N88" s="2">
        <v>4.1639999999999997</v>
      </c>
    </row>
    <row r="89" spans="1:16" ht="15.75" customHeight="1">
      <c r="A89" s="17" t="s">
        <v>216</v>
      </c>
      <c r="B89" s="20" t="s">
        <v>213</v>
      </c>
      <c r="C89">
        <v>4</v>
      </c>
      <c r="D89">
        <v>4</v>
      </c>
      <c r="E89" s="21">
        <f t="shared" si="9"/>
        <v>1.623</v>
      </c>
      <c r="F89" s="10">
        <v>0.30299999999999999</v>
      </c>
      <c r="G89" s="10">
        <v>1.32</v>
      </c>
      <c r="H89" s="10">
        <f t="shared" si="10"/>
        <v>0.1866913123844732</v>
      </c>
      <c r="I89" s="10"/>
      <c r="J89" s="10"/>
      <c r="K89" s="10"/>
      <c r="M89" s="2">
        <v>0.30299999999999999</v>
      </c>
      <c r="N89" s="2">
        <v>1.32</v>
      </c>
    </row>
    <row r="90" spans="1:16" ht="15.75" customHeight="1">
      <c r="A90" s="17" t="s">
        <v>216</v>
      </c>
      <c r="B90" s="20" t="s">
        <v>213</v>
      </c>
      <c r="C90">
        <v>4</v>
      </c>
      <c r="D90">
        <v>5</v>
      </c>
      <c r="E90" s="21">
        <f t="shared" si="9"/>
        <v>5.5910000000000002</v>
      </c>
      <c r="F90" s="10">
        <v>0.54800000000000004</v>
      </c>
      <c r="G90" s="10">
        <v>5.0430000000000001</v>
      </c>
      <c r="H90" s="10">
        <f t="shared" si="10"/>
        <v>9.8014666428188166E-2</v>
      </c>
      <c r="I90" s="10"/>
      <c r="J90" s="10"/>
      <c r="K90" s="10"/>
      <c r="M90" s="2">
        <v>0.54800000000000004</v>
      </c>
      <c r="N90" s="2">
        <v>5.0430000000000001</v>
      </c>
    </row>
    <row r="91" spans="1:16" ht="15.75" customHeight="1">
      <c r="A91" s="17" t="s">
        <v>216</v>
      </c>
      <c r="B91" s="20" t="s">
        <v>213</v>
      </c>
      <c r="C91">
        <v>4</v>
      </c>
      <c r="D91">
        <v>6</v>
      </c>
      <c r="E91" s="21">
        <f t="shared" si="9"/>
        <v>4.3730000000000002</v>
      </c>
      <c r="F91" s="10">
        <v>1.486</v>
      </c>
      <c r="G91" s="10">
        <v>2.887</v>
      </c>
      <c r="H91" s="10">
        <f t="shared" si="10"/>
        <v>0.33981248570775208</v>
      </c>
      <c r="I91" s="10"/>
      <c r="J91" s="10"/>
      <c r="K91" s="10"/>
      <c r="M91" s="2">
        <v>1.486</v>
      </c>
      <c r="N91" s="2">
        <v>2.887</v>
      </c>
    </row>
    <row r="92" spans="1:16" ht="15.75" customHeight="1">
      <c r="A92" s="17" t="s">
        <v>216</v>
      </c>
      <c r="B92" s="20" t="s">
        <v>213</v>
      </c>
      <c r="C92">
        <v>4</v>
      </c>
      <c r="D92">
        <v>7</v>
      </c>
      <c r="E92" s="21">
        <f t="shared" si="9"/>
        <v>0.69900000000000007</v>
      </c>
      <c r="F92" s="10">
        <v>0.45900000000000002</v>
      </c>
      <c r="G92" s="10">
        <v>0.24</v>
      </c>
      <c r="H92" s="10">
        <f t="shared" si="10"/>
        <v>0.6566523605150214</v>
      </c>
      <c r="I92" s="10"/>
      <c r="J92" s="10"/>
      <c r="K92" s="10"/>
      <c r="M92" s="2">
        <v>0.45900000000000002</v>
      </c>
      <c r="N92" s="2">
        <v>0.24</v>
      </c>
    </row>
    <row r="93" spans="1:16" ht="15.75" customHeight="1">
      <c r="A93" s="17" t="s">
        <v>216</v>
      </c>
      <c r="B93" s="20" t="s">
        <v>213</v>
      </c>
      <c r="C93">
        <v>4</v>
      </c>
      <c r="D93">
        <v>8</v>
      </c>
      <c r="E93" s="21">
        <f t="shared" si="9"/>
        <v>3.7020000000000004</v>
      </c>
      <c r="F93" s="10">
        <v>0.10299999999999999</v>
      </c>
      <c r="G93" s="10">
        <v>3.5990000000000002</v>
      </c>
      <c r="H93" s="10">
        <f t="shared" si="10"/>
        <v>2.7822798487304155E-2</v>
      </c>
      <c r="I93" s="10"/>
      <c r="J93" s="10"/>
      <c r="K93" s="10"/>
      <c r="M93" s="2">
        <v>0.10299999999999999</v>
      </c>
      <c r="N93" s="2">
        <v>3.5990000000000002</v>
      </c>
    </row>
    <row r="94" spans="1:16" ht="15.75" customHeight="1">
      <c r="A94" s="17" t="s">
        <v>216</v>
      </c>
      <c r="B94" s="20" t="s">
        <v>213</v>
      </c>
      <c r="C94">
        <v>4</v>
      </c>
      <c r="D94">
        <v>9</v>
      </c>
      <c r="E94" s="21">
        <f t="shared" si="9"/>
        <v>6.0749999999999993</v>
      </c>
      <c r="F94" s="10">
        <v>4.3999999999999997E-2</v>
      </c>
      <c r="G94" s="10">
        <v>6.0309999999999997</v>
      </c>
      <c r="H94" s="10">
        <f t="shared" si="10"/>
        <v>7.242798353909465E-3</v>
      </c>
      <c r="I94" s="10"/>
      <c r="J94" s="10"/>
      <c r="K94" s="10"/>
      <c r="M94" s="2">
        <v>4.3999999999999997E-2</v>
      </c>
      <c r="N94" s="2">
        <v>6.0309999999999997</v>
      </c>
    </row>
    <row r="95" spans="1:16" ht="15.75" customHeight="1">
      <c r="A95" s="17" t="s">
        <v>216</v>
      </c>
      <c r="B95" s="20" t="s">
        <v>213</v>
      </c>
      <c r="C95">
        <v>4</v>
      </c>
      <c r="D95">
        <v>10</v>
      </c>
      <c r="E95" s="21">
        <f t="shared" si="9"/>
        <v>6.4880000000000004</v>
      </c>
      <c r="F95" s="10">
        <v>6.4000000000000001E-2</v>
      </c>
      <c r="G95" s="10">
        <v>6.4240000000000004</v>
      </c>
      <c r="H95" s="10">
        <f t="shared" si="10"/>
        <v>9.8643649815043158E-3</v>
      </c>
      <c r="I95" s="10"/>
      <c r="J95" s="10"/>
      <c r="K95" s="10"/>
      <c r="M95" s="2">
        <v>6.4000000000000001E-2</v>
      </c>
      <c r="N95" s="2">
        <v>6.4240000000000004</v>
      </c>
    </row>
    <row r="96" spans="1:16" ht="15.75" customHeight="1">
      <c r="A96" s="17" t="s">
        <v>216</v>
      </c>
      <c r="B96" s="20" t="s">
        <v>213</v>
      </c>
      <c r="C96">
        <v>4</v>
      </c>
      <c r="D96">
        <v>11</v>
      </c>
      <c r="G96" s="10">
        <v>0.42099999999999999</v>
      </c>
      <c r="H96" s="10"/>
      <c r="I96" s="10"/>
      <c r="J96" s="10"/>
      <c r="K96" s="10"/>
      <c r="N96" s="2">
        <v>0.42099999999999999</v>
      </c>
    </row>
    <row r="97" spans="1:14" ht="15.75" customHeight="1">
      <c r="A97" s="17" t="s">
        <v>216</v>
      </c>
      <c r="B97" s="20" t="s">
        <v>213</v>
      </c>
      <c r="C97">
        <v>4</v>
      </c>
      <c r="D97">
        <v>12</v>
      </c>
      <c r="G97" s="10">
        <v>6.8840000000000003</v>
      </c>
      <c r="H97" s="10"/>
      <c r="I97" s="10"/>
      <c r="J97" s="10"/>
      <c r="K97" s="10"/>
      <c r="N97" s="2">
        <v>6.8840000000000003</v>
      </c>
    </row>
    <row r="98" spans="1:14" ht="15.75" customHeight="1">
      <c r="A98" s="17" t="s">
        <v>216</v>
      </c>
      <c r="B98" s="20" t="s">
        <v>213</v>
      </c>
      <c r="C98">
        <v>4</v>
      </c>
      <c r="D98">
        <v>13</v>
      </c>
      <c r="G98" s="10">
        <v>4.3159999999999998</v>
      </c>
      <c r="H98" s="10"/>
      <c r="I98" s="10"/>
      <c r="J98" s="10"/>
      <c r="K98" s="10"/>
      <c r="N98" s="2">
        <v>4.3159999999999998</v>
      </c>
    </row>
    <row r="99" spans="1:14" ht="15.75" customHeight="1">
      <c r="A99" s="17" t="s">
        <v>216</v>
      </c>
      <c r="B99" s="20" t="s">
        <v>213</v>
      </c>
      <c r="C99">
        <v>4</v>
      </c>
      <c r="D99">
        <v>14</v>
      </c>
      <c r="G99" s="10">
        <v>1.4039999999999999</v>
      </c>
      <c r="H99" s="10"/>
      <c r="I99" s="10"/>
      <c r="J99" s="10"/>
      <c r="K99" s="10"/>
      <c r="N99" s="2">
        <v>1.4039999999999999</v>
      </c>
    </row>
    <row r="100" spans="1:14" ht="15.75" customHeight="1">
      <c r="A100" s="17" t="s">
        <v>216</v>
      </c>
      <c r="B100" s="20" t="s">
        <v>213</v>
      </c>
      <c r="C100">
        <v>4</v>
      </c>
      <c r="D100">
        <v>15</v>
      </c>
      <c r="G100" s="10">
        <v>2.254</v>
      </c>
      <c r="H100" s="10"/>
      <c r="I100" s="10"/>
      <c r="J100" s="10"/>
      <c r="K100" s="10"/>
      <c r="N100" s="2">
        <v>2.254</v>
      </c>
    </row>
    <row r="101" spans="1:14" ht="15.75" customHeight="1">
      <c r="A101" s="17" t="s">
        <v>216</v>
      </c>
      <c r="B101" s="20" t="s">
        <v>213</v>
      </c>
      <c r="C101">
        <v>4</v>
      </c>
      <c r="D101">
        <v>16</v>
      </c>
      <c r="G101" s="10">
        <v>6.4370000000000003</v>
      </c>
      <c r="H101" s="10"/>
      <c r="I101" s="10"/>
      <c r="J101" s="10"/>
      <c r="K101" s="10"/>
      <c r="N101" s="2">
        <v>6.4370000000000003</v>
      </c>
    </row>
    <row r="102" spans="1:14" ht="15.75" customHeight="1">
      <c r="A102" s="17" t="s">
        <v>216</v>
      </c>
      <c r="B102" s="20" t="s">
        <v>213</v>
      </c>
      <c r="C102">
        <v>4</v>
      </c>
      <c r="D102">
        <v>17</v>
      </c>
      <c r="G102" s="10">
        <v>5.1360000000000001</v>
      </c>
      <c r="H102" s="10"/>
      <c r="I102" s="10"/>
      <c r="J102" s="10"/>
      <c r="K102" s="10"/>
      <c r="N102" s="2">
        <v>5.1360000000000001</v>
      </c>
    </row>
    <row r="103" spans="1:14" ht="15.75" customHeight="1">
      <c r="A103" s="17" t="s">
        <v>216</v>
      </c>
      <c r="B103" s="20" t="s">
        <v>213</v>
      </c>
      <c r="C103">
        <v>4</v>
      </c>
      <c r="D103">
        <v>18</v>
      </c>
      <c r="G103" s="10">
        <v>3.7610000000000001</v>
      </c>
      <c r="H103" s="10"/>
      <c r="I103" s="10"/>
      <c r="J103" s="10"/>
      <c r="K103" s="10"/>
      <c r="N103" s="2">
        <v>3.7610000000000001</v>
      </c>
    </row>
    <row r="104" spans="1:14" ht="15.75" customHeight="1">
      <c r="A104" s="17" t="s">
        <v>216</v>
      </c>
      <c r="B104" s="20" t="s">
        <v>213</v>
      </c>
      <c r="C104">
        <v>4</v>
      </c>
      <c r="D104">
        <v>19</v>
      </c>
      <c r="G104" s="10">
        <v>1.1439999999999999</v>
      </c>
      <c r="H104" s="10"/>
      <c r="I104" s="10"/>
      <c r="J104" s="10"/>
      <c r="K104" s="10"/>
      <c r="N104" s="2">
        <v>1.1439999999999999</v>
      </c>
    </row>
    <row r="105" spans="1:14" ht="15.75" customHeight="1">
      <c r="A105" s="17" t="s">
        <v>216</v>
      </c>
      <c r="B105" s="20" t="s">
        <v>213</v>
      </c>
      <c r="C105">
        <v>4</v>
      </c>
      <c r="D105">
        <v>20</v>
      </c>
      <c r="G105" s="10">
        <v>1.538</v>
      </c>
      <c r="H105" s="10"/>
      <c r="I105" s="10"/>
      <c r="J105" s="10"/>
      <c r="K105" s="10"/>
      <c r="N105" s="2">
        <v>1.538</v>
      </c>
    </row>
    <row r="106" spans="1:14" ht="15.75" customHeight="1">
      <c r="A106" s="17" t="s">
        <v>216</v>
      </c>
      <c r="B106" s="20" t="s">
        <v>213</v>
      </c>
      <c r="C106">
        <v>4</v>
      </c>
      <c r="D106">
        <v>21</v>
      </c>
      <c r="G106" s="10">
        <v>3.82</v>
      </c>
      <c r="H106" s="10"/>
      <c r="I106" s="10"/>
      <c r="J106" s="10"/>
      <c r="K106" s="10"/>
      <c r="N106" s="2">
        <v>3.82</v>
      </c>
    </row>
    <row r="107" spans="1:14" ht="15.75" customHeight="1">
      <c r="A107" s="17" t="s">
        <v>216</v>
      </c>
      <c r="B107" s="20" t="s">
        <v>213</v>
      </c>
      <c r="C107">
        <v>4</v>
      </c>
      <c r="D107">
        <v>22</v>
      </c>
      <c r="G107" s="10">
        <v>0.80900000000000005</v>
      </c>
      <c r="H107" s="10"/>
      <c r="I107" s="10"/>
      <c r="J107" s="10"/>
      <c r="K107" s="10"/>
      <c r="N107" s="2">
        <v>0.80900000000000005</v>
      </c>
    </row>
    <row r="108" spans="1:14" ht="15.75" customHeight="1">
      <c r="A108" s="17" t="s">
        <v>216</v>
      </c>
      <c r="B108" s="20" t="s">
        <v>213</v>
      </c>
      <c r="C108">
        <v>4</v>
      </c>
      <c r="D108">
        <v>23</v>
      </c>
      <c r="G108" s="10">
        <v>5.6050000000000004</v>
      </c>
      <c r="H108" s="10"/>
      <c r="I108" s="10"/>
      <c r="J108" s="10"/>
      <c r="K108" s="10"/>
      <c r="N108" s="2">
        <v>5.6050000000000004</v>
      </c>
    </row>
    <row r="109" spans="1:14" ht="15.75" customHeight="1">
      <c r="A109" s="17" t="s">
        <v>216</v>
      </c>
      <c r="B109" s="20" t="s">
        <v>213</v>
      </c>
      <c r="C109">
        <v>4</v>
      </c>
      <c r="D109">
        <v>24</v>
      </c>
      <c r="G109" s="10">
        <v>1.5249999999999999</v>
      </c>
      <c r="H109" s="10"/>
      <c r="I109" s="10"/>
      <c r="J109" s="10"/>
      <c r="K109" s="10"/>
      <c r="N109" s="2">
        <v>1.5249999999999999</v>
      </c>
    </row>
    <row r="110" spans="1:14" ht="15.75" customHeight="1">
      <c r="A110" s="17" t="s">
        <v>216</v>
      </c>
      <c r="B110" s="20" t="s">
        <v>213</v>
      </c>
      <c r="C110">
        <v>4</v>
      </c>
      <c r="D110">
        <v>25</v>
      </c>
      <c r="G110" s="10">
        <v>0.95799999999999996</v>
      </c>
      <c r="H110" s="10"/>
      <c r="I110" s="10"/>
      <c r="J110" s="10"/>
      <c r="K110" s="10"/>
      <c r="N110" s="2">
        <v>0.95799999999999996</v>
      </c>
    </row>
    <row r="111" spans="1:14" ht="15.75" customHeight="1">
      <c r="A111" s="17" t="s">
        <v>216</v>
      </c>
      <c r="B111" s="20" t="s">
        <v>213</v>
      </c>
      <c r="C111">
        <v>4</v>
      </c>
      <c r="D111">
        <v>26</v>
      </c>
      <c r="G111" s="10">
        <v>0.83799999999999997</v>
      </c>
      <c r="H111" s="10"/>
      <c r="I111" s="10"/>
      <c r="J111" s="10"/>
      <c r="K111" s="10"/>
      <c r="N111" s="2">
        <v>0.83799999999999997</v>
      </c>
    </row>
    <row r="112" spans="1:14" ht="15.75" customHeight="1">
      <c r="A112" s="17" t="s">
        <v>216</v>
      </c>
      <c r="B112" s="20" t="s">
        <v>213</v>
      </c>
      <c r="C112">
        <v>4</v>
      </c>
      <c r="D112">
        <v>27</v>
      </c>
      <c r="G112" s="10">
        <v>5.7640000000000002</v>
      </c>
      <c r="H112" s="10"/>
      <c r="I112" s="10"/>
      <c r="J112" s="10"/>
      <c r="K112" s="10"/>
      <c r="N112" s="2">
        <v>5.7640000000000002</v>
      </c>
    </row>
    <row r="113" spans="1:16" ht="15.75" customHeight="1">
      <c r="A113" s="17" t="s">
        <v>216</v>
      </c>
      <c r="B113" s="20" t="s">
        <v>213</v>
      </c>
      <c r="C113">
        <v>4</v>
      </c>
      <c r="D113">
        <v>28</v>
      </c>
      <c r="G113" s="10">
        <v>4.5609999999999999</v>
      </c>
      <c r="H113" s="10"/>
      <c r="I113" s="10"/>
      <c r="J113" s="10"/>
      <c r="K113" s="10"/>
      <c r="N113" s="2">
        <v>4.5609999999999999</v>
      </c>
    </row>
    <row r="114" spans="1:16" ht="15.75" customHeight="1">
      <c r="A114" s="17"/>
      <c r="B114" s="20"/>
      <c r="F114" s="3"/>
      <c r="G114" s="3"/>
      <c r="H114" s="3"/>
      <c r="I114" s="3"/>
      <c r="J114" s="3"/>
      <c r="K114" s="3"/>
      <c r="L114" s="3">
        <f>SUM(N114+M114)</f>
        <v>112.52799999999998</v>
      </c>
      <c r="M114" s="3">
        <f t="shared" ref="M114:N114" si="11">SUM(M86:M113)</f>
        <v>5.3769999999999989</v>
      </c>
      <c r="N114" s="3">
        <f t="shared" si="11"/>
        <v>107.15099999999998</v>
      </c>
      <c r="O114" s="1" t="s">
        <v>55</v>
      </c>
      <c r="P114" s="1">
        <v>40</v>
      </c>
    </row>
    <row r="115" spans="1:16" ht="15.75" customHeight="1">
      <c r="A115" s="17" t="s">
        <v>216</v>
      </c>
      <c r="B115" s="20" t="s">
        <v>213</v>
      </c>
      <c r="C115">
        <v>5</v>
      </c>
      <c r="D115">
        <v>1</v>
      </c>
      <c r="E115" s="21">
        <f t="shared" ref="E115:E131" si="12">SUM(G115+F115)</f>
        <v>4.5170000000000003</v>
      </c>
      <c r="F115" s="10">
        <v>7.1999999999999995E-2</v>
      </c>
      <c r="G115" s="10">
        <v>4.4450000000000003</v>
      </c>
      <c r="H115" s="10">
        <f>F115/E115</f>
        <v>1.5939783041841928E-2</v>
      </c>
      <c r="I115" s="10">
        <f>AVERAGE(H115:H131)</f>
        <v>0.1599285934271244</v>
      </c>
      <c r="J115" s="10"/>
      <c r="K115" s="10"/>
      <c r="M115" s="2">
        <v>7.1999999999999995E-2</v>
      </c>
      <c r="N115" s="2">
        <v>4.4450000000000003</v>
      </c>
    </row>
    <row r="116" spans="1:16" ht="15.75" customHeight="1">
      <c r="A116" s="17" t="s">
        <v>216</v>
      </c>
      <c r="B116" s="20" t="s">
        <v>213</v>
      </c>
      <c r="C116">
        <v>5</v>
      </c>
      <c r="D116">
        <v>2</v>
      </c>
      <c r="E116" s="21">
        <f t="shared" si="12"/>
        <v>4.2530000000000001</v>
      </c>
      <c r="F116" s="10">
        <v>2.5000000000000001E-2</v>
      </c>
      <c r="G116" s="10">
        <v>4.2279999999999998</v>
      </c>
      <c r="H116" s="10">
        <f t="shared" ref="H116:H131" si="13">F116/E116</f>
        <v>5.8782036209734309E-3</v>
      </c>
      <c r="I116" s="10"/>
      <c r="J116" s="10"/>
      <c r="K116" s="10"/>
      <c r="M116" s="2">
        <v>2.5000000000000001E-2</v>
      </c>
      <c r="N116" s="2">
        <v>4.2279999999999998</v>
      </c>
    </row>
    <row r="117" spans="1:16" ht="15.75" customHeight="1">
      <c r="A117" s="17" t="s">
        <v>216</v>
      </c>
      <c r="B117" s="20" t="s">
        <v>213</v>
      </c>
      <c r="C117">
        <v>5</v>
      </c>
      <c r="D117">
        <v>3</v>
      </c>
      <c r="E117" s="21">
        <f t="shared" si="12"/>
        <v>9.0399999999999991</v>
      </c>
      <c r="F117" s="10">
        <v>0.55500000000000005</v>
      </c>
      <c r="G117" s="10">
        <v>8.4849999999999994</v>
      </c>
      <c r="H117" s="10">
        <f t="shared" si="13"/>
        <v>6.1393805309734525E-2</v>
      </c>
      <c r="I117" s="10"/>
      <c r="J117" s="10"/>
      <c r="K117" s="10"/>
      <c r="M117" s="2">
        <v>0.55500000000000005</v>
      </c>
      <c r="N117" s="2">
        <v>8.4849999999999994</v>
      </c>
    </row>
    <row r="118" spans="1:16" ht="15.75" customHeight="1">
      <c r="A118" s="17" t="s">
        <v>216</v>
      </c>
      <c r="B118" s="20" t="s">
        <v>213</v>
      </c>
      <c r="C118">
        <v>5</v>
      </c>
      <c r="D118">
        <v>4</v>
      </c>
      <c r="E118" s="21">
        <f t="shared" si="12"/>
        <v>5.5759999999999996</v>
      </c>
      <c r="F118" s="10">
        <v>7.5999999999999998E-2</v>
      </c>
      <c r="G118" s="10">
        <v>5.5</v>
      </c>
      <c r="H118" s="10">
        <f t="shared" si="13"/>
        <v>1.3629842180774749E-2</v>
      </c>
      <c r="I118" s="10"/>
      <c r="J118" s="10"/>
      <c r="K118" s="10"/>
      <c r="M118" s="2">
        <v>7.5999999999999998E-2</v>
      </c>
      <c r="N118" s="2">
        <v>5.5</v>
      </c>
    </row>
    <row r="119" spans="1:16" ht="15.75" customHeight="1">
      <c r="A119" s="17" t="s">
        <v>216</v>
      </c>
      <c r="B119" s="20" t="s">
        <v>213</v>
      </c>
      <c r="C119">
        <v>5</v>
      </c>
      <c r="D119">
        <v>5</v>
      </c>
      <c r="E119" s="21">
        <f t="shared" si="12"/>
        <v>7.9289999999999994</v>
      </c>
      <c r="F119" s="10">
        <v>0.14799999999999999</v>
      </c>
      <c r="G119" s="10">
        <v>7.7809999999999997</v>
      </c>
      <c r="H119" s="10">
        <f t="shared" si="13"/>
        <v>1.8665657712195739E-2</v>
      </c>
      <c r="I119" s="10"/>
      <c r="J119" s="10"/>
      <c r="K119" s="10"/>
      <c r="M119" s="2">
        <v>0.14799999999999999</v>
      </c>
      <c r="N119" s="2">
        <v>7.7809999999999997</v>
      </c>
    </row>
    <row r="120" spans="1:16" ht="15.75" customHeight="1">
      <c r="A120" s="17" t="s">
        <v>216</v>
      </c>
      <c r="B120" s="20" t="s">
        <v>213</v>
      </c>
      <c r="C120">
        <v>5</v>
      </c>
      <c r="D120">
        <v>6</v>
      </c>
      <c r="E120" s="21">
        <f t="shared" si="12"/>
        <v>7.0000000000000007E-2</v>
      </c>
      <c r="F120" s="10">
        <v>3.3000000000000002E-2</v>
      </c>
      <c r="G120" s="10">
        <v>3.6999999999999998E-2</v>
      </c>
      <c r="H120" s="10">
        <f t="shared" si="13"/>
        <v>0.47142857142857142</v>
      </c>
      <c r="I120" s="10"/>
      <c r="J120" s="10"/>
      <c r="K120" s="10"/>
      <c r="M120" s="2">
        <v>3.3000000000000002E-2</v>
      </c>
      <c r="N120" s="2">
        <v>3.6999999999999998E-2</v>
      </c>
    </row>
    <row r="121" spans="1:16" ht="15.75" customHeight="1">
      <c r="A121" s="17" t="s">
        <v>216</v>
      </c>
      <c r="B121" s="20" t="s">
        <v>213</v>
      </c>
      <c r="C121">
        <v>5</v>
      </c>
      <c r="D121">
        <v>7</v>
      </c>
      <c r="E121" s="21">
        <f t="shared" si="12"/>
        <v>1.3109999999999999</v>
      </c>
      <c r="F121" s="10">
        <v>0.17100000000000001</v>
      </c>
      <c r="G121" s="10">
        <v>1.1399999999999999</v>
      </c>
      <c r="H121" s="10">
        <f t="shared" si="13"/>
        <v>0.13043478260869568</v>
      </c>
      <c r="I121" s="10"/>
      <c r="J121" s="10"/>
      <c r="K121" s="10"/>
      <c r="M121" s="2">
        <v>0.17100000000000001</v>
      </c>
      <c r="N121" s="2">
        <v>1.1399999999999999</v>
      </c>
    </row>
    <row r="122" spans="1:16" ht="15.75" customHeight="1">
      <c r="A122" s="17" t="s">
        <v>216</v>
      </c>
      <c r="B122" s="20" t="s">
        <v>213</v>
      </c>
      <c r="C122">
        <v>5</v>
      </c>
      <c r="D122">
        <v>8</v>
      </c>
      <c r="E122" s="21">
        <f t="shared" si="12"/>
        <v>1.5359999999999998</v>
      </c>
      <c r="F122" s="10">
        <v>0.156</v>
      </c>
      <c r="G122" s="10">
        <v>1.38</v>
      </c>
      <c r="H122" s="10">
        <f t="shared" si="13"/>
        <v>0.10156250000000001</v>
      </c>
      <c r="I122" s="10"/>
      <c r="J122" s="10"/>
      <c r="K122" s="10"/>
      <c r="M122" s="2">
        <v>0.156</v>
      </c>
      <c r="N122" s="2">
        <v>1.38</v>
      </c>
    </row>
    <row r="123" spans="1:16" ht="15.75" customHeight="1">
      <c r="A123" s="17" t="s">
        <v>216</v>
      </c>
      <c r="B123" s="20" t="s">
        <v>213</v>
      </c>
      <c r="C123">
        <v>5</v>
      </c>
      <c r="D123">
        <v>9</v>
      </c>
      <c r="E123" s="21">
        <f t="shared" si="12"/>
        <v>7.109</v>
      </c>
      <c r="F123" s="10">
        <v>2.407</v>
      </c>
      <c r="G123" s="10">
        <v>4.702</v>
      </c>
      <c r="H123" s="10">
        <f t="shared" si="13"/>
        <v>0.33858489238992828</v>
      </c>
      <c r="I123" s="10"/>
      <c r="J123" s="10"/>
      <c r="K123" s="10"/>
      <c r="M123" s="2">
        <v>2.407</v>
      </c>
      <c r="N123" s="2">
        <v>4.702</v>
      </c>
    </row>
    <row r="124" spans="1:16" ht="15.75" customHeight="1">
      <c r="A124" s="17" t="s">
        <v>216</v>
      </c>
      <c r="B124" s="20" t="s">
        <v>213</v>
      </c>
      <c r="C124">
        <v>5</v>
      </c>
      <c r="D124">
        <v>10</v>
      </c>
      <c r="E124" s="21">
        <f t="shared" si="12"/>
        <v>4.25</v>
      </c>
      <c r="F124" s="10">
        <v>1.3340000000000001</v>
      </c>
      <c r="G124" s="10">
        <v>2.9159999999999999</v>
      </c>
      <c r="H124" s="10">
        <f t="shared" si="13"/>
        <v>0.3138823529411765</v>
      </c>
      <c r="I124" s="10"/>
      <c r="J124" s="10"/>
      <c r="K124" s="10"/>
      <c r="M124" s="2">
        <v>1.3340000000000001</v>
      </c>
      <c r="N124" s="2">
        <v>2.9159999999999999</v>
      </c>
    </row>
    <row r="125" spans="1:16" ht="15.75" customHeight="1">
      <c r="A125" s="17" t="s">
        <v>216</v>
      </c>
      <c r="B125" s="20" t="s">
        <v>213</v>
      </c>
      <c r="C125">
        <v>5</v>
      </c>
      <c r="D125">
        <v>11</v>
      </c>
      <c r="E125" s="21">
        <f t="shared" si="12"/>
        <v>1.669</v>
      </c>
      <c r="F125" s="10">
        <v>0.31900000000000001</v>
      </c>
      <c r="G125" s="10">
        <v>1.35</v>
      </c>
      <c r="H125" s="10">
        <f t="shared" si="13"/>
        <v>0.19113241461953265</v>
      </c>
      <c r="I125" s="10"/>
      <c r="J125" s="10"/>
      <c r="K125" s="10"/>
      <c r="M125" s="2">
        <v>0.31900000000000001</v>
      </c>
      <c r="N125" s="2">
        <v>1.35</v>
      </c>
    </row>
    <row r="126" spans="1:16" ht="15.75" customHeight="1">
      <c r="A126" s="17" t="s">
        <v>216</v>
      </c>
      <c r="B126" s="20" t="s">
        <v>213</v>
      </c>
      <c r="C126">
        <v>5</v>
      </c>
      <c r="D126">
        <v>12</v>
      </c>
      <c r="E126" s="21">
        <f t="shared" si="12"/>
        <v>7.5</v>
      </c>
      <c r="F126" s="10">
        <v>0.155</v>
      </c>
      <c r="G126" s="10">
        <v>7.3449999999999998</v>
      </c>
      <c r="H126" s="10">
        <f t="shared" si="13"/>
        <v>2.0666666666666667E-2</v>
      </c>
      <c r="I126" s="10"/>
      <c r="J126" s="10"/>
      <c r="K126" s="10"/>
      <c r="M126" s="2">
        <v>0.155</v>
      </c>
      <c r="N126" s="2">
        <v>7.3449999999999998</v>
      </c>
    </row>
    <row r="127" spans="1:16" ht="15.75" customHeight="1">
      <c r="A127" s="17" t="s">
        <v>216</v>
      </c>
      <c r="B127" s="20" t="s">
        <v>213</v>
      </c>
      <c r="C127">
        <v>5</v>
      </c>
      <c r="D127">
        <v>13</v>
      </c>
      <c r="E127" s="21">
        <f t="shared" si="12"/>
        <v>3.1890000000000001</v>
      </c>
      <c r="F127" s="10">
        <v>0.17299999999999999</v>
      </c>
      <c r="G127" s="10">
        <v>3.016</v>
      </c>
      <c r="H127" s="10">
        <f t="shared" si="13"/>
        <v>5.4248980871746622E-2</v>
      </c>
      <c r="I127" s="10"/>
      <c r="J127" s="10"/>
      <c r="K127" s="10"/>
      <c r="M127" s="2">
        <v>0.17299999999999999</v>
      </c>
      <c r="N127" s="2">
        <v>3.016</v>
      </c>
    </row>
    <row r="128" spans="1:16" ht="15.75" customHeight="1">
      <c r="A128" s="17" t="s">
        <v>216</v>
      </c>
      <c r="B128" s="20" t="s">
        <v>213</v>
      </c>
      <c r="C128">
        <v>5</v>
      </c>
      <c r="D128">
        <v>14</v>
      </c>
      <c r="E128" s="21">
        <f t="shared" si="12"/>
        <v>0.69400000000000006</v>
      </c>
      <c r="F128" s="10">
        <v>0.16700000000000001</v>
      </c>
      <c r="G128" s="10">
        <v>0.52700000000000002</v>
      </c>
      <c r="H128" s="10">
        <f t="shared" si="13"/>
        <v>0.24063400576368876</v>
      </c>
      <c r="I128" s="10"/>
      <c r="J128" s="10"/>
      <c r="K128" s="10"/>
      <c r="M128" s="2">
        <v>0.16700000000000001</v>
      </c>
      <c r="N128" s="2">
        <v>0.52700000000000002</v>
      </c>
    </row>
    <row r="129" spans="1:14" ht="15.75" customHeight="1">
      <c r="A129" s="17" t="s">
        <v>216</v>
      </c>
      <c r="B129" s="20" t="s">
        <v>213</v>
      </c>
      <c r="C129">
        <v>5</v>
      </c>
      <c r="D129">
        <v>15</v>
      </c>
      <c r="E129" s="21">
        <f t="shared" si="12"/>
        <v>8.9029999999999987</v>
      </c>
      <c r="F129" s="10">
        <v>4.2999999999999997E-2</v>
      </c>
      <c r="G129" s="10">
        <v>8.86</v>
      </c>
      <c r="H129" s="10">
        <f t="shared" si="13"/>
        <v>4.8298326406829165E-3</v>
      </c>
      <c r="I129" s="10"/>
      <c r="J129" s="10"/>
      <c r="K129" s="10"/>
      <c r="M129" s="2">
        <v>4.2999999999999997E-2</v>
      </c>
      <c r="N129" s="2">
        <v>8.86</v>
      </c>
    </row>
    <row r="130" spans="1:14" ht="15.75" customHeight="1">
      <c r="A130" s="17" t="s">
        <v>216</v>
      </c>
      <c r="B130" s="20" t="s">
        <v>213</v>
      </c>
      <c r="C130">
        <v>5</v>
      </c>
      <c r="D130">
        <v>16</v>
      </c>
      <c r="E130" s="21">
        <f t="shared" si="12"/>
        <v>1.1719999999999999</v>
      </c>
      <c r="F130" s="10">
        <v>0.82499999999999996</v>
      </c>
      <c r="G130" s="10">
        <v>0.34699999999999998</v>
      </c>
      <c r="H130" s="10">
        <f t="shared" si="13"/>
        <v>0.7039249146757679</v>
      </c>
      <c r="I130" s="10"/>
      <c r="J130" s="10"/>
      <c r="K130" s="10"/>
      <c r="M130" s="2">
        <v>0.82499999999999996</v>
      </c>
      <c r="N130" s="2">
        <v>0.34699999999999998</v>
      </c>
    </row>
    <row r="131" spans="1:14" ht="15.75" customHeight="1">
      <c r="A131" s="17" t="s">
        <v>216</v>
      </c>
      <c r="B131" s="20" t="s">
        <v>213</v>
      </c>
      <c r="C131">
        <v>5</v>
      </c>
      <c r="D131">
        <v>17</v>
      </c>
      <c r="E131" s="21">
        <f t="shared" si="12"/>
        <v>1.5649999999999999</v>
      </c>
      <c r="F131" s="10">
        <v>0.05</v>
      </c>
      <c r="G131" s="10">
        <v>1.5149999999999999</v>
      </c>
      <c r="H131" s="10">
        <f t="shared" si="13"/>
        <v>3.1948881789137386E-2</v>
      </c>
      <c r="I131" s="10"/>
      <c r="J131" s="10"/>
      <c r="K131" s="10"/>
      <c r="M131" s="2">
        <v>0.05</v>
      </c>
      <c r="N131" s="2">
        <v>1.5149999999999999</v>
      </c>
    </row>
    <row r="132" spans="1:14" ht="15.75" customHeight="1">
      <c r="A132" s="17" t="s">
        <v>216</v>
      </c>
      <c r="B132" s="20" t="s">
        <v>213</v>
      </c>
      <c r="C132">
        <v>5</v>
      </c>
      <c r="D132">
        <v>18</v>
      </c>
      <c r="G132" s="10">
        <v>8.1000000000000003E-2</v>
      </c>
      <c r="H132" s="10"/>
      <c r="I132" s="10"/>
      <c r="J132" s="10"/>
      <c r="K132" s="10"/>
      <c r="N132" s="2">
        <v>8.1000000000000003E-2</v>
      </c>
    </row>
    <row r="133" spans="1:14" ht="15.75" customHeight="1">
      <c r="A133" s="17" t="s">
        <v>216</v>
      </c>
      <c r="B133" s="20" t="s">
        <v>213</v>
      </c>
      <c r="C133">
        <v>5</v>
      </c>
      <c r="D133">
        <v>19</v>
      </c>
      <c r="G133" s="10">
        <v>1.0469999999999999</v>
      </c>
      <c r="H133" s="10"/>
      <c r="I133" s="10"/>
      <c r="J133" s="10"/>
      <c r="K133" s="10"/>
      <c r="N133" s="2">
        <v>1.0469999999999999</v>
      </c>
    </row>
    <row r="134" spans="1:14" ht="15.75" customHeight="1">
      <c r="A134" s="17" t="s">
        <v>216</v>
      </c>
      <c r="B134" s="20" t="s">
        <v>213</v>
      </c>
      <c r="C134">
        <v>5</v>
      </c>
      <c r="D134">
        <v>20</v>
      </c>
      <c r="G134" s="10">
        <v>1.0269999999999999</v>
      </c>
      <c r="H134" s="10"/>
      <c r="I134" s="10"/>
      <c r="J134" s="10"/>
      <c r="K134" s="10"/>
      <c r="N134" s="2">
        <v>1.0269999999999999</v>
      </c>
    </row>
    <row r="135" spans="1:14" ht="15.75" customHeight="1">
      <c r="A135" s="17" t="s">
        <v>216</v>
      </c>
      <c r="B135" s="20" t="s">
        <v>213</v>
      </c>
      <c r="C135">
        <v>5</v>
      </c>
      <c r="D135">
        <v>21</v>
      </c>
      <c r="G135" s="10">
        <v>3.5219999999999998</v>
      </c>
      <c r="H135" s="10"/>
      <c r="I135" s="10"/>
      <c r="J135" s="10"/>
      <c r="K135" s="10"/>
      <c r="N135" s="2">
        <v>3.5219999999999998</v>
      </c>
    </row>
    <row r="136" spans="1:14" ht="15.75" customHeight="1">
      <c r="A136" s="17" t="s">
        <v>216</v>
      </c>
      <c r="B136" s="20" t="s">
        <v>213</v>
      </c>
      <c r="C136">
        <v>5</v>
      </c>
      <c r="D136">
        <v>22</v>
      </c>
      <c r="G136" s="10">
        <v>1.722</v>
      </c>
      <c r="H136" s="10"/>
      <c r="I136" s="10"/>
      <c r="J136" s="10"/>
      <c r="K136" s="10"/>
      <c r="N136" s="2">
        <v>1.722</v>
      </c>
    </row>
    <row r="137" spans="1:14" ht="15.75" customHeight="1">
      <c r="A137" s="17" t="s">
        <v>216</v>
      </c>
      <c r="B137" s="20" t="s">
        <v>213</v>
      </c>
      <c r="C137">
        <v>5</v>
      </c>
      <c r="D137">
        <v>23</v>
      </c>
      <c r="G137" s="10">
        <v>1.1859999999999999</v>
      </c>
      <c r="H137" s="10"/>
      <c r="I137" s="10"/>
      <c r="J137" s="10"/>
      <c r="K137" s="10"/>
      <c r="N137" s="2">
        <v>1.1859999999999999</v>
      </c>
    </row>
    <row r="138" spans="1:14" ht="15.75" customHeight="1">
      <c r="A138" s="17" t="s">
        <v>216</v>
      </c>
      <c r="B138" s="20" t="s">
        <v>213</v>
      </c>
      <c r="C138">
        <v>5</v>
      </c>
      <c r="D138">
        <v>24</v>
      </c>
      <c r="G138" s="10">
        <v>5.1580000000000004</v>
      </c>
      <c r="H138" s="10"/>
      <c r="I138" s="10"/>
      <c r="J138" s="10"/>
      <c r="K138" s="10"/>
      <c r="N138" s="2">
        <v>5.1580000000000004</v>
      </c>
    </row>
    <row r="139" spans="1:14" ht="15.75" customHeight="1">
      <c r="A139" s="17" t="s">
        <v>216</v>
      </c>
      <c r="B139" s="20" t="s">
        <v>213</v>
      </c>
      <c r="C139">
        <v>5</v>
      </c>
      <c r="D139">
        <v>25</v>
      </c>
      <c r="G139" s="10">
        <v>1.149</v>
      </c>
      <c r="H139" s="10"/>
      <c r="I139" s="10"/>
      <c r="J139" s="10"/>
      <c r="K139" s="10"/>
      <c r="N139" s="2">
        <v>1.149</v>
      </c>
    </row>
    <row r="140" spans="1:14" ht="15.75" customHeight="1">
      <c r="A140" s="17" t="s">
        <v>216</v>
      </c>
      <c r="B140" s="20" t="s">
        <v>213</v>
      </c>
      <c r="C140">
        <v>5</v>
      </c>
      <c r="D140">
        <v>26</v>
      </c>
      <c r="G140" s="10">
        <v>1.393</v>
      </c>
      <c r="H140" s="10"/>
      <c r="I140" s="10"/>
      <c r="J140" s="10"/>
      <c r="K140" s="10"/>
      <c r="N140" s="2">
        <v>1.393</v>
      </c>
    </row>
    <row r="141" spans="1:14" ht="15.75" customHeight="1">
      <c r="A141" s="17" t="s">
        <v>216</v>
      </c>
      <c r="B141" s="20" t="s">
        <v>213</v>
      </c>
      <c r="C141">
        <v>5</v>
      </c>
      <c r="D141">
        <v>27</v>
      </c>
      <c r="G141" s="10">
        <v>1.546</v>
      </c>
      <c r="H141" s="10"/>
      <c r="I141" s="10"/>
      <c r="J141" s="10"/>
      <c r="K141" s="10"/>
      <c r="N141" s="2">
        <v>1.546</v>
      </c>
    </row>
    <row r="142" spans="1:14" ht="15.75" customHeight="1">
      <c r="A142" s="17" t="s">
        <v>216</v>
      </c>
      <c r="B142" s="20" t="s">
        <v>213</v>
      </c>
      <c r="C142">
        <v>5</v>
      </c>
      <c r="D142">
        <v>28</v>
      </c>
      <c r="G142" s="10">
        <v>0.5</v>
      </c>
      <c r="H142" s="10"/>
      <c r="I142" s="10"/>
      <c r="J142" s="10"/>
      <c r="K142" s="10"/>
      <c r="N142" s="2">
        <v>0.5</v>
      </c>
    </row>
    <row r="143" spans="1:14" ht="15.75" customHeight="1">
      <c r="A143" s="17" t="s">
        <v>216</v>
      </c>
      <c r="B143" s="20" t="s">
        <v>213</v>
      </c>
      <c r="C143">
        <v>5</v>
      </c>
      <c r="D143">
        <v>29</v>
      </c>
      <c r="G143" s="10">
        <v>4.29</v>
      </c>
      <c r="H143" s="10"/>
      <c r="I143" s="10"/>
      <c r="J143" s="10"/>
      <c r="K143" s="10"/>
      <c r="N143" s="2">
        <v>4.29</v>
      </c>
    </row>
    <row r="144" spans="1:14" ht="15.75" customHeight="1">
      <c r="A144" s="17" t="s">
        <v>216</v>
      </c>
      <c r="B144" s="20" t="s">
        <v>213</v>
      </c>
      <c r="C144">
        <v>5</v>
      </c>
      <c r="D144">
        <v>30</v>
      </c>
      <c r="G144" s="10">
        <v>0.14499999999999999</v>
      </c>
      <c r="H144" s="10"/>
      <c r="I144" s="10"/>
      <c r="J144" s="10"/>
      <c r="K144" s="10"/>
      <c r="N144" s="2">
        <v>0.14499999999999999</v>
      </c>
    </row>
    <row r="145" spans="1:16" ht="15.75" customHeight="1">
      <c r="A145" s="17" t="s">
        <v>216</v>
      </c>
      <c r="B145" s="20" t="s">
        <v>213</v>
      </c>
      <c r="C145">
        <v>5</v>
      </c>
      <c r="D145">
        <v>31</v>
      </c>
      <c r="G145" s="10">
        <v>0.125</v>
      </c>
      <c r="H145" s="10"/>
      <c r="I145" s="10"/>
      <c r="J145" s="10"/>
      <c r="K145" s="10"/>
      <c r="N145" s="2">
        <v>0.125</v>
      </c>
    </row>
    <row r="146" spans="1:16" ht="15.75" customHeight="1">
      <c r="A146" s="17" t="s">
        <v>216</v>
      </c>
      <c r="B146" s="20" t="s">
        <v>213</v>
      </c>
      <c r="C146">
        <v>5</v>
      </c>
      <c r="D146">
        <v>32</v>
      </c>
      <c r="G146" s="10">
        <v>1</v>
      </c>
      <c r="H146" s="10"/>
      <c r="I146" s="10"/>
      <c r="J146" s="10"/>
      <c r="K146" s="10"/>
      <c r="N146" s="2">
        <v>1</v>
      </c>
    </row>
    <row r="147" spans="1:16" ht="15.75" customHeight="1">
      <c r="A147" s="17"/>
      <c r="B147" s="20"/>
      <c r="F147" s="3"/>
      <c r="G147" s="3"/>
      <c r="H147" s="3"/>
      <c r="I147" s="3"/>
      <c r="J147" s="3"/>
      <c r="K147" s="3"/>
      <c r="L147" s="3">
        <f>SUM(N147+M147)</f>
        <v>94.174000000000007</v>
      </c>
      <c r="M147" s="3">
        <f t="shared" ref="M147:N147" si="14">SUM(M115:M146)</f>
        <v>6.7090000000000005</v>
      </c>
      <c r="N147" s="3">
        <f t="shared" si="14"/>
        <v>87.465000000000003</v>
      </c>
      <c r="O147" s="1" t="s">
        <v>59</v>
      </c>
      <c r="P147" s="1">
        <v>51</v>
      </c>
    </row>
    <row r="148" spans="1:16" ht="15.75" customHeight="1">
      <c r="A148" s="17" t="s">
        <v>216</v>
      </c>
      <c r="B148" s="20" t="s">
        <v>213</v>
      </c>
      <c r="C148">
        <v>6</v>
      </c>
      <c r="D148">
        <v>1</v>
      </c>
      <c r="E148" s="21">
        <f t="shared" ref="E148:E157" si="15">SUM(G148+F148)</f>
        <v>5.5629999999999997</v>
      </c>
      <c r="F148" s="10">
        <v>0.38500000000000001</v>
      </c>
      <c r="G148" s="10">
        <v>5.1779999999999999</v>
      </c>
      <c r="H148" s="10">
        <f>F148/E148</f>
        <v>6.9207262268560138E-2</v>
      </c>
      <c r="I148" s="10">
        <f>AVERAGE(H148:H157)</f>
        <v>0.2164366897306674</v>
      </c>
      <c r="J148" s="10"/>
      <c r="K148" s="10"/>
      <c r="M148" s="2">
        <v>0.38500000000000001</v>
      </c>
      <c r="N148" s="2">
        <v>5.1779999999999999</v>
      </c>
    </row>
    <row r="149" spans="1:16" ht="15.75" customHeight="1">
      <c r="A149" s="17" t="s">
        <v>216</v>
      </c>
      <c r="B149" s="20" t="s">
        <v>213</v>
      </c>
      <c r="C149">
        <v>6</v>
      </c>
      <c r="D149">
        <v>2</v>
      </c>
      <c r="E149" s="21">
        <f t="shared" si="15"/>
        <v>10.446999999999999</v>
      </c>
      <c r="F149" s="10">
        <v>8.4000000000000005E-2</v>
      </c>
      <c r="G149" s="10">
        <v>10.363</v>
      </c>
      <c r="H149" s="10">
        <f t="shared" ref="H149:H157" si="16">F149/E149</f>
        <v>8.0405858141093141E-3</v>
      </c>
      <c r="I149" s="10"/>
      <c r="J149" s="10"/>
      <c r="K149" s="10"/>
      <c r="M149" s="2">
        <v>8.4000000000000005E-2</v>
      </c>
      <c r="N149" s="2">
        <v>10.363</v>
      </c>
    </row>
    <row r="150" spans="1:16" ht="15.75" customHeight="1">
      <c r="A150" s="17" t="s">
        <v>216</v>
      </c>
      <c r="B150" s="20" t="s">
        <v>213</v>
      </c>
      <c r="C150">
        <v>6</v>
      </c>
      <c r="D150">
        <v>3</v>
      </c>
      <c r="E150" s="21">
        <f t="shared" si="15"/>
        <v>3.8420000000000001</v>
      </c>
      <c r="F150" s="10">
        <v>0.26900000000000002</v>
      </c>
      <c r="G150" s="10">
        <v>3.573</v>
      </c>
      <c r="H150" s="10">
        <f t="shared" si="16"/>
        <v>7.0015616866215519E-2</v>
      </c>
      <c r="I150" s="10"/>
      <c r="J150" s="10"/>
      <c r="K150" s="10"/>
      <c r="M150" s="2">
        <v>0.26900000000000002</v>
      </c>
      <c r="N150" s="2">
        <v>3.573</v>
      </c>
    </row>
    <row r="151" spans="1:16" ht="15.75" customHeight="1">
      <c r="A151" s="17" t="s">
        <v>216</v>
      </c>
      <c r="B151" s="20" t="s">
        <v>213</v>
      </c>
      <c r="C151">
        <v>6</v>
      </c>
      <c r="D151">
        <v>4</v>
      </c>
      <c r="E151" s="21">
        <f t="shared" si="15"/>
        <v>2.3740000000000001</v>
      </c>
      <c r="F151" s="10">
        <v>0.11700000000000001</v>
      </c>
      <c r="G151" s="10">
        <v>2.2570000000000001</v>
      </c>
      <c r="H151" s="10">
        <f t="shared" si="16"/>
        <v>4.9283909014321822E-2</v>
      </c>
      <c r="I151" s="10"/>
      <c r="J151" s="10"/>
      <c r="K151" s="10"/>
      <c r="M151" s="2">
        <v>0.11700000000000001</v>
      </c>
      <c r="N151" s="2">
        <v>2.2570000000000001</v>
      </c>
    </row>
    <row r="152" spans="1:16" ht="15.75" customHeight="1">
      <c r="A152" s="17" t="s">
        <v>216</v>
      </c>
      <c r="B152" s="20" t="s">
        <v>213</v>
      </c>
      <c r="C152">
        <v>6</v>
      </c>
      <c r="D152">
        <v>5</v>
      </c>
      <c r="E152" s="21">
        <f t="shared" si="15"/>
        <v>7.6450000000000005</v>
      </c>
      <c r="F152" s="10">
        <v>0.11799999999999999</v>
      </c>
      <c r="G152" s="10">
        <v>7.5270000000000001</v>
      </c>
      <c r="H152" s="10">
        <f t="shared" si="16"/>
        <v>1.5434924787442772E-2</v>
      </c>
      <c r="I152" s="10"/>
      <c r="J152" s="10"/>
      <c r="K152" s="10"/>
      <c r="M152" s="2">
        <v>0.11799999999999999</v>
      </c>
      <c r="N152" s="2">
        <v>7.5270000000000001</v>
      </c>
    </row>
    <row r="153" spans="1:16" ht="15.75" customHeight="1">
      <c r="A153" s="17" t="s">
        <v>216</v>
      </c>
      <c r="B153" s="20" t="s">
        <v>213</v>
      </c>
      <c r="C153">
        <v>6</v>
      </c>
      <c r="D153">
        <v>6</v>
      </c>
      <c r="E153" s="21">
        <f t="shared" si="15"/>
        <v>10.612</v>
      </c>
      <c r="F153" s="10">
        <v>0.80900000000000005</v>
      </c>
      <c r="G153" s="10">
        <v>9.8030000000000008</v>
      </c>
      <c r="H153" s="10">
        <f t="shared" si="16"/>
        <v>7.6234451564266878E-2</v>
      </c>
      <c r="I153" s="10"/>
      <c r="J153" s="10"/>
      <c r="K153" s="10"/>
      <c r="M153" s="2">
        <v>0.80900000000000005</v>
      </c>
      <c r="N153" s="2">
        <v>9.8030000000000008</v>
      </c>
    </row>
    <row r="154" spans="1:16" ht="15.75" customHeight="1">
      <c r="A154" s="17" t="s">
        <v>216</v>
      </c>
      <c r="B154" s="20" t="s">
        <v>213</v>
      </c>
      <c r="C154">
        <v>6</v>
      </c>
      <c r="D154">
        <v>7</v>
      </c>
      <c r="E154" s="21">
        <f t="shared" si="15"/>
        <v>1.222</v>
      </c>
      <c r="F154" s="10">
        <v>0.70899999999999996</v>
      </c>
      <c r="G154" s="10">
        <v>0.51300000000000001</v>
      </c>
      <c r="H154" s="10">
        <f t="shared" si="16"/>
        <v>0.58019639934533551</v>
      </c>
      <c r="I154" s="10"/>
      <c r="J154" s="10"/>
      <c r="K154" s="10"/>
      <c r="M154" s="2">
        <v>0.70899999999999996</v>
      </c>
      <c r="N154" s="2">
        <v>0.51300000000000001</v>
      </c>
    </row>
    <row r="155" spans="1:16" ht="15.75" customHeight="1">
      <c r="A155" s="17" t="s">
        <v>216</v>
      </c>
      <c r="B155" s="20" t="s">
        <v>213</v>
      </c>
      <c r="C155">
        <v>6</v>
      </c>
      <c r="D155">
        <v>8</v>
      </c>
      <c r="E155" s="21">
        <f t="shared" si="15"/>
        <v>0.59899999999999998</v>
      </c>
      <c r="F155" s="10">
        <v>0.113</v>
      </c>
      <c r="G155" s="10">
        <v>0.48599999999999999</v>
      </c>
      <c r="H155" s="10">
        <f t="shared" si="16"/>
        <v>0.18864774624373959</v>
      </c>
      <c r="I155" s="10"/>
      <c r="J155" s="10"/>
      <c r="K155" s="10"/>
      <c r="M155" s="2">
        <v>0.113</v>
      </c>
      <c r="N155" s="2">
        <v>0.48599999999999999</v>
      </c>
    </row>
    <row r="156" spans="1:16" ht="15.75" customHeight="1">
      <c r="A156" s="17" t="s">
        <v>216</v>
      </c>
      <c r="B156" s="20" t="s">
        <v>213</v>
      </c>
      <c r="C156">
        <v>6</v>
      </c>
      <c r="D156">
        <v>9</v>
      </c>
      <c r="E156" s="21">
        <f t="shared" si="15"/>
        <v>2.8179999999999996</v>
      </c>
      <c r="F156" s="10">
        <v>0.58699999999999997</v>
      </c>
      <c r="G156" s="10">
        <v>2.2309999999999999</v>
      </c>
      <c r="H156" s="10">
        <f t="shared" si="16"/>
        <v>0.20830376153300215</v>
      </c>
      <c r="I156" s="10"/>
      <c r="J156" s="10"/>
      <c r="K156" s="10"/>
      <c r="M156" s="2">
        <v>0.58699999999999997</v>
      </c>
      <c r="N156" s="2">
        <v>2.2309999999999999</v>
      </c>
    </row>
    <row r="157" spans="1:16" ht="15.75" customHeight="1">
      <c r="A157" s="17" t="s">
        <v>216</v>
      </c>
      <c r="B157" s="20" t="s">
        <v>213</v>
      </c>
      <c r="C157">
        <v>6</v>
      </c>
      <c r="D157">
        <v>10</v>
      </c>
      <c r="E157" s="21">
        <f t="shared" si="15"/>
        <v>4.9109999999999996</v>
      </c>
      <c r="F157" s="10">
        <v>4.415</v>
      </c>
      <c r="G157" s="10">
        <v>0.496</v>
      </c>
      <c r="H157" s="10">
        <f t="shared" si="16"/>
        <v>0.89900223986968042</v>
      </c>
      <c r="I157" s="10"/>
      <c r="J157" s="10"/>
      <c r="K157" s="10"/>
      <c r="M157" s="2">
        <v>4.415</v>
      </c>
      <c r="N157" s="2">
        <v>0.496</v>
      </c>
    </row>
    <row r="158" spans="1:16" ht="15.75" customHeight="1">
      <c r="A158" s="17" t="s">
        <v>216</v>
      </c>
      <c r="B158" s="20" t="s">
        <v>213</v>
      </c>
      <c r="C158">
        <v>6</v>
      </c>
      <c r="D158">
        <v>11</v>
      </c>
      <c r="G158" s="10">
        <v>5.0179999999999998</v>
      </c>
      <c r="H158" s="10"/>
      <c r="I158" s="10"/>
      <c r="J158" s="10"/>
      <c r="K158" s="10"/>
      <c r="N158" s="2">
        <v>5.0179999999999998</v>
      </c>
    </row>
    <row r="159" spans="1:16" ht="15.75" customHeight="1">
      <c r="A159" s="17" t="s">
        <v>216</v>
      </c>
      <c r="B159" s="20" t="s">
        <v>213</v>
      </c>
      <c r="C159">
        <v>6</v>
      </c>
      <c r="D159">
        <v>12</v>
      </c>
      <c r="G159" s="10">
        <v>15.381</v>
      </c>
      <c r="H159" s="10"/>
      <c r="I159" s="10"/>
      <c r="J159" s="10"/>
      <c r="K159" s="10"/>
      <c r="N159" s="2">
        <v>15.381</v>
      </c>
    </row>
    <row r="160" spans="1:16" ht="15.75" customHeight="1">
      <c r="A160" s="17" t="s">
        <v>216</v>
      </c>
      <c r="B160" s="20" t="s">
        <v>213</v>
      </c>
      <c r="C160">
        <v>6</v>
      </c>
      <c r="D160">
        <v>13</v>
      </c>
      <c r="G160" s="10">
        <v>8.609</v>
      </c>
      <c r="H160" s="10"/>
      <c r="I160" s="10"/>
      <c r="J160" s="10"/>
      <c r="K160" s="10"/>
      <c r="N160" s="2">
        <v>8.609</v>
      </c>
    </row>
    <row r="161" spans="1:14" ht="15.75" customHeight="1">
      <c r="A161" s="17" t="s">
        <v>216</v>
      </c>
      <c r="B161" s="20" t="s">
        <v>213</v>
      </c>
      <c r="C161">
        <v>6</v>
      </c>
      <c r="D161">
        <v>14</v>
      </c>
      <c r="G161" s="10">
        <v>1.5109999999999999</v>
      </c>
      <c r="H161" s="10"/>
      <c r="I161" s="10"/>
      <c r="J161" s="10"/>
      <c r="K161" s="10"/>
      <c r="N161" s="2">
        <v>1.5109999999999999</v>
      </c>
    </row>
    <row r="162" spans="1:14" ht="15.75" customHeight="1">
      <c r="A162" s="17" t="s">
        <v>216</v>
      </c>
      <c r="B162" s="20" t="s">
        <v>213</v>
      </c>
      <c r="C162">
        <v>6</v>
      </c>
      <c r="D162">
        <v>15</v>
      </c>
      <c r="G162" s="10">
        <v>0.83299999999999996</v>
      </c>
      <c r="H162" s="10"/>
      <c r="I162" s="10"/>
      <c r="J162" s="10"/>
      <c r="K162" s="10"/>
      <c r="N162" s="2">
        <v>0.83299999999999996</v>
      </c>
    </row>
    <row r="163" spans="1:14" ht="15.75" customHeight="1">
      <c r="A163" s="17" t="s">
        <v>216</v>
      </c>
      <c r="B163" s="20" t="s">
        <v>213</v>
      </c>
      <c r="C163">
        <v>6</v>
      </c>
      <c r="D163">
        <v>16</v>
      </c>
      <c r="G163" s="10">
        <v>2.9289999999999998</v>
      </c>
      <c r="H163" s="10"/>
      <c r="I163" s="10"/>
      <c r="J163" s="10"/>
      <c r="K163" s="10"/>
      <c r="N163" s="2">
        <v>2.9289999999999998</v>
      </c>
    </row>
    <row r="164" spans="1:14" ht="15.75" customHeight="1">
      <c r="A164" s="17" t="s">
        <v>216</v>
      </c>
      <c r="B164" s="20" t="s">
        <v>213</v>
      </c>
      <c r="C164">
        <v>6</v>
      </c>
      <c r="D164">
        <v>17</v>
      </c>
      <c r="G164" s="10">
        <v>2.8119999999999998</v>
      </c>
      <c r="H164" s="10"/>
      <c r="I164" s="10"/>
      <c r="J164" s="10"/>
      <c r="K164" s="10"/>
      <c r="N164" s="2">
        <v>2.8119999999999998</v>
      </c>
    </row>
    <row r="165" spans="1:14" ht="15.75" customHeight="1">
      <c r="A165" s="17" t="s">
        <v>216</v>
      </c>
      <c r="B165" s="20" t="s">
        <v>213</v>
      </c>
      <c r="C165">
        <v>6</v>
      </c>
      <c r="D165">
        <v>18</v>
      </c>
      <c r="G165" s="10">
        <v>2.6030000000000002</v>
      </c>
      <c r="H165" s="10"/>
      <c r="I165" s="10"/>
      <c r="J165" s="10"/>
      <c r="K165" s="10"/>
      <c r="N165" s="2">
        <v>2.6030000000000002</v>
      </c>
    </row>
    <row r="166" spans="1:14" ht="15.75" customHeight="1">
      <c r="A166" s="17" t="s">
        <v>216</v>
      </c>
      <c r="B166" s="20" t="s">
        <v>213</v>
      </c>
      <c r="C166">
        <v>6</v>
      </c>
      <c r="D166">
        <v>19</v>
      </c>
      <c r="G166" s="10">
        <v>2.34</v>
      </c>
      <c r="H166" s="10"/>
      <c r="I166" s="10"/>
      <c r="J166" s="10"/>
      <c r="K166" s="10"/>
      <c r="N166" s="2">
        <v>2.34</v>
      </c>
    </row>
    <row r="167" spans="1:14" ht="15.75" customHeight="1">
      <c r="A167" s="17" t="s">
        <v>216</v>
      </c>
      <c r="B167" s="20" t="s">
        <v>213</v>
      </c>
      <c r="C167">
        <v>6</v>
      </c>
      <c r="D167">
        <v>20</v>
      </c>
      <c r="G167" s="10">
        <v>12.759</v>
      </c>
      <c r="H167" s="10"/>
      <c r="I167" s="10"/>
      <c r="J167" s="10"/>
      <c r="K167" s="10"/>
      <c r="N167" s="2">
        <v>12.759</v>
      </c>
    </row>
    <row r="168" spans="1:14" ht="15.75" customHeight="1">
      <c r="A168" s="17" t="s">
        <v>216</v>
      </c>
      <c r="B168" s="20" t="s">
        <v>213</v>
      </c>
      <c r="C168">
        <v>6</v>
      </c>
      <c r="D168">
        <v>21</v>
      </c>
      <c r="G168" s="10">
        <v>12.035</v>
      </c>
      <c r="H168" s="10"/>
      <c r="I168" s="10"/>
      <c r="J168" s="10"/>
      <c r="K168" s="10"/>
      <c r="N168" s="2">
        <v>12.035</v>
      </c>
    </row>
    <row r="169" spans="1:14" ht="15.75" customHeight="1">
      <c r="A169" s="17" t="s">
        <v>216</v>
      </c>
      <c r="B169" s="20" t="s">
        <v>213</v>
      </c>
      <c r="C169">
        <v>6</v>
      </c>
      <c r="D169">
        <v>22</v>
      </c>
      <c r="G169" s="10">
        <v>3.944</v>
      </c>
      <c r="H169" s="10"/>
      <c r="I169" s="10"/>
      <c r="J169" s="10"/>
      <c r="K169" s="10"/>
      <c r="N169" s="2">
        <v>3.944</v>
      </c>
    </row>
    <row r="170" spans="1:14" ht="15.75" customHeight="1">
      <c r="A170" s="17" t="s">
        <v>216</v>
      </c>
      <c r="B170" s="20" t="s">
        <v>213</v>
      </c>
      <c r="C170">
        <v>6</v>
      </c>
      <c r="D170">
        <v>23</v>
      </c>
      <c r="G170" s="10">
        <v>6.1630000000000003</v>
      </c>
      <c r="H170" s="10"/>
      <c r="I170" s="10"/>
      <c r="J170" s="10"/>
      <c r="K170" s="10"/>
      <c r="N170" s="2">
        <v>6.1630000000000003</v>
      </c>
    </row>
    <row r="171" spans="1:14" ht="15.75" customHeight="1">
      <c r="A171" s="17" t="s">
        <v>216</v>
      </c>
      <c r="B171" s="20" t="s">
        <v>213</v>
      </c>
      <c r="C171">
        <v>6</v>
      </c>
      <c r="D171">
        <v>24</v>
      </c>
      <c r="G171" s="10">
        <v>0.26600000000000001</v>
      </c>
      <c r="H171" s="10"/>
      <c r="I171" s="10"/>
      <c r="J171" s="10"/>
      <c r="K171" s="10"/>
      <c r="N171" s="2">
        <v>0.26600000000000001</v>
      </c>
    </row>
    <row r="172" spans="1:14" ht="15.75" customHeight="1">
      <c r="A172" s="17" t="s">
        <v>216</v>
      </c>
      <c r="B172" s="20" t="s">
        <v>213</v>
      </c>
      <c r="C172">
        <v>6</v>
      </c>
      <c r="D172">
        <v>25</v>
      </c>
      <c r="G172" s="10">
        <v>2.9009999999999998</v>
      </c>
      <c r="H172" s="10"/>
      <c r="I172" s="10"/>
      <c r="J172" s="10"/>
      <c r="K172" s="10"/>
      <c r="N172" s="2">
        <v>2.9009999999999998</v>
      </c>
    </row>
    <row r="173" spans="1:14" ht="15.75" customHeight="1">
      <c r="A173" s="17" t="s">
        <v>216</v>
      </c>
      <c r="B173" s="20" t="s">
        <v>213</v>
      </c>
      <c r="C173">
        <v>6</v>
      </c>
      <c r="D173">
        <v>26</v>
      </c>
      <c r="G173" s="10">
        <v>8.99</v>
      </c>
      <c r="H173" s="10"/>
      <c r="I173" s="10"/>
      <c r="J173" s="10"/>
      <c r="K173" s="10"/>
      <c r="N173" s="2">
        <v>8.99</v>
      </c>
    </row>
    <row r="174" spans="1:14" ht="15.75" customHeight="1">
      <c r="A174" s="17" t="s">
        <v>216</v>
      </c>
      <c r="B174" s="20" t="s">
        <v>213</v>
      </c>
      <c r="C174">
        <v>6</v>
      </c>
      <c r="D174">
        <v>27</v>
      </c>
      <c r="G174" s="10">
        <v>3.2429999999999999</v>
      </c>
      <c r="H174" s="10"/>
      <c r="I174" s="10"/>
      <c r="J174" s="10"/>
      <c r="K174" s="10"/>
      <c r="N174" s="2">
        <v>3.2429999999999999</v>
      </c>
    </row>
    <row r="175" spans="1:14" ht="15.75" customHeight="1">
      <c r="A175" s="17" t="s">
        <v>216</v>
      </c>
      <c r="B175" s="20" t="s">
        <v>213</v>
      </c>
      <c r="C175">
        <v>6</v>
      </c>
      <c r="D175">
        <v>28</v>
      </c>
      <c r="G175" s="10">
        <v>3.8069999999999999</v>
      </c>
      <c r="H175" s="10"/>
      <c r="I175" s="10"/>
      <c r="J175" s="10"/>
      <c r="K175" s="10"/>
      <c r="N175" s="2">
        <v>3.8069999999999999</v>
      </c>
    </row>
    <row r="176" spans="1:14" ht="15.75" customHeight="1">
      <c r="A176" s="17" t="s">
        <v>216</v>
      </c>
      <c r="B176" s="20" t="s">
        <v>213</v>
      </c>
      <c r="C176">
        <v>6</v>
      </c>
      <c r="D176">
        <v>29</v>
      </c>
      <c r="G176" s="10">
        <v>13.138</v>
      </c>
      <c r="H176" s="10"/>
      <c r="I176" s="10"/>
      <c r="J176" s="10"/>
      <c r="K176" s="10"/>
      <c r="N176" s="2">
        <v>13.138</v>
      </c>
    </row>
    <row r="177" spans="1:16" ht="15.75" customHeight="1">
      <c r="A177" s="17" t="s">
        <v>216</v>
      </c>
      <c r="B177" s="20" t="s">
        <v>213</v>
      </c>
      <c r="C177">
        <v>6</v>
      </c>
      <c r="D177">
        <v>30</v>
      </c>
      <c r="G177" s="10">
        <v>1.8380000000000001</v>
      </c>
      <c r="H177" s="10"/>
      <c r="I177" s="10"/>
      <c r="J177" s="10"/>
      <c r="K177" s="10"/>
      <c r="N177" s="2">
        <v>1.8380000000000001</v>
      </c>
    </row>
    <row r="178" spans="1:16" ht="15.75" customHeight="1">
      <c r="A178" s="17" t="s">
        <v>216</v>
      </c>
      <c r="B178" s="20" t="s">
        <v>213</v>
      </c>
      <c r="C178">
        <v>6</v>
      </c>
      <c r="D178">
        <v>31</v>
      </c>
      <c r="G178" s="10">
        <v>5.0179999999999998</v>
      </c>
      <c r="H178" s="10"/>
      <c r="I178" s="10"/>
      <c r="J178" s="10"/>
      <c r="K178" s="10"/>
      <c r="N178" s="2">
        <v>5.0179999999999998</v>
      </c>
    </row>
    <row r="179" spans="1:16" ht="15.75" customHeight="1">
      <c r="A179" s="17" t="s">
        <v>216</v>
      </c>
      <c r="B179" s="20" t="s">
        <v>213</v>
      </c>
      <c r="C179">
        <v>6</v>
      </c>
      <c r="D179">
        <v>32</v>
      </c>
      <c r="G179" s="10">
        <v>10.826000000000001</v>
      </c>
      <c r="H179" s="10"/>
      <c r="I179" s="10"/>
      <c r="J179" s="10"/>
      <c r="K179" s="10"/>
      <c r="N179" s="2">
        <v>10.826000000000001</v>
      </c>
    </row>
    <row r="180" spans="1:16" ht="15.75" customHeight="1">
      <c r="A180" s="17" t="s">
        <v>216</v>
      </c>
      <c r="B180" s="20" t="s">
        <v>213</v>
      </c>
      <c r="C180">
        <v>6</v>
      </c>
      <c r="D180">
        <v>33</v>
      </c>
      <c r="G180" s="10">
        <v>7.101</v>
      </c>
      <c r="H180" s="10"/>
      <c r="I180" s="10"/>
      <c r="J180" s="10"/>
      <c r="K180" s="10"/>
      <c r="N180" s="2">
        <v>7.101</v>
      </c>
    </row>
    <row r="181" spans="1:16" ht="15.75" customHeight="1">
      <c r="A181" s="17" t="s">
        <v>216</v>
      </c>
      <c r="B181" s="20" t="s">
        <v>213</v>
      </c>
      <c r="C181">
        <v>6</v>
      </c>
      <c r="D181">
        <v>34</v>
      </c>
      <c r="G181" s="10">
        <v>13.138</v>
      </c>
      <c r="H181" s="10"/>
      <c r="I181" s="10"/>
      <c r="J181" s="10"/>
      <c r="K181" s="10"/>
      <c r="N181" s="2">
        <v>13.138</v>
      </c>
    </row>
    <row r="182" spans="1:16" ht="15.75" customHeight="1">
      <c r="A182" s="17" t="s">
        <v>216</v>
      </c>
      <c r="B182" s="20" t="s">
        <v>213</v>
      </c>
      <c r="C182">
        <v>6</v>
      </c>
      <c r="D182">
        <v>35</v>
      </c>
      <c r="G182" s="10">
        <v>8.6969999999999992</v>
      </c>
      <c r="H182" s="10"/>
      <c r="I182" s="10"/>
      <c r="J182" s="10"/>
      <c r="K182" s="10"/>
      <c r="N182" s="2">
        <v>8.6969999999999992</v>
      </c>
    </row>
    <row r="183" spans="1:16" ht="15.75" customHeight="1">
      <c r="A183" s="17" t="s">
        <v>216</v>
      </c>
      <c r="B183" s="20" t="s">
        <v>213</v>
      </c>
      <c r="C183">
        <v>6</v>
      </c>
      <c r="D183">
        <v>36</v>
      </c>
      <c r="G183" s="10">
        <v>5.1840000000000002</v>
      </c>
      <c r="H183" s="10"/>
      <c r="I183" s="10"/>
      <c r="J183" s="10"/>
      <c r="K183" s="10"/>
      <c r="N183" s="2">
        <v>5.1840000000000002</v>
      </c>
    </row>
    <row r="184" spans="1:16" ht="15.75" customHeight="1">
      <c r="A184" s="17" t="s">
        <v>216</v>
      </c>
      <c r="B184" s="20" t="s">
        <v>213</v>
      </c>
      <c r="C184">
        <v>6</v>
      </c>
      <c r="D184">
        <v>37</v>
      </c>
      <c r="G184" s="10">
        <v>0.65900000000000003</v>
      </c>
      <c r="H184" s="10"/>
      <c r="I184" s="10"/>
      <c r="J184" s="10"/>
      <c r="K184" s="10"/>
      <c r="N184" s="2">
        <v>0.65900000000000003</v>
      </c>
    </row>
    <row r="185" spans="1:16" ht="15.75" customHeight="1">
      <c r="A185" s="17"/>
      <c r="B185" s="20"/>
      <c r="F185" s="3"/>
      <c r="G185" s="3"/>
      <c r="H185" s="3"/>
      <c r="I185" s="3"/>
      <c r="J185" s="3"/>
      <c r="K185" s="3"/>
      <c r="L185" s="3">
        <f>SUM(N185+M185)</f>
        <v>211.77599999999995</v>
      </c>
      <c r="M185" s="3">
        <f t="shared" ref="M185:N185" si="17">SUM(M148:M184)</f>
        <v>7.6059999999999999</v>
      </c>
      <c r="N185" s="3">
        <f t="shared" si="17"/>
        <v>204.16999999999996</v>
      </c>
      <c r="O185" s="1" t="s">
        <v>64</v>
      </c>
      <c r="P185" s="1">
        <v>42</v>
      </c>
    </row>
    <row r="186" spans="1:16" ht="15.75" customHeight="1">
      <c r="A186" s="17" t="s">
        <v>216</v>
      </c>
      <c r="B186" s="20" t="s">
        <v>213</v>
      </c>
      <c r="C186">
        <v>7</v>
      </c>
      <c r="D186">
        <v>1</v>
      </c>
      <c r="E186" s="21">
        <f t="shared" ref="E186:E202" si="18">SUM(G186+F186)</f>
        <v>6.7770000000000001</v>
      </c>
      <c r="F186" s="10">
        <v>0.628</v>
      </c>
      <c r="G186" s="10">
        <v>6.149</v>
      </c>
      <c r="H186" s="10">
        <f>F186/E186</f>
        <v>9.2666371550833695E-2</v>
      </c>
      <c r="I186" s="10">
        <f>AVERAGE(H186:H202)</f>
        <v>9.06187143454283E-2</v>
      </c>
      <c r="J186" s="10"/>
      <c r="K186" s="10"/>
      <c r="M186" s="2">
        <v>0.628</v>
      </c>
      <c r="N186" s="2">
        <v>6.149</v>
      </c>
    </row>
    <row r="187" spans="1:16" ht="15.75" customHeight="1">
      <c r="A187" s="17" t="s">
        <v>216</v>
      </c>
      <c r="B187" s="20" t="s">
        <v>213</v>
      </c>
      <c r="C187">
        <v>7</v>
      </c>
      <c r="D187">
        <v>2</v>
      </c>
      <c r="E187" s="21">
        <f t="shared" si="18"/>
        <v>1.927</v>
      </c>
      <c r="F187" s="10">
        <v>0.13900000000000001</v>
      </c>
      <c r="G187" s="10">
        <v>1.788</v>
      </c>
      <c r="H187" s="10">
        <f t="shared" ref="H187:H202" si="19">F187/E187</f>
        <v>7.2132848988064352E-2</v>
      </c>
      <c r="I187" s="10"/>
      <c r="J187" s="10"/>
      <c r="K187" s="10"/>
      <c r="M187" s="2">
        <v>0.13900000000000001</v>
      </c>
      <c r="N187" s="2">
        <v>1.788</v>
      </c>
    </row>
    <row r="188" spans="1:16" ht="15.75" customHeight="1">
      <c r="A188" s="17" t="s">
        <v>216</v>
      </c>
      <c r="B188" s="20" t="s">
        <v>213</v>
      </c>
      <c r="C188">
        <v>7</v>
      </c>
      <c r="D188">
        <v>3</v>
      </c>
      <c r="E188" s="21">
        <f t="shared" si="18"/>
        <v>62.975999999999999</v>
      </c>
      <c r="F188" s="10">
        <v>0.378</v>
      </c>
      <c r="G188" s="10">
        <v>62.597999999999999</v>
      </c>
      <c r="H188" s="10">
        <f t="shared" si="19"/>
        <v>6.0022865853658538E-3</v>
      </c>
      <c r="I188" s="10"/>
      <c r="J188" s="10"/>
      <c r="K188" s="10"/>
      <c r="M188" s="2">
        <v>0.378</v>
      </c>
      <c r="N188" s="2">
        <v>62.597999999999999</v>
      </c>
    </row>
    <row r="189" spans="1:16" ht="15.75" customHeight="1">
      <c r="A189" s="17" t="s">
        <v>216</v>
      </c>
      <c r="B189" s="20" t="s">
        <v>213</v>
      </c>
      <c r="C189">
        <v>7</v>
      </c>
      <c r="D189">
        <v>4</v>
      </c>
      <c r="E189" s="21">
        <f t="shared" si="18"/>
        <v>0.57400000000000007</v>
      </c>
      <c r="F189" s="10">
        <v>0.246</v>
      </c>
      <c r="G189" s="10">
        <v>0.32800000000000001</v>
      </c>
      <c r="H189" s="10">
        <f t="shared" si="19"/>
        <v>0.42857142857142849</v>
      </c>
      <c r="I189" s="10"/>
      <c r="J189" s="10"/>
      <c r="K189" s="10"/>
      <c r="M189" s="2">
        <v>0.246</v>
      </c>
      <c r="N189" s="2">
        <v>0.32800000000000001</v>
      </c>
    </row>
    <row r="190" spans="1:16" ht="15.75" customHeight="1">
      <c r="A190" s="17" t="s">
        <v>216</v>
      </c>
      <c r="B190" s="20" t="s">
        <v>213</v>
      </c>
      <c r="C190">
        <v>7</v>
      </c>
      <c r="D190">
        <v>5</v>
      </c>
      <c r="E190" s="21">
        <f t="shared" si="18"/>
        <v>0.32399999999999995</v>
      </c>
      <c r="F190" s="10">
        <v>3.2000000000000001E-2</v>
      </c>
      <c r="G190" s="10">
        <v>0.29199999999999998</v>
      </c>
      <c r="H190" s="10">
        <f t="shared" si="19"/>
        <v>9.8765432098765454E-2</v>
      </c>
      <c r="I190" s="10"/>
      <c r="J190" s="10"/>
      <c r="K190" s="10"/>
      <c r="M190" s="2">
        <v>3.2000000000000001E-2</v>
      </c>
      <c r="N190" s="2">
        <v>0.29199999999999998</v>
      </c>
    </row>
    <row r="191" spans="1:16" ht="15.75" customHeight="1">
      <c r="A191" s="17" t="s">
        <v>216</v>
      </c>
      <c r="B191" s="20" t="s">
        <v>213</v>
      </c>
      <c r="C191">
        <v>7</v>
      </c>
      <c r="D191">
        <v>6</v>
      </c>
      <c r="E191" s="21">
        <f t="shared" si="18"/>
        <v>0.27500000000000002</v>
      </c>
      <c r="F191" s="10">
        <v>5.8000000000000003E-2</v>
      </c>
      <c r="G191" s="10">
        <v>0.217</v>
      </c>
      <c r="H191" s="10">
        <f t="shared" si="19"/>
        <v>0.21090909090909091</v>
      </c>
      <c r="I191" s="10"/>
      <c r="J191" s="10"/>
      <c r="K191" s="10"/>
      <c r="M191" s="2">
        <v>5.8000000000000003E-2</v>
      </c>
      <c r="N191" s="2">
        <v>0.217</v>
      </c>
    </row>
    <row r="192" spans="1:16" ht="15.75" customHeight="1">
      <c r="A192" s="17" t="s">
        <v>216</v>
      </c>
      <c r="B192" s="20" t="s">
        <v>213</v>
      </c>
      <c r="C192">
        <v>7</v>
      </c>
      <c r="D192">
        <v>7</v>
      </c>
      <c r="E192" s="21">
        <f t="shared" si="18"/>
        <v>1.6880000000000002</v>
      </c>
      <c r="F192" s="10">
        <v>0.11600000000000001</v>
      </c>
      <c r="G192" s="10">
        <v>1.5720000000000001</v>
      </c>
      <c r="H192" s="10">
        <f t="shared" si="19"/>
        <v>6.8720379146919433E-2</v>
      </c>
      <c r="I192" s="10"/>
      <c r="J192" s="10"/>
      <c r="K192" s="10"/>
      <c r="M192" s="2">
        <v>0.11600000000000001</v>
      </c>
      <c r="N192" s="2">
        <v>1.5720000000000001</v>
      </c>
    </row>
    <row r="193" spans="1:14" ht="15.75" customHeight="1">
      <c r="A193" s="17" t="s">
        <v>216</v>
      </c>
      <c r="B193" s="20" t="s">
        <v>213</v>
      </c>
      <c r="C193">
        <v>7</v>
      </c>
      <c r="D193">
        <v>8</v>
      </c>
      <c r="E193" s="21">
        <f t="shared" si="18"/>
        <v>10.558</v>
      </c>
      <c r="F193" s="10">
        <v>1.2999999999999999E-2</v>
      </c>
      <c r="G193" s="10">
        <v>10.545</v>
      </c>
      <c r="H193" s="10">
        <f t="shared" si="19"/>
        <v>1.2312938056450084E-3</v>
      </c>
      <c r="I193" s="10"/>
      <c r="J193" s="10"/>
      <c r="K193" s="10"/>
      <c r="M193" s="2">
        <v>1.2999999999999999E-2</v>
      </c>
      <c r="N193" s="2">
        <v>10.545</v>
      </c>
    </row>
    <row r="194" spans="1:14" ht="15.75" customHeight="1">
      <c r="A194" s="17" t="s">
        <v>216</v>
      </c>
      <c r="B194" s="20" t="s">
        <v>213</v>
      </c>
      <c r="C194">
        <v>7</v>
      </c>
      <c r="D194">
        <v>9</v>
      </c>
      <c r="E194" s="21">
        <f t="shared" si="18"/>
        <v>7.2619999999999996</v>
      </c>
      <c r="F194" s="10">
        <v>0.156</v>
      </c>
      <c r="G194" s="10">
        <v>7.1059999999999999</v>
      </c>
      <c r="H194" s="10">
        <f t="shared" si="19"/>
        <v>2.1481685486091986E-2</v>
      </c>
      <c r="I194" s="10"/>
      <c r="J194" s="10"/>
      <c r="K194" s="10"/>
      <c r="M194" s="2">
        <v>0.156</v>
      </c>
      <c r="N194" s="2">
        <v>7.1059999999999999</v>
      </c>
    </row>
    <row r="195" spans="1:14" ht="15.75" customHeight="1">
      <c r="A195" s="17" t="s">
        <v>216</v>
      </c>
      <c r="B195" s="20" t="s">
        <v>213</v>
      </c>
      <c r="C195">
        <v>7</v>
      </c>
      <c r="D195">
        <v>10</v>
      </c>
      <c r="E195" s="21">
        <f t="shared" si="18"/>
        <v>3.1709999999999998</v>
      </c>
      <c r="F195" s="10">
        <v>3.5999999999999997E-2</v>
      </c>
      <c r="G195" s="10">
        <v>3.1349999999999998</v>
      </c>
      <c r="H195" s="10">
        <f t="shared" si="19"/>
        <v>1.1352885525070956E-2</v>
      </c>
      <c r="I195" s="10"/>
      <c r="J195" s="10"/>
      <c r="K195" s="10"/>
      <c r="M195" s="2">
        <v>3.5999999999999997E-2</v>
      </c>
      <c r="N195" s="2">
        <v>3.1349999999999998</v>
      </c>
    </row>
    <row r="196" spans="1:14" ht="15.75" customHeight="1">
      <c r="A196" s="17" t="s">
        <v>216</v>
      </c>
      <c r="B196" s="20" t="s">
        <v>213</v>
      </c>
      <c r="C196">
        <v>7</v>
      </c>
      <c r="D196">
        <v>11</v>
      </c>
      <c r="E196" s="21">
        <f t="shared" si="18"/>
        <v>2.351</v>
      </c>
      <c r="F196" s="10">
        <v>0.24199999999999999</v>
      </c>
      <c r="G196" s="10">
        <v>2.109</v>
      </c>
      <c r="H196" s="10">
        <f t="shared" si="19"/>
        <v>0.10293492131008082</v>
      </c>
      <c r="I196" s="10"/>
      <c r="J196" s="10"/>
      <c r="K196" s="10"/>
      <c r="M196" s="2">
        <v>0.24199999999999999</v>
      </c>
      <c r="N196" s="2">
        <v>2.109</v>
      </c>
    </row>
    <row r="197" spans="1:14" ht="15.75" customHeight="1">
      <c r="A197" s="17" t="s">
        <v>216</v>
      </c>
      <c r="B197" s="20" t="s">
        <v>213</v>
      </c>
      <c r="C197">
        <v>7</v>
      </c>
      <c r="D197">
        <v>12</v>
      </c>
      <c r="E197" s="21">
        <f t="shared" si="18"/>
        <v>5.1660000000000004</v>
      </c>
      <c r="F197" s="10">
        <v>0.47199999999999998</v>
      </c>
      <c r="G197" s="10">
        <v>4.694</v>
      </c>
      <c r="H197" s="10">
        <f t="shared" si="19"/>
        <v>9.1366627951993795E-2</v>
      </c>
      <c r="I197" s="10"/>
      <c r="J197" s="10"/>
      <c r="K197" s="10"/>
      <c r="M197" s="2">
        <v>0.47199999999999998</v>
      </c>
      <c r="N197" s="2">
        <v>4.694</v>
      </c>
    </row>
    <row r="198" spans="1:14" ht="15.75" customHeight="1">
      <c r="A198" s="17" t="s">
        <v>216</v>
      </c>
      <c r="B198" s="20" t="s">
        <v>213</v>
      </c>
      <c r="C198">
        <v>7</v>
      </c>
      <c r="D198">
        <v>13</v>
      </c>
      <c r="E198" s="21">
        <f t="shared" si="18"/>
        <v>2.9539999999999997</v>
      </c>
      <c r="F198" s="10">
        <v>5.0000000000000001E-3</v>
      </c>
      <c r="G198" s="10">
        <v>2.9489999999999998</v>
      </c>
      <c r="H198" s="10">
        <f t="shared" si="19"/>
        <v>1.6926201760324984E-3</v>
      </c>
      <c r="I198" s="10"/>
      <c r="J198" s="10"/>
      <c r="K198" s="10"/>
      <c r="M198" s="2">
        <v>5.0000000000000001E-3</v>
      </c>
      <c r="N198" s="2">
        <v>2.9489999999999998</v>
      </c>
    </row>
    <row r="199" spans="1:14" ht="15.75" customHeight="1">
      <c r="A199" s="17" t="s">
        <v>216</v>
      </c>
      <c r="B199" s="20" t="s">
        <v>213</v>
      </c>
      <c r="C199">
        <v>7</v>
      </c>
      <c r="D199">
        <v>14</v>
      </c>
      <c r="E199" s="21">
        <f t="shared" si="18"/>
        <v>2.415</v>
      </c>
      <c r="F199" s="10">
        <v>0.50800000000000001</v>
      </c>
      <c r="G199" s="10">
        <v>1.907</v>
      </c>
      <c r="H199" s="10">
        <f t="shared" si="19"/>
        <v>0.210351966873706</v>
      </c>
      <c r="I199" s="10"/>
      <c r="J199" s="10"/>
      <c r="K199" s="10"/>
      <c r="M199" s="2">
        <v>0.50800000000000001</v>
      </c>
      <c r="N199" s="2">
        <v>1.907</v>
      </c>
    </row>
    <row r="200" spans="1:14" ht="15.75" customHeight="1">
      <c r="A200" s="17" t="s">
        <v>216</v>
      </c>
      <c r="B200" s="20" t="s">
        <v>213</v>
      </c>
      <c r="C200">
        <v>7</v>
      </c>
      <c r="D200">
        <v>15</v>
      </c>
      <c r="E200" s="21">
        <f t="shared" si="18"/>
        <v>2.665</v>
      </c>
      <c r="F200" s="10">
        <v>0.23400000000000001</v>
      </c>
      <c r="G200" s="10">
        <v>2.431</v>
      </c>
      <c r="H200" s="10">
        <f t="shared" si="19"/>
        <v>8.7804878048780496E-2</v>
      </c>
      <c r="I200" s="10"/>
      <c r="J200" s="10"/>
      <c r="K200" s="10"/>
      <c r="M200" s="2">
        <v>0.23400000000000001</v>
      </c>
      <c r="N200" s="2">
        <v>2.431</v>
      </c>
    </row>
    <row r="201" spans="1:14" ht="15.75" customHeight="1">
      <c r="A201" s="17" t="s">
        <v>216</v>
      </c>
      <c r="B201" s="20" t="s">
        <v>213</v>
      </c>
      <c r="C201">
        <v>7</v>
      </c>
      <c r="D201">
        <v>16</v>
      </c>
      <c r="E201" s="21">
        <f t="shared" si="18"/>
        <v>5.0780000000000003</v>
      </c>
      <c r="F201" s="10">
        <v>0.104</v>
      </c>
      <c r="G201" s="10">
        <v>4.9740000000000002</v>
      </c>
      <c r="H201" s="10">
        <f t="shared" si="19"/>
        <v>2.048050413548641E-2</v>
      </c>
      <c r="I201" s="10"/>
      <c r="J201" s="10"/>
      <c r="K201" s="10"/>
      <c r="M201" s="2">
        <v>0.104</v>
      </c>
      <c r="N201" s="2">
        <v>4.9740000000000002</v>
      </c>
    </row>
    <row r="202" spans="1:14" ht="15.75" customHeight="1">
      <c r="A202" s="17" t="s">
        <v>216</v>
      </c>
      <c r="B202" s="20" t="s">
        <v>213</v>
      </c>
      <c r="C202">
        <v>7</v>
      </c>
      <c r="D202">
        <v>17</v>
      </c>
      <c r="E202" s="21">
        <f t="shared" si="18"/>
        <v>6.6890000000000001</v>
      </c>
      <c r="F202" s="10">
        <v>9.4E-2</v>
      </c>
      <c r="G202" s="10">
        <v>6.5949999999999998</v>
      </c>
      <c r="H202" s="10">
        <f t="shared" si="19"/>
        <v>1.4052922708925102E-2</v>
      </c>
      <c r="I202" s="10"/>
      <c r="J202" s="10"/>
      <c r="K202" s="10"/>
      <c r="M202" s="2">
        <v>9.4E-2</v>
      </c>
      <c r="N202" s="2">
        <v>6.5949999999999998</v>
      </c>
    </row>
    <row r="203" spans="1:14" ht="15.75" customHeight="1">
      <c r="A203" s="17" t="s">
        <v>216</v>
      </c>
      <c r="B203" s="20" t="s">
        <v>213</v>
      </c>
      <c r="C203">
        <v>7</v>
      </c>
      <c r="D203">
        <v>18</v>
      </c>
      <c r="G203" s="10">
        <v>2.6480000000000001</v>
      </c>
      <c r="H203" s="10"/>
      <c r="I203" s="10"/>
      <c r="J203" s="10"/>
      <c r="K203" s="10"/>
      <c r="N203" s="2">
        <v>2.6480000000000001</v>
      </c>
    </row>
    <row r="204" spans="1:14" ht="15.75" customHeight="1">
      <c r="A204" s="17" t="s">
        <v>216</v>
      </c>
      <c r="B204" s="20" t="s">
        <v>213</v>
      </c>
      <c r="C204">
        <v>7</v>
      </c>
      <c r="D204">
        <v>19</v>
      </c>
      <c r="G204" s="10">
        <v>7.2949999999999999</v>
      </c>
      <c r="H204" s="10"/>
      <c r="I204" s="10"/>
      <c r="J204" s="10"/>
      <c r="K204" s="10"/>
      <c r="N204" s="2">
        <v>7.2949999999999999</v>
      </c>
    </row>
    <row r="205" spans="1:14" ht="15.75" customHeight="1">
      <c r="A205" s="17" t="s">
        <v>216</v>
      </c>
      <c r="B205" s="20" t="s">
        <v>213</v>
      </c>
      <c r="C205">
        <v>7</v>
      </c>
      <c r="D205">
        <v>20</v>
      </c>
      <c r="G205" s="10">
        <v>1.998</v>
      </c>
      <c r="H205" s="10"/>
      <c r="I205" s="10"/>
      <c r="J205" s="10"/>
      <c r="K205" s="10"/>
      <c r="N205" s="2">
        <v>1.998</v>
      </c>
    </row>
    <row r="206" spans="1:14" ht="15.75" customHeight="1">
      <c r="A206" s="17" t="s">
        <v>216</v>
      </c>
      <c r="B206" s="20" t="s">
        <v>213</v>
      </c>
      <c r="C206">
        <v>7</v>
      </c>
      <c r="D206">
        <v>21</v>
      </c>
      <c r="G206" s="10">
        <v>0.80500000000000005</v>
      </c>
      <c r="H206" s="10"/>
      <c r="I206" s="10"/>
      <c r="J206" s="10"/>
      <c r="K206" s="10"/>
      <c r="N206" s="2">
        <v>0.80500000000000005</v>
      </c>
    </row>
    <row r="207" spans="1:14" ht="15.75" customHeight="1">
      <c r="A207" s="17" t="s">
        <v>216</v>
      </c>
      <c r="B207" s="20" t="s">
        <v>213</v>
      </c>
      <c r="C207">
        <v>7</v>
      </c>
      <c r="D207">
        <v>22</v>
      </c>
      <c r="G207" s="10">
        <v>5.9349999999999996</v>
      </c>
      <c r="H207" s="10"/>
      <c r="I207" s="10"/>
      <c r="J207" s="10"/>
      <c r="K207" s="10"/>
      <c r="N207" s="2">
        <v>5.9349999999999996</v>
      </c>
    </row>
    <row r="208" spans="1:14" ht="15.75" customHeight="1">
      <c r="A208" s="17" t="s">
        <v>216</v>
      </c>
      <c r="B208" s="20" t="s">
        <v>213</v>
      </c>
      <c r="C208">
        <v>7</v>
      </c>
      <c r="D208">
        <v>23</v>
      </c>
      <c r="G208" s="10">
        <v>11.21</v>
      </c>
      <c r="H208" s="10"/>
      <c r="I208" s="10"/>
      <c r="J208" s="10"/>
      <c r="K208" s="10"/>
      <c r="N208" s="2">
        <v>11.21</v>
      </c>
    </row>
    <row r="209" spans="1:16" ht="15.75" customHeight="1">
      <c r="A209" s="17" t="s">
        <v>216</v>
      </c>
      <c r="B209" s="20" t="s">
        <v>213</v>
      </c>
      <c r="C209">
        <v>7</v>
      </c>
      <c r="D209">
        <v>24</v>
      </c>
      <c r="G209" s="10">
        <v>0.89400000000000002</v>
      </c>
      <c r="H209" s="10"/>
      <c r="I209" s="10"/>
      <c r="J209" s="10"/>
      <c r="K209" s="10"/>
      <c r="N209" s="2">
        <v>0.89400000000000002</v>
      </c>
    </row>
    <row r="210" spans="1:16" ht="15.75" customHeight="1">
      <c r="A210" s="17" t="s">
        <v>216</v>
      </c>
      <c r="B210" s="20" t="s">
        <v>213</v>
      </c>
      <c r="C210">
        <v>7</v>
      </c>
      <c r="D210">
        <v>25</v>
      </c>
      <c r="G210" s="10">
        <v>0.67700000000000005</v>
      </c>
      <c r="H210" s="10"/>
      <c r="I210" s="10"/>
      <c r="J210" s="10"/>
      <c r="K210" s="10"/>
      <c r="N210" s="2">
        <v>0.67700000000000005</v>
      </c>
    </row>
    <row r="211" spans="1:16" ht="15.75" customHeight="1">
      <c r="A211" s="17" t="s">
        <v>216</v>
      </c>
      <c r="B211" s="20" t="s">
        <v>213</v>
      </c>
      <c r="C211">
        <v>7</v>
      </c>
      <c r="D211">
        <v>26</v>
      </c>
      <c r="G211" s="10">
        <v>5.133</v>
      </c>
      <c r="H211" s="10"/>
      <c r="I211" s="10"/>
      <c r="J211" s="10"/>
      <c r="K211" s="10"/>
      <c r="N211" s="2">
        <v>5.133</v>
      </c>
    </row>
    <row r="212" spans="1:16" ht="15.75" customHeight="1">
      <c r="A212" s="17" t="s">
        <v>216</v>
      </c>
      <c r="B212" s="20" t="s">
        <v>213</v>
      </c>
      <c r="C212">
        <v>7</v>
      </c>
      <c r="D212">
        <v>27</v>
      </c>
      <c r="G212" s="10">
        <v>0.621</v>
      </c>
      <c r="H212" s="10"/>
      <c r="I212" s="10"/>
      <c r="J212" s="10"/>
      <c r="K212" s="10"/>
      <c r="N212" s="2">
        <v>0.621</v>
      </c>
    </row>
    <row r="213" spans="1:16" ht="15.75" customHeight="1">
      <c r="A213" s="17" t="s">
        <v>216</v>
      </c>
      <c r="B213" s="20" t="s">
        <v>213</v>
      </c>
      <c r="C213">
        <v>7</v>
      </c>
      <c r="D213">
        <v>28</v>
      </c>
      <c r="G213" s="10">
        <v>2.137</v>
      </c>
      <c r="H213" s="10"/>
      <c r="I213" s="10"/>
      <c r="J213" s="10"/>
      <c r="K213" s="10"/>
      <c r="N213" s="2">
        <v>2.137</v>
      </c>
    </row>
    <row r="214" spans="1:16" ht="15.75" customHeight="1">
      <c r="A214" s="17" t="s">
        <v>216</v>
      </c>
      <c r="B214" s="20" t="s">
        <v>213</v>
      </c>
      <c r="C214">
        <v>7</v>
      </c>
      <c r="D214">
        <v>29</v>
      </c>
      <c r="G214" s="10">
        <v>19.532</v>
      </c>
      <c r="H214" s="10"/>
      <c r="I214" s="10"/>
      <c r="J214" s="10"/>
      <c r="K214" s="10"/>
      <c r="N214" s="2">
        <v>19.532</v>
      </c>
    </row>
    <row r="215" spans="1:16" ht="15.75" customHeight="1">
      <c r="A215" s="17"/>
      <c r="B215" s="20"/>
      <c r="F215" s="3"/>
      <c r="G215" s="3"/>
      <c r="H215" s="3"/>
      <c r="I215" s="3"/>
      <c r="J215" s="3"/>
      <c r="K215" s="3"/>
      <c r="L215" s="3">
        <f>SUM(N215+M215)</f>
        <v>181.73500000000004</v>
      </c>
      <c r="M215" s="3">
        <f t="shared" ref="M215:N215" si="20">SUM(M186:M214)</f>
        <v>3.4609999999999999</v>
      </c>
      <c r="N215" s="3">
        <f t="shared" si="20"/>
        <v>178.27400000000003</v>
      </c>
      <c r="O215" s="1" t="s">
        <v>68</v>
      </c>
      <c r="P215" s="1">
        <v>43</v>
      </c>
    </row>
    <row r="216" spans="1:16" ht="15.75" customHeight="1">
      <c r="A216" s="17" t="s">
        <v>216</v>
      </c>
      <c r="B216" s="20" t="s">
        <v>213</v>
      </c>
      <c r="C216">
        <v>8</v>
      </c>
      <c r="D216">
        <v>1</v>
      </c>
      <c r="E216" s="21">
        <f t="shared" ref="E216:E224" si="21">SUM(G216+F216)</f>
        <v>9.0619999999999994</v>
      </c>
      <c r="G216" s="10">
        <v>9.0619999999999994</v>
      </c>
      <c r="H216" s="10"/>
      <c r="I216" s="10">
        <f>AVERAGE(H216:H224)</f>
        <v>0.37941101049757558</v>
      </c>
      <c r="J216" s="10"/>
      <c r="K216" s="10"/>
      <c r="N216" s="2">
        <v>9.0619999999999994</v>
      </c>
    </row>
    <row r="217" spans="1:16" ht="15.75" customHeight="1">
      <c r="A217" s="17" t="s">
        <v>216</v>
      </c>
      <c r="B217" s="20" t="s">
        <v>213</v>
      </c>
      <c r="C217">
        <v>8</v>
      </c>
      <c r="D217">
        <v>2</v>
      </c>
      <c r="E217" s="21">
        <f t="shared" si="21"/>
        <v>7.8249999999999993</v>
      </c>
      <c r="F217" s="10">
        <v>0.129</v>
      </c>
      <c r="G217" s="10">
        <v>7.6959999999999997</v>
      </c>
      <c r="H217" s="10">
        <f t="shared" ref="H217:H224" si="22">F217/E217</f>
        <v>1.648562300319489E-2</v>
      </c>
      <c r="I217" s="10"/>
      <c r="J217" s="10"/>
      <c r="K217" s="10"/>
      <c r="M217" s="2">
        <v>0.129</v>
      </c>
      <c r="N217" s="2">
        <v>7.6959999999999997</v>
      </c>
    </row>
    <row r="218" spans="1:16" ht="15.75" customHeight="1">
      <c r="A218" s="17" t="s">
        <v>216</v>
      </c>
      <c r="B218" s="20" t="s">
        <v>213</v>
      </c>
      <c r="C218">
        <v>8</v>
      </c>
      <c r="D218">
        <v>3</v>
      </c>
      <c r="E218" s="21">
        <f t="shared" si="21"/>
        <v>17.040999999999997</v>
      </c>
      <c r="F218" s="10">
        <v>1.0249999999999999</v>
      </c>
      <c r="G218" s="10">
        <v>16.015999999999998</v>
      </c>
      <c r="H218" s="10">
        <f t="shared" si="22"/>
        <v>6.0149052285663994E-2</v>
      </c>
      <c r="I218" s="10"/>
      <c r="J218" s="10"/>
      <c r="K218" s="10"/>
      <c r="M218" s="2">
        <v>1.0249999999999999</v>
      </c>
      <c r="N218" s="2">
        <v>16.015999999999998</v>
      </c>
    </row>
    <row r="219" spans="1:16" ht="15.75" customHeight="1">
      <c r="A219" s="17" t="s">
        <v>216</v>
      </c>
      <c r="B219" s="20" t="s">
        <v>213</v>
      </c>
      <c r="C219">
        <v>8</v>
      </c>
      <c r="D219">
        <v>4</v>
      </c>
      <c r="E219" s="21">
        <f t="shared" si="21"/>
        <v>1.827</v>
      </c>
      <c r="F219" s="10">
        <v>1.339</v>
      </c>
      <c r="G219" s="10">
        <v>0.48799999999999999</v>
      </c>
      <c r="H219" s="10">
        <f t="shared" si="22"/>
        <v>0.7328954570333881</v>
      </c>
      <c r="I219" s="10"/>
      <c r="J219" s="10"/>
      <c r="K219" s="10"/>
      <c r="M219" s="2">
        <v>1.339</v>
      </c>
      <c r="N219" s="2">
        <v>0.48799999999999999</v>
      </c>
    </row>
    <row r="220" spans="1:16" ht="15.75" customHeight="1">
      <c r="A220" s="17" t="s">
        <v>216</v>
      </c>
      <c r="B220" s="20" t="s">
        <v>213</v>
      </c>
      <c r="C220">
        <v>8</v>
      </c>
      <c r="D220">
        <v>5</v>
      </c>
      <c r="E220" s="21">
        <f t="shared" si="21"/>
        <v>3.5979999999999999</v>
      </c>
      <c r="F220" s="10">
        <v>1.0640000000000001</v>
      </c>
      <c r="G220" s="10">
        <v>2.5339999999999998</v>
      </c>
      <c r="H220" s="10">
        <f t="shared" si="22"/>
        <v>0.29571984435797666</v>
      </c>
      <c r="I220" s="10"/>
      <c r="J220" s="10"/>
      <c r="K220" s="10"/>
      <c r="M220" s="2">
        <v>1.0640000000000001</v>
      </c>
      <c r="N220" s="2">
        <v>2.5339999999999998</v>
      </c>
    </row>
    <row r="221" spans="1:16" ht="15.75" customHeight="1">
      <c r="A221" s="17" t="s">
        <v>216</v>
      </c>
      <c r="B221" s="20" t="s">
        <v>213</v>
      </c>
      <c r="C221">
        <v>8</v>
      </c>
      <c r="D221">
        <v>6</v>
      </c>
      <c r="E221" s="21">
        <f t="shared" si="21"/>
        <v>0.124</v>
      </c>
      <c r="F221" s="10">
        <v>6.2E-2</v>
      </c>
      <c r="G221" s="10">
        <v>6.2E-2</v>
      </c>
      <c r="H221" s="10">
        <f t="shared" si="22"/>
        <v>0.5</v>
      </c>
      <c r="I221" s="10"/>
      <c r="J221" s="10"/>
      <c r="K221" s="10"/>
      <c r="M221" s="2">
        <v>6.2E-2</v>
      </c>
      <c r="N221" s="2">
        <v>6.2E-2</v>
      </c>
    </row>
    <row r="222" spans="1:16" ht="15.75" customHeight="1">
      <c r="A222" s="17" t="s">
        <v>216</v>
      </c>
      <c r="B222" s="20" t="s">
        <v>213</v>
      </c>
      <c r="C222">
        <v>8</v>
      </c>
      <c r="D222">
        <v>7</v>
      </c>
      <c r="E222" s="21">
        <f t="shared" si="21"/>
        <v>17.081999999999997</v>
      </c>
      <c r="F222" s="10">
        <v>1.0660000000000001</v>
      </c>
      <c r="G222" s="10">
        <v>16.015999999999998</v>
      </c>
      <c r="H222" s="10">
        <f t="shared" si="22"/>
        <v>6.2404870624048717E-2</v>
      </c>
      <c r="I222" s="10"/>
      <c r="J222" s="10"/>
      <c r="K222" s="10"/>
      <c r="M222" s="2">
        <v>1.0660000000000001</v>
      </c>
      <c r="N222" s="2">
        <v>16.015999999999998</v>
      </c>
    </row>
    <row r="223" spans="1:16" ht="15.75" customHeight="1">
      <c r="A223" s="17" t="s">
        <v>216</v>
      </c>
      <c r="B223" s="20" t="s">
        <v>213</v>
      </c>
      <c r="C223">
        <v>8</v>
      </c>
      <c r="D223">
        <v>8</v>
      </c>
      <c r="E223" s="21">
        <f t="shared" si="21"/>
        <v>0.29199999999999998</v>
      </c>
      <c r="F223" s="10">
        <v>0.21199999999999999</v>
      </c>
      <c r="G223" s="10">
        <v>0.08</v>
      </c>
      <c r="H223" s="10">
        <f t="shared" si="22"/>
        <v>0.72602739726027399</v>
      </c>
      <c r="I223" s="10"/>
      <c r="J223" s="10"/>
      <c r="K223" s="10"/>
      <c r="M223" s="2">
        <v>0.21199999999999999</v>
      </c>
      <c r="N223" s="2">
        <v>0.08</v>
      </c>
    </row>
    <row r="224" spans="1:16" ht="15.75" customHeight="1">
      <c r="A224" s="17" t="s">
        <v>216</v>
      </c>
      <c r="B224" s="20" t="s">
        <v>213</v>
      </c>
      <c r="C224">
        <v>8</v>
      </c>
      <c r="D224">
        <v>9</v>
      </c>
      <c r="E224" s="21">
        <f t="shared" si="21"/>
        <v>1.37</v>
      </c>
      <c r="F224" s="10">
        <v>0.879</v>
      </c>
      <c r="G224" s="10">
        <v>0.49099999999999999</v>
      </c>
      <c r="H224" s="10">
        <f t="shared" si="22"/>
        <v>0.64160583941605831</v>
      </c>
      <c r="I224" s="10"/>
      <c r="J224" s="10"/>
      <c r="K224" s="10"/>
      <c r="M224" s="2">
        <v>0.879</v>
      </c>
      <c r="N224" s="2">
        <v>0.49099999999999999</v>
      </c>
    </row>
    <row r="225" spans="1:14" ht="15.75" customHeight="1">
      <c r="A225" s="17" t="s">
        <v>216</v>
      </c>
      <c r="B225" s="20" t="s">
        <v>213</v>
      </c>
      <c r="C225">
        <v>8</v>
      </c>
      <c r="D225">
        <v>10</v>
      </c>
      <c r="G225" s="10">
        <v>1.5580000000000001</v>
      </c>
      <c r="H225" s="10"/>
      <c r="I225" s="10"/>
      <c r="J225" s="10"/>
      <c r="K225" s="10"/>
      <c r="N225" s="2">
        <v>1.5580000000000001</v>
      </c>
    </row>
    <row r="226" spans="1:14" ht="15.75" customHeight="1">
      <c r="A226" s="17" t="s">
        <v>216</v>
      </c>
      <c r="B226" s="20" t="s">
        <v>213</v>
      </c>
      <c r="C226">
        <v>8</v>
      </c>
      <c r="D226">
        <v>11</v>
      </c>
      <c r="G226" s="10">
        <v>1.3540000000000001</v>
      </c>
      <c r="H226" s="10"/>
      <c r="I226" s="10"/>
      <c r="J226" s="10"/>
      <c r="K226" s="10"/>
      <c r="N226" s="2">
        <v>1.3540000000000001</v>
      </c>
    </row>
    <row r="227" spans="1:14" ht="15.75" customHeight="1">
      <c r="A227" s="17" t="s">
        <v>216</v>
      </c>
      <c r="B227" s="20" t="s">
        <v>213</v>
      </c>
      <c r="C227">
        <v>8</v>
      </c>
      <c r="D227">
        <v>12</v>
      </c>
      <c r="G227" s="10">
        <v>22.023</v>
      </c>
      <c r="H227" s="10"/>
      <c r="I227" s="10"/>
      <c r="J227" s="10"/>
      <c r="K227" s="10"/>
      <c r="N227" s="2">
        <v>22.023</v>
      </c>
    </row>
    <row r="228" spans="1:14" ht="15.75" customHeight="1">
      <c r="A228" s="17" t="s">
        <v>216</v>
      </c>
      <c r="B228" s="20" t="s">
        <v>213</v>
      </c>
      <c r="C228">
        <v>8</v>
      </c>
      <c r="D228">
        <v>13</v>
      </c>
      <c r="G228" s="10">
        <v>4.9359999999999999</v>
      </c>
      <c r="H228" s="10"/>
      <c r="I228" s="10"/>
      <c r="J228" s="10"/>
      <c r="K228" s="10"/>
      <c r="N228" s="2">
        <v>4.9359999999999999</v>
      </c>
    </row>
    <row r="229" spans="1:14" ht="15.75" customHeight="1">
      <c r="A229" s="17" t="s">
        <v>216</v>
      </c>
      <c r="B229" s="20" t="s">
        <v>213</v>
      </c>
      <c r="C229">
        <v>8</v>
      </c>
      <c r="D229">
        <v>14</v>
      </c>
      <c r="G229" s="10">
        <v>2.1909999999999998</v>
      </c>
      <c r="H229" s="10"/>
      <c r="I229" s="10"/>
      <c r="J229" s="10"/>
      <c r="K229" s="10"/>
      <c r="N229" s="2">
        <v>2.1909999999999998</v>
      </c>
    </row>
    <row r="230" spans="1:14" ht="15.75" customHeight="1">
      <c r="A230" s="17" t="s">
        <v>216</v>
      </c>
      <c r="B230" s="20" t="s">
        <v>213</v>
      </c>
      <c r="C230">
        <v>8</v>
      </c>
      <c r="D230">
        <v>15</v>
      </c>
      <c r="G230" s="10">
        <v>2.512</v>
      </c>
      <c r="H230" s="10"/>
      <c r="I230" s="10"/>
      <c r="J230" s="10"/>
      <c r="K230" s="10"/>
      <c r="N230" s="2">
        <v>2.512</v>
      </c>
    </row>
    <row r="231" spans="1:14" ht="15.75" customHeight="1">
      <c r="A231" s="17" t="s">
        <v>216</v>
      </c>
      <c r="B231" s="20" t="s">
        <v>213</v>
      </c>
      <c r="C231">
        <v>8</v>
      </c>
      <c r="D231">
        <v>16</v>
      </c>
      <c r="G231" s="10">
        <v>3.492</v>
      </c>
      <c r="H231" s="10"/>
      <c r="I231" s="10"/>
      <c r="J231" s="10"/>
      <c r="K231" s="10"/>
      <c r="N231" s="2">
        <v>3.492</v>
      </c>
    </row>
    <row r="232" spans="1:14" ht="15.75" customHeight="1">
      <c r="A232" s="17" t="s">
        <v>216</v>
      </c>
      <c r="B232" s="20" t="s">
        <v>213</v>
      </c>
      <c r="C232">
        <v>8</v>
      </c>
      <c r="D232">
        <v>17</v>
      </c>
      <c r="G232" s="10">
        <v>0.95799999999999996</v>
      </c>
      <c r="H232" s="10"/>
      <c r="I232" s="10"/>
      <c r="J232" s="10"/>
      <c r="K232" s="10"/>
      <c r="N232" s="2">
        <v>0.95799999999999996</v>
      </c>
    </row>
    <row r="233" spans="1:14" ht="15.75" customHeight="1">
      <c r="A233" s="17" t="s">
        <v>216</v>
      </c>
      <c r="B233" s="20" t="s">
        <v>213</v>
      </c>
      <c r="C233">
        <v>8</v>
      </c>
      <c r="D233">
        <v>18</v>
      </c>
      <c r="G233" s="10">
        <v>1.9530000000000001</v>
      </c>
      <c r="H233" s="10"/>
      <c r="I233" s="10"/>
      <c r="J233" s="10"/>
      <c r="K233" s="10"/>
      <c r="N233" s="2">
        <v>1.9530000000000001</v>
      </c>
    </row>
    <row r="234" spans="1:14" ht="15.75" customHeight="1">
      <c r="A234" s="17" t="s">
        <v>216</v>
      </c>
      <c r="B234" s="20" t="s">
        <v>213</v>
      </c>
      <c r="C234">
        <v>8</v>
      </c>
      <c r="D234">
        <v>19</v>
      </c>
      <c r="G234" s="10">
        <v>1.645</v>
      </c>
      <c r="H234" s="10"/>
      <c r="I234" s="10"/>
      <c r="J234" s="10"/>
      <c r="K234" s="10"/>
      <c r="N234" s="2">
        <v>1.645</v>
      </c>
    </row>
    <row r="235" spans="1:14" ht="15.75" customHeight="1">
      <c r="A235" s="17" t="s">
        <v>216</v>
      </c>
      <c r="B235" s="20" t="s">
        <v>213</v>
      </c>
      <c r="C235">
        <v>8</v>
      </c>
      <c r="D235">
        <v>20</v>
      </c>
      <c r="G235" s="10">
        <v>3.0329999999999999</v>
      </c>
      <c r="H235" s="10"/>
      <c r="I235" s="10"/>
      <c r="J235" s="10"/>
      <c r="K235" s="10"/>
      <c r="N235" s="2">
        <v>3.0329999999999999</v>
      </c>
    </row>
    <row r="236" spans="1:14" ht="15.75" customHeight="1">
      <c r="A236" s="17" t="s">
        <v>216</v>
      </c>
      <c r="B236" s="20" t="s">
        <v>213</v>
      </c>
      <c r="C236">
        <v>8</v>
      </c>
      <c r="D236">
        <v>21</v>
      </c>
      <c r="G236" s="10">
        <v>2.82</v>
      </c>
      <c r="H236" s="10"/>
      <c r="I236" s="10"/>
      <c r="J236" s="10"/>
      <c r="K236" s="10"/>
      <c r="N236" s="2">
        <v>2.82</v>
      </c>
    </row>
    <row r="237" spans="1:14" ht="15.75" customHeight="1">
      <c r="A237" s="17" t="s">
        <v>216</v>
      </c>
      <c r="B237" s="20" t="s">
        <v>213</v>
      </c>
      <c r="C237">
        <v>8</v>
      </c>
      <c r="D237">
        <v>22</v>
      </c>
      <c r="G237" s="10">
        <v>4.6769999999999996</v>
      </c>
      <c r="H237" s="10"/>
      <c r="I237" s="10"/>
      <c r="J237" s="10"/>
      <c r="K237" s="10"/>
      <c r="N237" s="2">
        <v>4.6769999999999996</v>
      </c>
    </row>
    <row r="238" spans="1:14" ht="15.75" customHeight="1">
      <c r="A238" s="17" t="s">
        <v>216</v>
      </c>
      <c r="B238" s="20" t="s">
        <v>213</v>
      </c>
      <c r="C238">
        <v>8</v>
      </c>
      <c r="D238">
        <v>23</v>
      </c>
      <c r="G238" s="10">
        <v>3.1819999999999999</v>
      </c>
      <c r="H238" s="10"/>
      <c r="I238" s="10"/>
      <c r="J238" s="10"/>
      <c r="K238" s="10"/>
      <c r="N238" s="2">
        <v>3.1819999999999999</v>
      </c>
    </row>
    <row r="239" spans="1:14" ht="15.75" customHeight="1">
      <c r="A239" s="17" t="s">
        <v>216</v>
      </c>
      <c r="B239" s="20" t="s">
        <v>213</v>
      </c>
      <c r="C239">
        <v>8</v>
      </c>
      <c r="D239">
        <v>24</v>
      </c>
      <c r="G239" s="10">
        <v>0.94599999999999995</v>
      </c>
      <c r="H239" s="10"/>
      <c r="I239" s="10"/>
      <c r="J239" s="10"/>
      <c r="K239" s="10"/>
      <c r="N239" s="2">
        <v>0.94599999999999995</v>
      </c>
    </row>
    <row r="240" spans="1:14" ht="15.75" customHeight="1">
      <c r="A240" s="17" t="s">
        <v>216</v>
      </c>
      <c r="B240" s="20" t="s">
        <v>213</v>
      </c>
      <c r="C240">
        <v>8</v>
      </c>
      <c r="D240">
        <v>25</v>
      </c>
      <c r="G240" s="10">
        <v>1.4710000000000001</v>
      </c>
      <c r="H240" s="10"/>
      <c r="I240" s="10"/>
      <c r="J240" s="10"/>
      <c r="K240" s="10"/>
      <c r="N240" s="2">
        <v>1.4710000000000001</v>
      </c>
    </row>
    <row r="241" spans="1:14" ht="15.75" customHeight="1">
      <c r="A241" s="17" t="s">
        <v>216</v>
      </c>
      <c r="B241" s="20" t="s">
        <v>213</v>
      </c>
      <c r="C241">
        <v>8</v>
      </c>
      <c r="D241">
        <v>26</v>
      </c>
      <c r="G241" s="10">
        <v>2.64</v>
      </c>
      <c r="H241" s="10"/>
      <c r="I241" s="10"/>
      <c r="J241" s="10"/>
      <c r="K241" s="10"/>
      <c r="N241" s="2">
        <v>2.64</v>
      </c>
    </row>
    <row r="242" spans="1:14" ht="15.75" customHeight="1">
      <c r="A242" s="17" t="s">
        <v>216</v>
      </c>
      <c r="B242" s="20" t="s">
        <v>213</v>
      </c>
      <c r="C242">
        <v>8</v>
      </c>
      <c r="D242">
        <v>27</v>
      </c>
      <c r="G242" s="10">
        <v>2.476</v>
      </c>
      <c r="H242" s="10"/>
      <c r="I242" s="10"/>
      <c r="J242" s="10"/>
      <c r="K242" s="10"/>
      <c r="N242" s="2">
        <v>2.476</v>
      </c>
    </row>
    <row r="243" spans="1:14" ht="15.75" customHeight="1">
      <c r="A243" s="17" t="s">
        <v>216</v>
      </c>
      <c r="B243" s="20" t="s">
        <v>213</v>
      </c>
      <c r="C243">
        <v>8</v>
      </c>
      <c r="D243">
        <v>28</v>
      </c>
      <c r="G243" s="10">
        <v>1.833</v>
      </c>
      <c r="H243" s="10"/>
      <c r="I243" s="10"/>
      <c r="J243" s="10"/>
      <c r="K243" s="10"/>
      <c r="N243" s="2">
        <v>1.833</v>
      </c>
    </row>
    <row r="244" spans="1:14" ht="15.75" customHeight="1">
      <c r="A244" s="17" t="s">
        <v>216</v>
      </c>
      <c r="B244" s="20" t="s">
        <v>213</v>
      </c>
      <c r="C244">
        <v>8</v>
      </c>
      <c r="D244">
        <v>29</v>
      </c>
      <c r="G244" s="10">
        <v>3.4529999999999998</v>
      </c>
      <c r="H244" s="10"/>
      <c r="I244" s="10"/>
      <c r="J244" s="10"/>
      <c r="K244" s="10"/>
      <c r="N244" s="2">
        <v>3.4529999999999998</v>
      </c>
    </row>
    <row r="245" spans="1:14" ht="15.75" customHeight="1">
      <c r="A245" s="17" t="s">
        <v>216</v>
      </c>
      <c r="B245" s="20" t="s">
        <v>213</v>
      </c>
      <c r="C245">
        <v>8</v>
      </c>
      <c r="D245">
        <v>30</v>
      </c>
      <c r="G245" s="10">
        <v>2.8319999999999999</v>
      </c>
      <c r="H245" s="10"/>
      <c r="I245" s="10"/>
      <c r="J245" s="10"/>
      <c r="K245" s="10"/>
      <c r="N245" s="2">
        <v>2.8319999999999999</v>
      </c>
    </row>
    <row r="246" spans="1:14" ht="15.75" customHeight="1">
      <c r="A246" s="17" t="s">
        <v>216</v>
      </c>
      <c r="B246" s="20" t="s">
        <v>213</v>
      </c>
      <c r="C246">
        <v>8</v>
      </c>
      <c r="D246">
        <v>31</v>
      </c>
      <c r="G246" s="10">
        <v>0.35399999999999998</v>
      </c>
      <c r="H246" s="10"/>
      <c r="I246" s="10"/>
      <c r="J246" s="10"/>
      <c r="K246" s="10"/>
      <c r="N246" s="2">
        <v>0.35399999999999998</v>
      </c>
    </row>
    <row r="247" spans="1:14" ht="15.75" customHeight="1">
      <c r="A247" s="17" t="s">
        <v>216</v>
      </c>
      <c r="B247" s="20" t="s">
        <v>213</v>
      </c>
      <c r="C247">
        <v>8</v>
      </c>
      <c r="D247">
        <v>32</v>
      </c>
      <c r="G247" s="10">
        <v>1.47</v>
      </c>
      <c r="H247" s="10"/>
      <c r="I247" s="10"/>
      <c r="J247" s="10"/>
      <c r="K247" s="10"/>
      <c r="N247" s="2">
        <v>1.47</v>
      </c>
    </row>
    <row r="248" spans="1:14" ht="15.75" customHeight="1">
      <c r="A248" s="17" t="s">
        <v>216</v>
      </c>
      <c r="B248" s="20" t="s">
        <v>213</v>
      </c>
      <c r="C248">
        <v>8</v>
      </c>
      <c r="D248">
        <v>33</v>
      </c>
      <c r="G248" s="10">
        <v>2.1920000000000002</v>
      </c>
      <c r="H248" s="10"/>
      <c r="I248" s="10"/>
      <c r="J248" s="10"/>
      <c r="K248" s="10"/>
      <c r="N248" s="2">
        <v>2.1920000000000002</v>
      </c>
    </row>
    <row r="249" spans="1:14" ht="15.75" customHeight="1">
      <c r="A249" s="17" t="s">
        <v>216</v>
      </c>
      <c r="B249" s="20" t="s">
        <v>213</v>
      </c>
      <c r="C249">
        <v>8</v>
      </c>
      <c r="D249">
        <v>34</v>
      </c>
      <c r="G249" s="10">
        <v>2.4929999999999999</v>
      </c>
      <c r="H249" s="10"/>
      <c r="I249" s="10"/>
      <c r="J249" s="10"/>
      <c r="K249" s="10"/>
      <c r="N249" s="2">
        <v>2.4929999999999999</v>
      </c>
    </row>
    <row r="250" spans="1:14" ht="15.75" customHeight="1">
      <c r="A250" s="17" t="s">
        <v>216</v>
      </c>
      <c r="B250" s="20" t="s">
        <v>213</v>
      </c>
      <c r="C250">
        <v>8</v>
      </c>
      <c r="D250">
        <v>35</v>
      </c>
      <c r="G250" s="10">
        <v>3.0760000000000001</v>
      </c>
      <c r="H250" s="10"/>
      <c r="I250" s="10"/>
      <c r="J250" s="10"/>
      <c r="K250" s="10"/>
      <c r="N250" s="2">
        <v>3.0760000000000001</v>
      </c>
    </row>
    <row r="251" spans="1:14" ht="15.75" customHeight="1">
      <c r="A251" s="17" t="s">
        <v>216</v>
      </c>
      <c r="B251" s="20" t="s">
        <v>213</v>
      </c>
      <c r="C251">
        <v>8</v>
      </c>
      <c r="D251">
        <v>36</v>
      </c>
      <c r="G251" s="10">
        <v>3.8010000000000002</v>
      </c>
      <c r="H251" s="10"/>
      <c r="I251" s="10"/>
      <c r="J251" s="10"/>
      <c r="K251" s="10"/>
      <c r="N251" s="2">
        <v>3.8010000000000002</v>
      </c>
    </row>
    <row r="252" spans="1:14" ht="15.75" customHeight="1">
      <c r="A252" s="17" t="s">
        <v>216</v>
      </c>
      <c r="B252" s="20" t="s">
        <v>213</v>
      </c>
      <c r="C252">
        <v>8</v>
      </c>
      <c r="D252">
        <v>37</v>
      </c>
      <c r="G252" s="10">
        <v>6.3</v>
      </c>
      <c r="H252" s="10"/>
      <c r="I252" s="10"/>
      <c r="J252" s="10"/>
      <c r="K252" s="10"/>
      <c r="N252" s="2">
        <v>6.3</v>
      </c>
    </row>
    <row r="253" spans="1:14" ht="15.75" customHeight="1">
      <c r="A253" s="17" t="s">
        <v>216</v>
      </c>
      <c r="B253" s="20" t="s">
        <v>213</v>
      </c>
      <c r="C253">
        <v>8</v>
      </c>
      <c r="D253">
        <v>38</v>
      </c>
      <c r="G253" s="10">
        <v>11</v>
      </c>
      <c r="H253" s="10"/>
      <c r="I253" s="10"/>
      <c r="J253" s="10"/>
      <c r="K253" s="10"/>
      <c r="N253" s="2">
        <v>11</v>
      </c>
    </row>
    <row r="254" spans="1:14" ht="15.75" customHeight="1">
      <c r="A254" s="17" t="s">
        <v>216</v>
      </c>
      <c r="B254" s="20" t="s">
        <v>213</v>
      </c>
      <c r="C254">
        <v>8</v>
      </c>
      <c r="D254">
        <v>39</v>
      </c>
      <c r="G254" s="10">
        <v>1.111</v>
      </c>
      <c r="H254" s="10"/>
      <c r="I254" s="10"/>
      <c r="J254" s="10"/>
      <c r="K254" s="10"/>
      <c r="N254" s="2">
        <v>1.111</v>
      </c>
    </row>
    <row r="255" spans="1:14" ht="15.75" customHeight="1">
      <c r="A255" s="17" t="s">
        <v>216</v>
      </c>
      <c r="B255" s="20" t="s">
        <v>213</v>
      </c>
      <c r="C255">
        <v>8</v>
      </c>
      <c r="D255">
        <v>40</v>
      </c>
      <c r="G255" s="10">
        <v>1.2889999999999999</v>
      </c>
      <c r="H255" s="10"/>
      <c r="I255" s="10"/>
      <c r="J255" s="10"/>
      <c r="K255" s="10"/>
      <c r="N255" s="2">
        <v>1.2889999999999999</v>
      </c>
    </row>
    <row r="256" spans="1:14" ht="15.75" customHeight="1">
      <c r="A256" s="17" t="s">
        <v>216</v>
      </c>
      <c r="B256" s="20" t="s">
        <v>213</v>
      </c>
      <c r="C256">
        <v>8</v>
      </c>
      <c r="D256">
        <v>41</v>
      </c>
      <c r="G256" s="10">
        <v>8.9740000000000002</v>
      </c>
      <c r="H256" s="10"/>
      <c r="I256" s="10"/>
      <c r="J256" s="10"/>
      <c r="K256" s="10"/>
      <c r="N256" s="2">
        <v>8.9740000000000002</v>
      </c>
    </row>
    <row r="257" spans="1:16" ht="15.75" customHeight="1">
      <c r="A257" s="17" t="s">
        <v>216</v>
      </c>
      <c r="B257" s="20" t="s">
        <v>213</v>
      </c>
      <c r="C257">
        <v>8</v>
      </c>
      <c r="D257">
        <v>42</v>
      </c>
      <c r="G257" s="10">
        <v>0.874</v>
      </c>
      <c r="H257" s="10"/>
      <c r="I257" s="10"/>
      <c r="J257" s="10"/>
      <c r="K257" s="10"/>
      <c r="N257" s="2">
        <v>0.874</v>
      </c>
    </row>
    <row r="258" spans="1:16" ht="15.75" customHeight="1">
      <c r="A258" s="17" t="s">
        <v>216</v>
      </c>
      <c r="B258" s="20" t="s">
        <v>213</v>
      </c>
      <c r="C258">
        <v>8</v>
      </c>
      <c r="D258">
        <v>43</v>
      </c>
      <c r="G258" s="10">
        <v>3.1579999999999999</v>
      </c>
      <c r="H258" s="10"/>
      <c r="I258" s="10"/>
      <c r="J258" s="10"/>
      <c r="K258" s="10"/>
      <c r="N258" s="2">
        <v>3.1579999999999999</v>
      </c>
    </row>
    <row r="259" spans="1:16" ht="15.75" customHeight="1">
      <c r="A259" s="17" t="s">
        <v>216</v>
      </c>
      <c r="B259" s="20" t="s">
        <v>213</v>
      </c>
      <c r="C259">
        <v>8</v>
      </c>
      <c r="D259">
        <v>44</v>
      </c>
      <c r="G259" s="10">
        <v>25.411000000000001</v>
      </c>
      <c r="H259" s="10"/>
      <c r="I259" s="10"/>
      <c r="J259" s="10"/>
      <c r="K259" s="10"/>
      <c r="N259" s="2">
        <v>25.411000000000001</v>
      </c>
    </row>
    <row r="260" spans="1:16" ht="15.75" customHeight="1">
      <c r="A260" s="17" t="s">
        <v>216</v>
      </c>
      <c r="B260" s="20" t="s">
        <v>213</v>
      </c>
      <c r="C260">
        <v>8</v>
      </c>
      <c r="D260">
        <v>45</v>
      </c>
      <c r="G260" s="10">
        <v>2.645</v>
      </c>
      <c r="H260" s="10"/>
      <c r="I260" s="10"/>
      <c r="J260" s="10"/>
      <c r="K260" s="10"/>
      <c r="N260" s="2">
        <v>2.645</v>
      </c>
    </row>
    <row r="261" spans="1:16" ht="15.75" customHeight="1">
      <c r="A261" s="17" t="s">
        <v>216</v>
      </c>
      <c r="B261" s="20" t="s">
        <v>213</v>
      </c>
      <c r="C261">
        <v>8</v>
      </c>
      <c r="D261">
        <v>46</v>
      </c>
      <c r="G261" s="10">
        <v>1.9870000000000001</v>
      </c>
      <c r="H261" s="10"/>
      <c r="I261" s="10"/>
      <c r="J261" s="10"/>
      <c r="K261" s="10"/>
      <c r="N261" s="2">
        <v>1.9870000000000001</v>
      </c>
    </row>
    <row r="262" spans="1:16" ht="15.75" customHeight="1">
      <c r="A262" s="17" t="s">
        <v>216</v>
      </c>
      <c r="B262" s="20" t="s">
        <v>213</v>
      </c>
      <c r="C262">
        <v>8</v>
      </c>
      <c r="D262">
        <v>47</v>
      </c>
      <c r="G262" s="10">
        <v>0.84899999999999998</v>
      </c>
      <c r="H262" s="10"/>
      <c r="I262" s="10"/>
      <c r="J262" s="10"/>
      <c r="K262" s="10"/>
      <c r="N262" s="2">
        <v>0.84899999999999998</v>
      </c>
    </row>
    <row r="263" spans="1:16" ht="15.75" customHeight="1">
      <c r="A263" s="17" t="s">
        <v>216</v>
      </c>
      <c r="B263" s="20" t="s">
        <v>213</v>
      </c>
      <c r="C263">
        <v>8</v>
      </c>
      <c r="D263">
        <v>48</v>
      </c>
      <c r="G263" s="10">
        <v>1.4139999999999999</v>
      </c>
      <c r="H263" s="10"/>
      <c r="I263" s="10"/>
      <c r="J263" s="10"/>
      <c r="K263" s="10"/>
      <c r="N263" s="2">
        <v>1.4139999999999999</v>
      </c>
    </row>
    <row r="264" spans="1:16" ht="15.75" customHeight="1">
      <c r="A264" s="17"/>
      <c r="B264" s="20"/>
      <c r="F264" s="3"/>
      <c r="G264" s="3"/>
      <c r="H264" s="3"/>
      <c r="I264" s="3"/>
      <c r="J264" s="3"/>
      <c r="K264" s="3"/>
      <c r="L264" s="3">
        <f>SUM(N264+M264)</f>
        <v>208.60399999999993</v>
      </c>
      <c r="M264" s="3">
        <f t="shared" ref="M264:N264" si="23">SUM(M216:M263)</f>
        <v>5.7759999999999998</v>
      </c>
      <c r="N264" s="3">
        <f t="shared" si="23"/>
        <v>202.82799999999992</v>
      </c>
      <c r="O264" s="1" t="s">
        <v>72</v>
      </c>
      <c r="P264" s="1">
        <v>44</v>
      </c>
    </row>
    <row r="265" spans="1:16" ht="15.75" customHeight="1">
      <c r="A265" s="17" t="s">
        <v>216</v>
      </c>
      <c r="B265" s="20" t="s">
        <v>213</v>
      </c>
      <c r="C265">
        <v>9</v>
      </c>
      <c r="D265">
        <v>1</v>
      </c>
      <c r="E265" s="21">
        <f t="shared" ref="E265:E272" si="24">SUM(G265+F265)</f>
        <v>1.212</v>
      </c>
      <c r="F265" s="10">
        <v>0.16600000000000001</v>
      </c>
      <c r="G265" s="10">
        <v>1.046</v>
      </c>
      <c r="H265" s="10">
        <f>F265/E265</f>
        <v>0.13696369636963698</v>
      </c>
      <c r="I265" s="10">
        <f>AVERAGE(H265:H272)</f>
        <v>0.16963100681383611</v>
      </c>
      <c r="J265" s="10"/>
      <c r="K265" s="10"/>
      <c r="M265" s="2">
        <v>0.16600000000000001</v>
      </c>
      <c r="N265" s="2">
        <v>1.046</v>
      </c>
    </row>
    <row r="266" spans="1:16" ht="15.75" customHeight="1">
      <c r="A266" s="17" t="s">
        <v>216</v>
      </c>
      <c r="B266" s="20" t="s">
        <v>213</v>
      </c>
      <c r="C266">
        <v>9</v>
      </c>
      <c r="D266">
        <v>2</v>
      </c>
      <c r="E266" s="21">
        <f t="shared" si="24"/>
        <v>1.607</v>
      </c>
      <c r="F266" s="10">
        <v>0.95</v>
      </c>
      <c r="G266" s="10">
        <v>0.65700000000000003</v>
      </c>
      <c r="H266" s="10">
        <f t="shared" ref="H266:H272" si="25">F266/E266</f>
        <v>0.59116365899191037</v>
      </c>
      <c r="I266" s="10"/>
      <c r="J266" s="10"/>
      <c r="K266" s="10"/>
      <c r="M266" s="2">
        <v>0.95</v>
      </c>
      <c r="N266" s="2">
        <v>0.65700000000000003</v>
      </c>
    </row>
    <row r="267" spans="1:16" ht="15.75" customHeight="1">
      <c r="A267" s="17" t="s">
        <v>216</v>
      </c>
      <c r="B267" s="20" t="s">
        <v>213</v>
      </c>
      <c r="C267">
        <v>9</v>
      </c>
      <c r="D267">
        <v>3</v>
      </c>
      <c r="E267" s="21">
        <f t="shared" si="24"/>
        <v>2.4139999999999997</v>
      </c>
      <c r="F267" s="10">
        <v>0.14699999999999999</v>
      </c>
      <c r="G267" s="10">
        <v>2.2669999999999999</v>
      </c>
      <c r="H267" s="10">
        <f t="shared" si="25"/>
        <v>6.0894780447390225E-2</v>
      </c>
      <c r="I267" s="10"/>
      <c r="J267" s="10"/>
      <c r="K267" s="10"/>
      <c r="M267" s="2">
        <v>0.14699999999999999</v>
      </c>
      <c r="N267" s="2">
        <v>2.2669999999999999</v>
      </c>
    </row>
    <row r="268" spans="1:16" ht="15.75" customHeight="1">
      <c r="A268" s="17" t="s">
        <v>216</v>
      </c>
      <c r="B268" s="20" t="s">
        <v>213</v>
      </c>
      <c r="C268">
        <v>9</v>
      </c>
      <c r="D268">
        <v>4</v>
      </c>
      <c r="E268" s="21">
        <f t="shared" si="24"/>
        <v>11.84</v>
      </c>
      <c r="F268" s="10">
        <v>2.0270000000000001</v>
      </c>
      <c r="G268" s="10">
        <v>9.8130000000000006</v>
      </c>
      <c r="H268" s="10">
        <f t="shared" si="25"/>
        <v>0.17119932432432433</v>
      </c>
      <c r="I268" s="10"/>
      <c r="J268" s="10"/>
      <c r="K268" s="10"/>
      <c r="M268" s="2">
        <v>2.0270000000000001</v>
      </c>
      <c r="N268" s="2">
        <v>9.8130000000000006</v>
      </c>
    </row>
    <row r="269" spans="1:16" ht="15.75" customHeight="1">
      <c r="A269" s="17" t="s">
        <v>216</v>
      </c>
      <c r="B269" s="20" t="s">
        <v>213</v>
      </c>
      <c r="C269">
        <v>9</v>
      </c>
      <c r="D269">
        <v>5</v>
      </c>
      <c r="E269" s="21">
        <f t="shared" si="24"/>
        <v>0.94799999999999995</v>
      </c>
      <c r="F269" s="10">
        <v>9.6000000000000002E-2</v>
      </c>
      <c r="G269" s="10">
        <v>0.85199999999999998</v>
      </c>
      <c r="H269" s="10">
        <f t="shared" si="25"/>
        <v>0.10126582278481014</v>
      </c>
      <c r="I269" s="10"/>
      <c r="J269" s="10"/>
      <c r="K269" s="10"/>
      <c r="M269" s="2">
        <v>9.6000000000000002E-2</v>
      </c>
      <c r="N269" s="2">
        <v>0.85199999999999998</v>
      </c>
    </row>
    <row r="270" spans="1:16" ht="15.75" customHeight="1">
      <c r="A270" s="17" t="s">
        <v>216</v>
      </c>
      <c r="B270" s="20" t="s">
        <v>213</v>
      </c>
      <c r="C270">
        <v>9</v>
      </c>
      <c r="D270">
        <v>6</v>
      </c>
      <c r="E270" s="21">
        <f t="shared" si="24"/>
        <v>0.57000000000000006</v>
      </c>
      <c r="F270" s="10">
        <v>0.03</v>
      </c>
      <c r="G270" s="10">
        <v>0.54</v>
      </c>
      <c r="H270" s="10">
        <f t="shared" si="25"/>
        <v>5.2631578947368411E-2</v>
      </c>
      <c r="I270" s="10"/>
      <c r="J270" s="10"/>
      <c r="K270" s="10"/>
      <c r="M270" s="2">
        <v>0.03</v>
      </c>
      <c r="N270" s="2">
        <v>0.54</v>
      </c>
    </row>
    <row r="271" spans="1:16" ht="15.75" customHeight="1">
      <c r="A271" s="17" t="s">
        <v>216</v>
      </c>
      <c r="B271" s="20" t="s">
        <v>213</v>
      </c>
      <c r="C271">
        <v>9</v>
      </c>
      <c r="D271">
        <v>7</v>
      </c>
      <c r="E271" s="21">
        <f t="shared" si="24"/>
        <v>0.84499999999999997</v>
      </c>
      <c r="F271" s="10">
        <v>0.11</v>
      </c>
      <c r="G271" s="10">
        <v>0.73499999999999999</v>
      </c>
      <c r="H271" s="10">
        <f t="shared" si="25"/>
        <v>0.13017751479289941</v>
      </c>
      <c r="I271" s="10"/>
      <c r="J271" s="10"/>
      <c r="K271" s="10"/>
      <c r="M271" s="2">
        <v>0.11</v>
      </c>
      <c r="N271" s="2">
        <v>0.73499999999999999</v>
      </c>
    </row>
    <row r="272" spans="1:16" ht="15.75" customHeight="1">
      <c r="A272" s="17" t="s">
        <v>216</v>
      </c>
      <c r="B272" s="20" t="s">
        <v>213</v>
      </c>
      <c r="C272">
        <v>9</v>
      </c>
      <c r="D272">
        <v>8</v>
      </c>
      <c r="E272" s="21">
        <f t="shared" si="24"/>
        <v>0.745</v>
      </c>
      <c r="F272" s="10">
        <v>8.4000000000000005E-2</v>
      </c>
      <c r="G272" s="10">
        <v>0.66100000000000003</v>
      </c>
      <c r="H272" s="10">
        <f t="shared" si="25"/>
        <v>0.11275167785234901</v>
      </c>
      <c r="I272" s="10"/>
      <c r="J272" s="10"/>
      <c r="K272" s="10"/>
      <c r="M272" s="2">
        <v>8.4000000000000005E-2</v>
      </c>
      <c r="N272" s="2">
        <v>0.66100000000000003</v>
      </c>
    </row>
    <row r="273" spans="1:14" ht="15.75" customHeight="1">
      <c r="A273" s="17" t="s">
        <v>216</v>
      </c>
      <c r="B273" s="20" t="s">
        <v>213</v>
      </c>
      <c r="C273">
        <v>9</v>
      </c>
      <c r="D273">
        <v>9</v>
      </c>
      <c r="G273" s="10">
        <v>1.22</v>
      </c>
      <c r="H273" s="10"/>
      <c r="I273" s="10"/>
      <c r="J273" s="10"/>
      <c r="K273" s="10"/>
      <c r="N273" s="2">
        <v>1.22</v>
      </c>
    </row>
    <row r="274" spans="1:14" ht="15.75" customHeight="1">
      <c r="A274" s="17" t="s">
        <v>216</v>
      </c>
      <c r="B274" s="20" t="s">
        <v>213</v>
      </c>
      <c r="C274">
        <v>9</v>
      </c>
      <c r="D274">
        <v>10</v>
      </c>
      <c r="G274" s="10">
        <v>0.437</v>
      </c>
      <c r="H274" s="10"/>
      <c r="I274" s="10"/>
      <c r="J274" s="10"/>
      <c r="K274" s="10"/>
      <c r="N274" s="2">
        <v>0.437</v>
      </c>
    </row>
    <row r="275" spans="1:14" ht="15.75" customHeight="1">
      <c r="A275" s="17" t="s">
        <v>216</v>
      </c>
      <c r="B275" s="20" t="s">
        <v>213</v>
      </c>
      <c r="C275">
        <v>9</v>
      </c>
      <c r="D275">
        <v>11</v>
      </c>
      <c r="G275" s="10">
        <v>0.71699999999999997</v>
      </c>
      <c r="H275" s="10"/>
      <c r="I275" s="10"/>
      <c r="J275" s="10"/>
      <c r="K275" s="10"/>
      <c r="N275" s="2">
        <v>0.71699999999999997</v>
      </c>
    </row>
    <row r="276" spans="1:14" ht="15.75" customHeight="1">
      <c r="A276" s="17" t="s">
        <v>216</v>
      </c>
      <c r="B276" s="20" t="s">
        <v>213</v>
      </c>
      <c r="C276">
        <v>9</v>
      </c>
      <c r="D276">
        <v>12</v>
      </c>
      <c r="G276" s="10">
        <v>0.214</v>
      </c>
      <c r="H276" s="10"/>
      <c r="I276" s="10"/>
      <c r="J276" s="10"/>
      <c r="K276" s="10"/>
      <c r="N276" s="2">
        <v>0.214</v>
      </c>
    </row>
    <row r="277" spans="1:14" ht="15.75" customHeight="1">
      <c r="A277" s="17" t="s">
        <v>216</v>
      </c>
      <c r="B277" s="20" t="s">
        <v>213</v>
      </c>
      <c r="C277">
        <v>9</v>
      </c>
      <c r="D277">
        <v>13</v>
      </c>
      <c r="G277" s="10">
        <v>0.77700000000000002</v>
      </c>
      <c r="H277" s="10"/>
      <c r="I277" s="10"/>
      <c r="J277" s="10"/>
      <c r="K277" s="10"/>
      <c r="N277" s="2">
        <v>0.77700000000000002</v>
      </c>
    </row>
    <row r="278" spans="1:14" ht="15.75" customHeight="1">
      <c r="A278" s="17" t="s">
        <v>216</v>
      </c>
      <c r="B278" s="20" t="s">
        <v>213</v>
      </c>
      <c r="C278">
        <v>9</v>
      </c>
      <c r="D278">
        <v>14</v>
      </c>
      <c r="G278" s="10">
        <v>2.1269999999999998</v>
      </c>
      <c r="H278" s="10"/>
      <c r="I278" s="10"/>
      <c r="J278" s="10"/>
      <c r="K278" s="10"/>
      <c r="N278" s="2">
        <v>2.1269999999999998</v>
      </c>
    </row>
    <row r="279" spans="1:14" ht="15.75" customHeight="1">
      <c r="A279" s="17" t="s">
        <v>216</v>
      </c>
      <c r="B279" s="20" t="s">
        <v>213</v>
      </c>
      <c r="C279">
        <v>9</v>
      </c>
      <c r="D279">
        <v>15</v>
      </c>
      <c r="G279" s="10">
        <v>0.67300000000000004</v>
      </c>
      <c r="H279" s="10"/>
      <c r="I279" s="10"/>
      <c r="J279" s="10"/>
      <c r="K279" s="10"/>
      <c r="N279" s="2">
        <v>0.67300000000000004</v>
      </c>
    </row>
    <row r="280" spans="1:14" ht="15.75" customHeight="1">
      <c r="A280" s="17" t="s">
        <v>216</v>
      </c>
      <c r="B280" s="20" t="s">
        <v>213</v>
      </c>
      <c r="C280">
        <v>9</v>
      </c>
      <c r="D280">
        <v>16</v>
      </c>
      <c r="G280" s="10">
        <v>4.6740000000000004</v>
      </c>
      <c r="H280" s="10"/>
      <c r="I280" s="10"/>
      <c r="J280" s="10"/>
      <c r="K280" s="10"/>
      <c r="N280" s="2">
        <v>4.6740000000000004</v>
      </c>
    </row>
    <row r="281" spans="1:14" ht="15.75" customHeight="1">
      <c r="A281" s="17" t="s">
        <v>216</v>
      </c>
      <c r="B281" s="20" t="s">
        <v>213</v>
      </c>
      <c r="C281">
        <v>9</v>
      </c>
      <c r="D281">
        <v>17</v>
      </c>
      <c r="G281" s="10">
        <v>0.90400000000000003</v>
      </c>
      <c r="H281" s="10"/>
      <c r="I281" s="10"/>
      <c r="J281" s="10"/>
      <c r="K281" s="10"/>
      <c r="N281" s="2">
        <v>0.90400000000000003</v>
      </c>
    </row>
    <row r="282" spans="1:14" ht="15.75" customHeight="1">
      <c r="A282" s="17" t="s">
        <v>216</v>
      </c>
      <c r="B282" s="20" t="s">
        <v>213</v>
      </c>
      <c r="C282">
        <v>9</v>
      </c>
      <c r="D282">
        <v>18</v>
      </c>
      <c r="G282" s="10">
        <v>1.276</v>
      </c>
      <c r="H282" s="10"/>
      <c r="I282" s="10"/>
      <c r="J282" s="10"/>
      <c r="K282" s="10"/>
      <c r="N282" s="2">
        <v>1.276</v>
      </c>
    </row>
    <row r="283" spans="1:14" ht="15.75" customHeight="1">
      <c r="A283" s="17" t="s">
        <v>216</v>
      </c>
      <c r="B283" s="20" t="s">
        <v>213</v>
      </c>
      <c r="C283">
        <v>9</v>
      </c>
      <c r="D283">
        <v>19</v>
      </c>
      <c r="G283" s="10">
        <v>1.296</v>
      </c>
      <c r="H283" s="10"/>
      <c r="I283" s="10"/>
      <c r="J283" s="10"/>
      <c r="K283" s="10"/>
      <c r="N283" s="2">
        <v>1.296</v>
      </c>
    </row>
    <row r="284" spans="1:14" ht="15.75" customHeight="1">
      <c r="A284" s="17" t="s">
        <v>216</v>
      </c>
      <c r="B284" s="20" t="s">
        <v>213</v>
      </c>
      <c r="C284">
        <v>9</v>
      </c>
      <c r="D284">
        <v>20</v>
      </c>
      <c r="G284" s="10">
        <v>0.78200000000000003</v>
      </c>
      <c r="H284" s="10"/>
      <c r="I284" s="10"/>
      <c r="J284" s="10"/>
      <c r="K284" s="10"/>
      <c r="N284" s="2">
        <v>0.78200000000000003</v>
      </c>
    </row>
    <row r="285" spans="1:14" ht="15.75" customHeight="1">
      <c r="A285" s="17" t="s">
        <v>216</v>
      </c>
      <c r="B285" s="20" t="s">
        <v>213</v>
      </c>
      <c r="C285">
        <v>9</v>
      </c>
      <c r="D285">
        <v>21</v>
      </c>
      <c r="G285" s="10">
        <v>4.6689999999999996</v>
      </c>
      <c r="H285" s="10"/>
      <c r="I285" s="10"/>
      <c r="J285" s="10"/>
      <c r="K285" s="10"/>
      <c r="N285" s="2">
        <v>4.6689999999999996</v>
      </c>
    </row>
    <row r="286" spans="1:14" ht="15.75" customHeight="1">
      <c r="A286" s="17" t="s">
        <v>216</v>
      </c>
      <c r="B286" s="20" t="s">
        <v>213</v>
      </c>
      <c r="C286">
        <v>9</v>
      </c>
      <c r="D286">
        <v>22</v>
      </c>
      <c r="G286" s="10">
        <v>0.91900000000000004</v>
      </c>
      <c r="H286" s="10"/>
      <c r="I286" s="10"/>
      <c r="J286" s="10"/>
      <c r="K286" s="10"/>
      <c r="N286" s="2">
        <v>0.91900000000000004</v>
      </c>
    </row>
    <row r="287" spans="1:14" ht="15.75" customHeight="1">
      <c r="A287" s="17" t="s">
        <v>216</v>
      </c>
      <c r="B287" s="20" t="s">
        <v>213</v>
      </c>
      <c r="C287">
        <v>9</v>
      </c>
      <c r="D287">
        <v>23</v>
      </c>
      <c r="G287" s="10">
        <v>0.79500000000000004</v>
      </c>
      <c r="H287" s="10"/>
      <c r="I287" s="10"/>
      <c r="J287" s="10"/>
      <c r="K287" s="10"/>
      <c r="N287" s="2">
        <v>0.79500000000000004</v>
      </c>
    </row>
    <row r="288" spans="1:14" ht="15.75" customHeight="1">
      <c r="A288" s="17" t="s">
        <v>216</v>
      </c>
      <c r="B288" s="20" t="s">
        <v>213</v>
      </c>
      <c r="C288">
        <v>9</v>
      </c>
      <c r="D288">
        <v>24</v>
      </c>
      <c r="G288" s="10">
        <v>1.0489999999999999</v>
      </c>
      <c r="H288" s="10"/>
      <c r="I288" s="10"/>
      <c r="J288" s="10"/>
      <c r="K288" s="10"/>
      <c r="N288" s="2">
        <v>1.0489999999999999</v>
      </c>
    </row>
    <row r="289" spans="1:14" ht="15.75" customHeight="1">
      <c r="A289" s="17" t="s">
        <v>216</v>
      </c>
      <c r="B289" s="20" t="s">
        <v>213</v>
      </c>
      <c r="C289">
        <v>9</v>
      </c>
      <c r="D289">
        <v>25</v>
      </c>
      <c r="G289" s="10">
        <v>1.296</v>
      </c>
      <c r="H289" s="10"/>
      <c r="I289" s="10"/>
      <c r="J289" s="10"/>
      <c r="K289" s="10"/>
      <c r="N289" s="2">
        <v>1.296</v>
      </c>
    </row>
    <row r="290" spans="1:14" ht="15.75" customHeight="1">
      <c r="A290" s="17" t="s">
        <v>216</v>
      </c>
      <c r="B290" s="20" t="s">
        <v>213</v>
      </c>
      <c r="C290">
        <v>9</v>
      </c>
      <c r="D290">
        <v>26</v>
      </c>
      <c r="G290" s="10">
        <v>1.407</v>
      </c>
      <c r="H290" s="10"/>
      <c r="I290" s="10"/>
      <c r="J290" s="10"/>
      <c r="K290" s="10"/>
      <c r="N290" s="2">
        <v>1.407</v>
      </c>
    </row>
    <row r="291" spans="1:14" ht="15.75" customHeight="1">
      <c r="A291" s="17" t="s">
        <v>216</v>
      </c>
      <c r="B291" s="20" t="s">
        <v>213</v>
      </c>
      <c r="C291">
        <v>9</v>
      </c>
      <c r="D291">
        <v>27</v>
      </c>
      <c r="G291" s="10">
        <v>0.96799999999999997</v>
      </c>
      <c r="H291" s="10"/>
      <c r="I291" s="10"/>
      <c r="J291" s="10"/>
      <c r="K291" s="10"/>
      <c r="N291" s="2">
        <v>0.96799999999999997</v>
      </c>
    </row>
    <row r="292" spans="1:14" ht="15.75" customHeight="1">
      <c r="A292" s="17" t="s">
        <v>216</v>
      </c>
      <c r="B292" s="20" t="s">
        <v>213</v>
      </c>
      <c r="C292">
        <v>9</v>
      </c>
      <c r="D292">
        <v>28</v>
      </c>
      <c r="G292" s="10">
        <v>0.85199999999999998</v>
      </c>
      <c r="H292" s="10"/>
      <c r="I292" s="10"/>
      <c r="J292" s="10"/>
      <c r="K292" s="10"/>
      <c r="N292" s="2">
        <v>0.85199999999999998</v>
      </c>
    </row>
    <row r="293" spans="1:14" ht="15.75" customHeight="1">
      <c r="A293" s="17" t="s">
        <v>216</v>
      </c>
      <c r="B293" s="20" t="s">
        <v>213</v>
      </c>
      <c r="C293">
        <v>9</v>
      </c>
      <c r="D293">
        <v>29</v>
      </c>
      <c r="G293" s="10">
        <v>1.6759999999999999</v>
      </c>
      <c r="H293" s="10"/>
      <c r="I293" s="10"/>
      <c r="J293" s="10"/>
      <c r="K293" s="10"/>
      <c r="N293" s="2">
        <v>1.6759999999999999</v>
      </c>
    </row>
    <row r="294" spans="1:14" ht="15.75" customHeight="1">
      <c r="A294" s="17" t="s">
        <v>216</v>
      </c>
      <c r="B294" s="20" t="s">
        <v>213</v>
      </c>
      <c r="C294">
        <v>9</v>
      </c>
      <c r="D294">
        <v>30</v>
      </c>
      <c r="G294" s="10">
        <v>0.23</v>
      </c>
      <c r="H294" s="10"/>
      <c r="I294" s="10"/>
      <c r="J294" s="10"/>
      <c r="K294" s="10"/>
      <c r="N294" s="2">
        <v>0.23</v>
      </c>
    </row>
    <row r="295" spans="1:14" ht="15.75" customHeight="1">
      <c r="A295" s="17" t="s">
        <v>216</v>
      </c>
      <c r="B295" s="20" t="s">
        <v>213</v>
      </c>
      <c r="C295">
        <v>9</v>
      </c>
      <c r="D295">
        <v>31</v>
      </c>
      <c r="G295" s="10">
        <v>2.0939999999999999</v>
      </c>
      <c r="H295" s="10"/>
      <c r="I295" s="10"/>
      <c r="J295" s="10"/>
      <c r="K295" s="10"/>
      <c r="N295" s="2">
        <v>2.0939999999999999</v>
      </c>
    </row>
    <row r="296" spans="1:14" ht="15.75" customHeight="1">
      <c r="A296" s="17" t="s">
        <v>216</v>
      </c>
      <c r="B296" s="20" t="s">
        <v>213</v>
      </c>
      <c r="C296">
        <v>9</v>
      </c>
      <c r="D296">
        <v>32</v>
      </c>
      <c r="G296" s="10">
        <v>3.085</v>
      </c>
      <c r="H296" s="10"/>
      <c r="I296" s="10"/>
      <c r="J296" s="10"/>
      <c r="K296" s="10"/>
      <c r="N296" s="2">
        <v>3.085</v>
      </c>
    </row>
    <row r="297" spans="1:14" ht="15.75" customHeight="1">
      <c r="A297" s="17" t="s">
        <v>216</v>
      </c>
      <c r="B297" s="20" t="s">
        <v>213</v>
      </c>
      <c r="C297">
        <v>9</v>
      </c>
      <c r="D297">
        <v>33</v>
      </c>
      <c r="G297" s="10">
        <v>2.0089999999999999</v>
      </c>
      <c r="H297" s="10"/>
      <c r="I297" s="10"/>
      <c r="J297" s="10"/>
      <c r="K297" s="10"/>
      <c r="N297" s="2">
        <v>2.0089999999999999</v>
      </c>
    </row>
    <row r="298" spans="1:14" ht="15.75" customHeight="1">
      <c r="A298" s="17" t="s">
        <v>216</v>
      </c>
      <c r="B298" s="20" t="s">
        <v>213</v>
      </c>
      <c r="C298">
        <v>9</v>
      </c>
      <c r="D298">
        <v>34</v>
      </c>
      <c r="G298" s="10">
        <v>7.3109999999999999</v>
      </c>
      <c r="H298" s="10"/>
      <c r="I298" s="10"/>
      <c r="J298" s="10"/>
      <c r="K298" s="10"/>
      <c r="N298" s="2">
        <v>7.3109999999999999</v>
      </c>
    </row>
    <row r="299" spans="1:14" ht="15.75" customHeight="1">
      <c r="A299" s="17" t="s">
        <v>216</v>
      </c>
      <c r="B299" s="20" t="s">
        <v>213</v>
      </c>
      <c r="C299">
        <v>9</v>
      </c>
      <c r="D299">
        <v>35</v>
      </c>
      <c r="G299" s="10">
        <v>0.94499999999999995</v>
      </c>
      <c r="H299" s="10"/>
      <c r="I299" s="10"/>
      <c r="J299" s="10"/>
      <c r="K299" s="10"/>
      <c r="N299" s="2">
        <v>0.94499999999999995</v>
      </c>
    </row>
    <row r="300" spans="1:14" ht="15.75" customHeight="1">
      <c r="A300" s="17" t="s">
        <v>216</v>
      </c>
      <c r="B300" s="20" t="s">
        <v>213</v>
      </c>
      <c r="C300">
        <v>9</v>
      </c>
      <c r="D300">
        <v>36</v>
      </c>
      <c r="G300" s="10">
        <v>3.0449999999999999</v>
      </c>
      <c r="H300" s="10"/>
      <c r="I300" s="10"/>
      <c r="J300" s="10"/>
      <c r="K300" s="10"/>
      <c r="N300" s="2">
        <v>3.0449999999999999</v>
      </c>
    </row>
    <row r="301" spans="1:14" ht="15.75" customHeight="1">
      <c r="A301" s="17" t="s">
        <v>216</v>
      </c>
      <c r="B301" s="20" t="s">
        <v>213</v>
      </c>
      <c r="C301">
        <v>9</v>
      </c>
      <c r="D301">
        <v>37</v>
      </c>
      <c r="G301" s="10">
        <v>5.0999999999999996</v>
      </c>
      <c r="H301" s="10"/>
      <c r="I301" s="10"/>
      <c r="J301" s="10"/>
      <c r="K301" s="10"/>
      <c r="N301" s="2">
        <v>5.0999999999999996</v>
      </c>
    </row>
    <row r="302" spans="1:14" ht="15.75" customHeight="1">
      <c r="A302" s="17" t="s">
        <v>216</v>
      </c>
      <c r="B302" s="20" t="s">
        <v>213</v>
      </c>
      <c r="C302">
        <v>9</v>
      </c>
      <c r="D302">
        <v>38</v>
      </c>
      <c r="G302" s="10">
        <v>0.85</v>
      </c>
      <c r="H302" s="10"/>
      <c r="I302" s="10"/>
      <c r="J302" s="10"/>
      <c r="K302" s="10"/>
      <c r="N302" s="2">
        <v>0.85</v>
      </c>
    </row>
    <row r="303" spans="1:14" ht="15.75" customHeight="1">
      <c r="A303" s="17" t="s">
        <v>216</v>
      </c>
      <c r="B303" s="20" t="s">
        <v>213</v>
      </c>
      <c r="C303">
        <v>9</v>
      </c>
      <c r="D303">
        <v>39</v>
      </c>
      <c r="G303" s="10">
        <v>0.11</v>
      </c>
      <c r="H303" s="10"/>
      <c r="I303" s="10"/>
      <c r="J303" s="10"/>
      <c r="K303" s="10"/>
      <c r="N303" s="2">
        <v>0.11</v>
      </c>
    </row>
    <row r="304" spans="1:14" ht="15.75" customHeight="1">
      <c r="A304" s="17" t="s">
        <v>216</v>
      </c>
      <c r="B304" s="20" t="s">
        <v>213</v>
      </c>
      <c r="C304">
        <v>9</v>
      </c>
      <c r="D304">
        <v>40</v>
      </c>
      <c r="G304" s="10">
        <v>0.03</v>
      </c>
      <c r="H304" s="10"/>
      <c r="I304" s="10"/>
      <c r="J304" s="10"/>
      <c r="K304" s="10"/>
      <c r="N304" s="2">
        <v>0.03</v>
      </c>
    </row>
    <row r="305" spans="1:16" ht="15.75" customHeight="1">
      <c r="A305" s="17" t="s">
        <v>216</v>
      </c>
      <c r="B305" s="20" t="s">
        <v>213</v>
      </c>
      <c r="C305">
        <v>9</v>
      </c>
      <c r="D305">
        <v>41</v>
      </c>
      <c r="G305" s="10">
        <v>0.1</v>
      </c>
      <c r="H305" s="10"/>
      <c r="I305" s="10"/>
      <c r="J305" s="10"/>
      <c r="K305" s="10"/>
      <c r="N305" s="2">
        <v>0.1</v>
      </c>
    </row>
    <row r="306" spans="1:16" ht="15.75" customHeight="1">
      <c r="A306" s="17" t="s">
        <v>216</v>
      </c>
      <c r="B306" s="20" t="s">
        <v>213</v>
      </c>
      <c r="C306">
        <v>9</v>
      </c>
      <c r="D306">
        <v>42</v>
      </c>
      <c r="G306" s="10">
        <v>0.20269999999999999</v>
      </c>
      <c r="H306" s="10"/>
      <c r="I306" s="10"/>
      <c r="J306" s="10"/>
      <c r="K306" s="10"/>
      <c r="N306" s="2">
        <v>0.20269999999999999</v>
      </c>
    </row>
    <row r="307" spans="1:16" ht="15.75" customHeight="1">
      <c r="A307" s="17" t="s">
        <v>216</v>
      </c>
      <c r="B307" s="20" t="s">
        <v>213</v>
      </c>
      <c r="C307">
        <v>9</v>
      </c>
      <c r="D307">
        <v>43</v>
      </c>
      <c r="G307" s="10">
        <v>0.15</v>
      </c>
      <c r="H307" s="10"/>
      <c r="I307" s="10"/>
      <c r="J307" s="10"/>
      <c r="K307" s="10"/>
      <c r="N307" s="2">
        <v>0.15</v>
      </c>
    </row>
    <row r="308" spans="1:16" ht="15.75" customHeight="1">
      <c r="A308" s="17" t="s">
        <v>216</v>
      </c>
      <c r="B308" s="20" t="s">
        <v>213</v>
      </c>
      <c r="C308">
        <v>9</v>
      </c>
      <c r="D308">
        <v>44</v>
      </c>
      <c r="G308" s="10">
        <v>0.95</v>
      </c>
      <c r="H308" s="10"/>
      <c r="I308" s="10"/>
      <c r="J308" s="10"/>
      <c r="K308" s="10"/>
      <c r="N308" s="2">
        <v>0.95</v>
      </c>
    </row>
    <row r="309" spans="1:16" ht="15.75" customHeight="1">
      <c r="A309" s="17" t="s">
        <v>216</v>
      </c>
      <c r="B309" s="20" t="s">
        <v>213</v>
      </c>
      <c r="C309">
        <v>9</v>
      </c>
      <c r="D309">
        <v>45</v>
      </c>
      <c r="G309" s="10">
        <v>0.15</v>
      </c>
      <c r="H309" s="10"/>
      <c r="I309" s="10"/>
      <c r="J309" s="10"/>
      <c r="K309" s="10"/>
      <c r="N309" s="2">
        <v>0.15</v>
      </c>
    </row>
    <row r="310" spans="1:16" ht="15.75" customHeight="1">
      <c r="F310" s="3"/>
      <c r="G310" s="3"/>
      <c r="H310" s="3"/>
      <c r="I310" s="3"/>
      <c r="J310" s="3"/>
      <c r="K310" s="3"/>
      <c r="L310" s="3">
        <f>SUM(N310+M310)</f>
        <v>75.270699999999991</v>
      </c>
      <c r="M310" s="3">
        <f t="shared" ref="M310:N310" si="26">SUM(M265:M309)</f>
        <v>3.61</v>
      </c>
      <c r="N310" s="3">
        <f t="shared" si="26"/>
        <v>71.660699999999991</v>
      </c>
      <c r="O310" s="1" t="s">
        <v>73</v>
      </c>
      <c r="P310" s="1">
        <v>45</v>
      </c>
    </row>
    <row r="311" spans="1:16" ht="15.75" customHeight="1">
      <c r="A311" s="17" t="s">
        <v>216</v>
      </c>
      <c r="B311" s="20" t="s">
        <v>213</v>
      </c>
      <c r="C311">
        <v>10</v>
      </c>
      <c r="D311">
        <v>1</v>
      </c>
      <c r="E311" s="21"/>
      <c r="F311" s="10">
        <v>0.19700000000000001</v>
      </c>
      <c r="G311" s="10"/>
      <c r="H311" s="10"/>
      <c r="I311" s="10"/>
      <c r="J311" s="10"/>
      <c r="K311" s="10"/>
      <c r="M311" s="2">
        <v>0.19700000000000001</v>
      </c>
      <c r="N311" s="2"/>
    </row>
    <row r="312" spans="1:16" ht="15.75" customHeight="1">
      <c r="A312" s="17" t="s">
        <v>216</v>
      </c>
      <c r="B312" s="20" t="s">
        <v>213</v>
      </c>
      <c r="C312">
        <v>10</v>
      </c>
      <c r="D312">
        <v>2</v>
      </c>
      <c r="G312" s="10">
        <v>0.6</v>
      </c>
      <c r="H312" s="10"/>
      <c r="I312" s="10"/>
      <c r="J312" s="10"/>
      <c r="K312" s="10"/>
      <c r="N312" s="2">
        <v>0.6</v>
      </c>
    </row>
    <row r="313" spans="1:16" ht="15.75" customHeight="1">
      <c r="A313" s="17" t="s">
        <v>216</v>
      </c>
      <c r="B313" s="20" t="s">
        <v>213</v>
      </c>
      <c r="C313">
        <v>10</v>
      </c>
      <c r="D313">
        <v>3</v>
      </c>
      <c r="G313" s="10">
        <v>0.83299999999999996</v>
      </c>
      <c r="H313" s="10"/>
      <c r="I313" s="10"/>
      <c r="J313" s="10"/>
      <c r="K313" s="10"/>
      <c r="N313" s="2">
        <v>0.83299999999999996</v>
      </c>
    </row>
    <row r="314" spans="1:16" ht="15.75" customHeight="1">
      <c r="A314" s="17" t="s">
        <v>216</v>
      </c>
      <c r="B314" s="20" t="s">
        <v>213</v>
      </c>
      <c r="C314">
        <v>10</v>
      </c>
      <c r="D314">
        <v>4</v>
      </c>
      <c r="G314" s="10">
        <v>0.109</v>
      </c>
      <c r="H314" s="10"/>
      <c r="I314" s="10"/>
      <c r="J314" s="10"/>
      <c r="K314" s="10"/>
      <c r="N314" s="2">
        <v>0.109</v>
      </c>
    </row>
    <row r="315" spans="1:16" ht="15.75" customHeight="1">
      <c r="A315" s="17" t="s">
        <v>216</v>
      </c>
      <c r="B315" s="20" t="s">
        <v>213</v>
      </c>
      <c r="C315">
        <v>10</v>
      </c>
      <c r="D315">
        <v>5</v>
      </c>
      <c r="G315" s="10">
        <v>0.23499999999999999</v>
      </c>
      <c r="H315" s="10"/>
      <c r="I315" s="10"/>
      <c r="J315" s="10"/>
      <c r="K315" s="10"/>
      <c r="N315" s="2">
        <v>0.23499999999999999</v>
      </c>
    </row>
    <row r="316" spans="1:16" ht="15.75" customHeight="1">
      <c r="A316" s="17" t="s">
        <v>216</v>
      </c>
      <c r="B316" s="20" t="s">
        <v>213</v>
      </c>
      <c r="C316">
        <v>10</v>
      </c>
      <c r="D316">
        <v>6</v>
      </c>
      <c r="G316" s="10">
        <v>0.221</v>
      </c>
      <c r="H316" s="10"/>
      <c r="I316" s="10"/>
      <c r="J316" s="10"/>
      <c r="K316" s="10"/>
      <c r="N316" s="2">
        <v>0.221</v>
      </c>
    </row>
    <row r="317" spans="1:16" ht="15.75" customHeight="1">
      <c r="A317" s="17" t="s">
        <v>216</v>
      </c>
      <c r="B317" s="20" t="s">
        <v>213</v>
      </c>
      <c r="C317">
        <v>10</v>
      </c>
      <c r="D317">
        <v>7</v>
      </c>
      <c r="G317" s="10">
        <v>0.35399999999999998</v>
      </c>
      <c r="H317" s="10"/>
      <c r="I317" s="10"/>
      <c r="J317" s="10"/>
      <c r="K317" s="10"/>
      <c r="N317" s="2">
        <v>0.35399999999999998</v>
      </c>
    </row>
    <row r="318" spans="1:16" ht="15.75" customHeight="1">
      <c r="A318" s="17" t="s">
        <v>216</v>
      </c>
      <c r="B318" s="20" t="s">
        <v>213</v>
      </c>
      <c r="C318">
        <v>10</v>
      </c>
      <c r="D318">
        <v>8</v>
      </c>
      <c r="G318" s="10">
        <v>2.1999999999999999E-2</v>
      </c>
      <c r="H318" s="10"/>
      <c r="I318" s="10"/>
      <c r="J318" s="10"/>
      <c r="K318" s="10"/>
      <c r="N318" s="2">
        <v>2.1999999999999999E-2</v>
      </c>
    </row>
    <row r="319" spans="1:16" ht="15.75" customHeight="1">
      <c r="A319" s="17" t="s">
        <v>216</v>
      </c>
      <c r="B319" s="20" t="s">
        <v>213</v>
      </c>
      <c r="C319">
        <v>10</v>
      </c>
      <c r="D319">
        <v>9</v>
      </c>
      <c r="G319" s="10">
        <v>0.17899999999999999</v>
      </c>
      <c r="H319" s="10"/>
      <c r="I319" s="10"/>
      <c r="J319" s="10"/>
      <c r="K319" s="10"/>
      <c r="N319" s="2">
        <v>0.17899999999999999</v>
      </c>
    </row>
    <row r="320" spans="1:16" ht="15.75" customHeight="1">
      <c r="A320" s="17" t="s">
        <v>216</v>
      </c>
      <c r="B320" s="20" t="s">
        <v>213</v>
      </c>
      <c r="C320">
        <v>10</v>
      </c>
      <c r="D320">
        <v>10</v>
      </c>
      <c r="G320" s="10">
        <v>0.21299999999999999</v>
      </c>
      <c r="H320" s="10"/>
      <c r="I320" s="10"/>
      <c r="J320" s="10"/>
      <c r="K320" s="10"/>
      <c r="N320" s="2">
        <v>0.21299999999999999</v>
      </c>
    </row>
    <row r="321" spans="1:14" ht="15.75" customHeight="1">
      <c r="A321" s="17" t="s">
        <v>216</v>
      </c>
      <c r="B321" s="20" t="s">
        <v>213</v>
      </c>
      <c r="C321">
        <v>10</v>
      </c>
      <c r="D321">
        <v>11</v>
      </c>
      <c r="G321" s="10">
        <v>0.33800000000000002</v>
      </c>
      <c r="H321" s="10"/>
      <c r="I321" s="10"/>
      <c r="J321" s="10"/>
      <c r="K321" s="10"/>
      <c r="N321" s="2">
        <v>0.33800000000000002</v>
      </c>
    </row>
    <row r="322" spans="1:14" ht="15.75" customHeight="1">
      <c r="A322" s="17" t="s">
        <v>216</v>
      </c>
      <c r="B322" s="20" t="s">
        <v>213</v>
      </c>
      <c r="C322">
        <v>10</v>
      </c>
      <c r="D322">
        <v>12</v>
      </c>
      <c r="G322" s="10">
        <v>3.931</v>
      </c>
      <c r="H322" s="10"/>
      <c r="I322" s="10"/>
      <c r="J322" s="10"/>
      <c r="K322" s="10"/>
      <c r="N322" s="2">
        <v>3.931</v>
      </c>
    </row>
    <row r="323" spans="1:14" ht="15.75" customHeight="1">
      <c r="A323" s="17" t="s">
        <v>216</v>
      </c>
      <c r="B323" s="20" t="s">
        <v>213</v>
      </c>
      <c r="C323">
        <v>10</v>
      </c>
      <c r="D323">
        <v>13</v>
      </c>
      <c r="G323" s="10">
        <v>1.7609999999999999</v>
      </c>
      <c r="H323" s="10"/>
      <c r="I323" s="10"/>
      <c r="J323" s="10"/>
      <c r="K323" s="10"/>
      <c r="N323" s="2">
        <v>1.7609999999999999</v>
      </c>
    </row>
    <row r="324" spans="1:14" ht="15.75" customHeight="1">
      <c r="A324" s="17" t="s">
        <v>216</v>
      </c>
      <c r="B324" s="20" t="s">
        <v>213</v>
      </c>
      <c r="C324">
        <v>10</v>
      </c>
      <c r="D324">
        <v>14</v>
      </c>
      <c r="G324" s="10">
        <v>4.125</v>
      </c>
      <c r="H324" s="10"/>
      <c r="I324" s="10"/>
      <c r="J324" s="10"/>
      <c r="K324" s="10"/>
      <c r="N324" s="2">
        <v>4.125</v>
      </c>
    </row>
    <row r="325" spans="1:14" ht="15.75" customHeight="1">
      <c r="A325" s="17" t="s">
        <v>216</v>
      </c>
      <c r="B325" s="20" t="s">
        <v>213</v>
      </c>
      <c r="C325">
        <v>10</v>
      </c>
      <c r="D325">
        <v>15</v>
      </c>
      <c r="G325" s="10">
        <v>1.6080000000000001</v>
      </c>
      <c r="H325" s="10"/>
      <c r="I325" s="10"/>
      <c r="J325" s="10"/>
      <c r="K325" s="10"/>
      <c r="N325" s="2">
        <v>1.6080000000000001</v>
      </c>
    </row>
    <row r="326" spans="1:14" ht="15.75" customHeight="1">
      <c r="A326" s="17" t="s">
        <v>216</v>
      </c>
      <c r="B326" s="20" t="s">
        <v>213</v>
      </c>
      <c r="C326">
        <v>10</v>
      </c>
      <c r="D326">
        <v>16</v>
      </c>
      <c r="G326" s="10">
        <v>0.52700000000000002</v>
      </c>
      <c r="H326" s="10"/>
      <c r="I326" s="10"/>
      <c r="J326" s="10"/>
      <c r="K326" s="10"/>
      <c r="N326" s="2">
        <v>0.52700000000000002</v>
      </c>
    </row>
    <row r="327" spans="1:14" ht="15.75" customHeight="1">
      <c r="A327" s="17" t="s">
        <v>216</v>
      </c>
      <c r="B327" s="20" t="s">
        <v>213</v>
      </c>
      <c r="C327">
        <v>10</v>
      </c>
      <c r="D327">
        <v>17</v>
      </c>
      <c r="G327" s="10">
        <v>3.1339999999999999</v>
      </c>
      <c r="H327" s="10"/>
      <c r="I327" s="10"/>
      <c r="J327" s="10"/>
      <c r="K327" s="10"/>
      <c r="N327" s="2">
        <v>3.1339999999999999</v>
      </c>
    </row>
    <row r="328" spans="1:14" ht="15.75" customHeight="1">
      <c r="A328" s="17" t="s">
        <v>216</v>
      </c>
      <c r="B328" s="20" t="s">
        <v>213</v>
      </c>
      <c r="C328">
        <v>10</v>
      </c>
      <c r="D328">
        <v>18</v>
      </c>
      <c r="G328" s="10">
        <v>3.3879999999999999</v>
      </c>
      <c r="H328" s="10"/>
      <c r="I328" s="10"/>
      <c r="J328" s="10"/>
      <c r="K328" s="10"/>
      <c r="N328" s="2">
        <v>3.3879999999999999</v>
      </c>
    </row>
    <row r="329" spans="1:14" ht="15.75" customHeight="1">
      <c r="A329" s="17" t="s">
        <v>216</v>
      </c>
      <c r="B329" s="20" t="s">
        <v>213</v>
      </c>
      <c r="C329">
        <v>10</v>
      </c>
      <c r="D329">
        <v>19</v>
      </c>
      <c r="G329" s="10">
        <v>1.202</v>
      </c>
      <c r="H329" s="10"/>
      <c r="I329" s="10"/>
      <c r="J329" s="10"/>
      <c r="K329" s="10"/>
      <c r="N329" s="2">
        <v>1.202</v>
      </c>
    </row>
    <row r="330" spans="1:14" ht="15.75" customHeight="1">
      <c r="A330" s="17" t="s">
        <v>216</v>
      </c>
      <c r="B330" s="20" t="s">
        <v>213</v>
      </c>
      <c r="C330">
        <v>10</v>
      </c>
      <c r="D330">
        <v>20</v>
      </c>
      <c r="G330" s="10">
        <v>1.7230000000000001</v>
      </c>
      <c r="H330" s="10"/>
      <c r="I330" s="10"/>
      <c r="J330" s="10"/>
      <c r="K330" s="10"/>
      <c r="N330" s="2">
        <v>1.7230000000000001</v>
      </c>
    </row>
    <row r="331" spans="1:14" ht="15.75" customHeight="1">
      <c r="A331" s="17" t="s">
        <v>216</v>
      </c>
      <c r="B331" s="20" t="s">
        <v>213</v>
      </c>
      <c r="C331">
        <v>10</v>
      </c>
      <c r="D331">
        <v>21</v>
      </c>
      <c r="G331" s="10">
        <v>3.738</v>
      </c>
      <c r="H331" s="10"/>
      <c r="I331" s="10"/>
      <c r="J331" s="10"/>
      <c r="K331" s="10"/>
      <c r="N331" s="2">
        <v>3.738</v>
      </c>
    </row>
    <row r="332" spans="1:14" ht="15.75" customHeight="1">
      <c r="A332" s="17" t="s">
        <v>216</v>
      </c>
      <c r="B332" s="20" t="s">
        <v>213</v>
      </c>
      <c r="C332">
        <v>10</v>
      </c>
      <c r="D332">
        <v>22</v>
      </c>
      <c r="G332" s="10">
        <v>0.81799999999999995</v>
      </c>
      <c r="H332" s="10"/>
      <c r="I332" s="10"/>
      <c r="J332" s="10"/>
      <c r="K332" s="10"/>
      <c r="N332" s="2">
        <v>0.81799999999999995</v>
      </c>
    </row>
    <row r="333" spans="1:14" ht="15.75" customHeight="1">
      <c r="A333" s="17" t="s">
        <v>216</v>
      </c>
      <c r="B333" s="20" t="s">
        <v>213</v>
      </c>
      <c r="C333">
        <v>10</v>
      </c>
      <c r="D333">
        <v>23</v>
      </c>
      <c r="G333" s="10">
        <v>0.47199999999999998</v>
      </c>
      <c r="H333" s="10"/>
      <c r="I333" s="10"/>
      <c r="J333" s="10"/>
      <c r="K333" s="10"/>
      <c r="N333" s="2">
        <v>0.47199999999999998</v>
      </c>
    </row>
    <row r="334" spans="1:14" ht="15.75" customHeight="1">
      <c r="A334" s="17" t="s">
        <v>216</v>
      </c>
      <c r="B334" s="20" t="s">
        <v>213</v>
      </c>
      <c r="C334">
        <v>10</v>
      </c>
      <c r="D334">
        <v>24</v>
      </c>
      <c r="G334" s="10">
        <v>0.71799999999999997</v>
      </c>
      <c r="H334" s="10"/>
      <c r="I334" s="10"/>
      <c r="J334" s="10"/>
      <c r="K334" s="10"/>
      <c r="N334" s="2">
        <v>0.71799999999999997</v>
      </c>
    </row>
    <row r="335" spans="1:14" ht="15.75" customHeight="1">
      <c r="A335" s="17" t="s">
        <v>216</v>
      </c>
      <c r="B335" s="20" t="s">
        <v>213</v>
      </c>
      <c r="C335">
        <v>10</v>
      </c>
      <c r="D335">
        <v>25</v>
      </c>
      <c r="G335" s="10">
        <v>0.318</v>
      </c>
      <c r="H335" s="10"/>
      <c r="I335" s="10"/>
      <c r="J335" s="10"/>
      <c r="K335" s="10"/>
      <c r="N335" s="2">
        <v>0.318</v>
      </c>
    </row>
    <row r="336" spans="1:14" ht="15.75" customHeight="1">
      <c r="A336" s="17" t="s">
        <v>216</v>
      </c>
      <c r="B336" s="20" t="s">
        <v>213</v>
      </c>
      <c r="C336">
        <v>10</v>
      </c>
      <c r="D336">
        <v>26</v>
      </c>
      <c r="G336" s="10">
        <v>0.108</v>
      </c>
      <c r="H336" s="10"/>
      <c r="I336" s="10"/>
      <c r="J336" s="10"/>
      <c r="K336" s="10"/>
      <c r="N336" s="2">
        <v>0.108</v>
      </c>
    </row>
    <row r="337" spans="1:16" ht="15.75" customHeight="1">
      <c r="A337" s="17" t="s">
        <v>216</v>
      </c>
      <c r="B337" s="20" t="s">
        <v>213</v>
      </c>
      <c r="C337">
        <v>10</v>
      </c>
      <c r="D337">
        <v>27</v>
      </c>
      <c r="G337" s="10">
        <v>0.253</v>
      </c>
      <c r="H337" s="10"/>
      <c r="I337" s="10"/>
      <c r="J337" s="10"/>
      <c r="K337" s="10"/>
      <c r="N337" s="2">
        <v>0.253</v>
      </c>
    </row>
    <row r="338" spans="1:16" ht="15.75" customHeight="1">
      <c r="F338" s="3"/>
      <c r="G338" s="3"/>
      <c r="H338" s="3"/>
      <c r="I338" s="3"/>
      <c r="J338" s="3"/>
      <c r="K338" s="3"/>
      <c r="L338" s="3">
        <f>SUM(N338+M338)</f>
        <v>31.124999999999996</v>
      </c>
      <c r="M338" s="3">
        <f>SUMPRODUCT(M311:M337)</f>
        <v>0.19700000000000001</v>
      </c>
      <c r="N338" s="3">
        <f>SUM(N312:N337)</f>
        <v>30.927999999999997</v>
      </c>
      <c r="O338" s="1" t="s">
        <v>74</v>
      </c>
      <c r="P338" s="1">
        <v>46</v>
      </c>
    </row>
    <row r="339" spans="1:16" ht="15.75" customHeight="1">
      <c r="A339" s="17" t="s">
        <v>216</v>
      </c>
      <c r="B339" s="20" t="s">
        <v>213</v>
      </c>
      <c r="C339">
        <v>11</v>
      </c>
      <c r="D339">
        <v>1</v>
      </c>
      <c r="E339" s="21">
        <f t="shared" ref="E339:E344" si="27">SUM(G339+F339)</f>
        <v>5.2210000000000001</v>
      </c>
      <c r="F339" s="10">
        <v>9.4E-2</v>
      </c>
      <c r="G339" s="10">
        <v>5.1269999999999998</v>
      </c>
      <c r="H339" s="10">
        <f>F339/E339</f>
        <v>1.800421375215476E-2</v>
      </c>
      <c r="I339" s="10">
        <f>AVERAGE(H339:H344)</f>
        <v>0.31240504705276056</v>
      </c>
      <c r="J339" s="10"/>
      <c r="K339" s="10"/>
      <c r="M339" s="2">
        <v>9.4E-2</v>
      </c>
      <c r="N339" s="2">
        <v>5.1269999999999998</v>
      </c>
    </row>
    <row r="340" spans="1:16" ht="15.75" customHeight="1">
      <c r="A340" s="17" t="s">
        <v>216</v>
      </c>
      <c r="B340" s="20" t="s">
        <v>213</v>
      </c>
      <c r="C340">
        <v>11</v>
      </c>
      <c r="D340">
        <v>2</v>
      </c>
      <c r="E340" s="21">
        <f t="shared" si="27"/>
        <v>3.29</v>
      </c>
      <c r="F340" s="10">
        <v>1.512</v>
      </c>
      <c r="G340" s="10">
        <v>1.778</v>
      </c>
      <c r="H340" s="10">
        <f t="shared" ref="H340:H344" si="28">F340/E340</f>
        <v>0.45957446808510638</v>
      </c>
      <c r="I340" s="10"/>
      <c r="J340" s="10"/>
      <c r="K340" s="10"/>
      <c r="M340" s="2">
        <v>1.512</v>
      </c>
      <c r="N340" s="2">
        <v>1.778</v>
      </c>
    </row>
    <row r="341" spans="1:16" ht="15.75" customHeight="1">
      <c r="A341" s="17" t="s">
        <v>216</v>
      </c>
      <c r="B341" s="20" t="s">
        <v>213</v>
      </c>
      <c r="C341">
        <v>11</v>
      </c>
      <c r="D341">
        <v>3</v>
      </c>
      <c r="E341" s="21">
        <f t="shared" si="27"/>
        <v>0.98599999999999999</v>
      </c>
      <c r="F341" s="10">
        <v>0.17</v>
      </c>
      <c r="G341" s="10">
        <v>0.81599999999999995</v>
      </c>
      <c r="H341" s="10">
        <f t="shared" si="28"/>
        <v>0.17241379310344829</v>
      </c>
      <c r="I341" s="10"/>
      <c r="J341" s="10"/>
      <c r="K341" s="10"/>
      <c r="M341" s="2">
        <v>0.17</v>
      </c>
      <c r="N341" s="2">
        <v>0.81599999999999995</v>
      </c>
    </row>
    <row r="342" spans="1:16" ht="15.75" customHeight="1">
      <c r="A342" s="17" t="s">
        <v>216</v>
      </c>
      <c r="B342" s="20" t="s">
        <v>213</v>
      </c>
      <c r="C342">
        <v>11</v>
      </c>
      <c r="D342">
        <v>4</v>
      </c>
      <c r="E342" s="21">
        <f t="shared" si="27"/>
        <v>1.9359999999999999</v>
      </c>
      <c r="F342" s="10">
        <v>0.68899999999999995</v>
      </c>
      <c r="G342" s="10">
        <v>1.2470000000000001</v>
      </c>
      <c r="H342" s="10">
        <f t="shared" si="28"/>
        <v>0.35588842975206608</v>
      </c>
      <c r="I342" s="10"/>
      <c r="J342" s="10"/>
      <c r="K342" s="10"/>
      <c r="M342" s="2">
        <v>0.68899999999999995</v>
      </c>
      <c r="N342" s="2">
        <v>1.2470000000000001</v>
      </c>
    </row>
    <row r="343" spans="1:16" ht="15.75" customHeight="1">
      <c r="A343" s="17" t="s">
        <v>216</v>
      </c>
      <c r="B343" s="20" t="s">
        <v>213</v>
      </c>
      <c r="C343">
        <v>11</v>
      </c>
      <c r="D343">
        <v>5</v>
      </c>
      <c r="E343" s="21">
        <f t="shared" si="27"/>
        <v>0.83600000000000008</v>
      </c>
      <c r="F343" s="10">
        <v>0.40500000000000003</v>
      </c>
      <c r="G343" s="10">
        <v>0.43099999999999999</v>
      </c>
      <c r="H343" s="10">
        <f t="shared" si="28"/>
        <v>0.48444976076555024</v>
      </c>
      <c r="I343" s="10"/>
      <c r="J343" s="10"/>
      <c r="K343" s="10"/>
      <c r="M343" s="2">
        <v>0.40500000000000003</v>
      </c>
      <c r="N343" s="2">
        <v>0.43099999999999999</v>
      </c>
    </row>
    <row r="344" spans="1:16" ht="15.75" customHeight="1">
      <c r="A344" s="17" t="s">
        <v>216</v>
      </c>
      <c r="B344" s="20" t="s">
        <v>213</v>
      </c>
      <c r="C344">
        <v>11</v>
      </c>
      <c r="D344">
        <v>6</v>
      </c>
      <c r="E344" s="21">
        <f t="shared" si="27"/>
        <v>1.044</v>
      </c>
      <c r="F344" s="10">
        <v>0.40100000000000002</v>
      </c>
      <c r="G344" s="10">
        <v>0.64300000000000002</v>
      </c>
      <c r="H344" s="10">
        <f t="shared" si="28"/>
        <v>0.38409961685823757</v>
      </c>
      <c r="I344" s="10"/>
      <c r="J344" s="10"/>
      <c r="K344" s="10"/>
      <c r="M344" s="2">
        <v>0.40100000000000002</v>
      </c>
      <c r="N344" s="2">
        <v>0.64300000000000002</v>
      </c>
    </row>
    <row r="345" spans="1:16" ht="15.75" customHeight="1">
      <c r="A345" s="17" t="s">
        <v>216</v>
      </c>
      <c r="B345" s="20" t="s">
        <v>213</v>
      </c>
      <c r="C345">
        <v>11</v>
      </c>
      <c r="D345">
        <v>7</v>
      </c>
      <c r="G345" s="10">
        <v>0.622</v>
      </c>
      <c r="H345" s="10"/>
      <c r="I345" s="10"/>
      <c r="J345" s="10"/>
      <c r="K345" s="10"/>
      <c r="N345" s="2">
        <v>0.622</v>
      </c>
    </row>
    <row r="346" spans="1:16" ht="15.75" customHeight="1">
      <c r="A346" s="17" t="s">
        <v>216</v>
      </c>
      <c r="B346" s="20" t="s">
        <v>213</v>
      </c>
      <c r="C346">
        <v>11</v>
      </c>
      <c r="D346">
        <v>8</v>
      </c>
      <c r="G346" s="10">
        <v>0.61</v>
      </c>
      <c r="H346" s="10"/>
      <c r="I346" s="10"/>
      <c r="J346" s="10"/>
      <c r="K346" s="10"/>
      <c r="N346" s="2">
        <v>0.61</v>
      </c>
    </row>
    <row r="347" spans="1:16" ht="15.75" customHeight="1">
      <c r="A347" s="17" t="s">
        <v>216</v>
      </c>
      <c r="B347" s="20" t="s">
        <v>213</v>
      </c>
      <c r="C347">
        <v>11</v>
      </c>
      <c r="D347">
        <v>9</v>
      </c>
      <c r="G347" s="10">
        <v>1.4630000000000001</v>
      </c>
      <c r="H347" s="10"/>
      <c r="I347" s="10"/>
      <c r="J347" s="10"/>
      <c r="K347" s="10"/>
      <c r="N347" s="2">
        <v>1.4630000000000001</v>
      </c>
    </row>
    <row r="348" spans="1:16" ht="15.75" customHeight="1">
      <c r="A348" s="17" t="s">
        <v>216</v>
      </c>
      <c r="B348" s="20" t="s">
        <v>213</v>
      </c>
      <c r="C348">
        <v>11</v>
      </c>
      <c r="D348">
        <v>10</v>
      </c>
      <c r="G348" s="10">
        <v>1.2090000000000001</v>
      </c>
      <c r="H348" s="10"/>
      <c r="I348" s="10"/>
      <c r="J348" s="10"/>
      <c r="K348" s="10"/>
      <c r="N348" s="2">
        <v>1.2090000000000001</v>
      </c>
    </row>
    <row r="349" spans="1:16" ht="15.75" customHeight="1">
      <c r="A349" s="17" t="s">
        <v>216</v>
      </c>
      <c r="B349" s="20" t="s">
        <v>213</v>
      </c>
      <c r="C349">
        <v>11</v>
      </c>
      <c r="D349">
        <v>11</v>
      </c>
      <c r="G349" s="10">
        <v>0.28599999999999998</v>
      </c>
      <c r="H349" s="10"/>
      <c r="I349" s="10"/>
      <c r="J349" s="10"/>
      <c r="K349" s="10"/>
      <c r="N349" s="2">
        <v>0.28599999999999998</v>
      </c>
    </row>
    <row r="350" spans="1:16" ht="15.75" customHeight="1">
      <c r="A350" s="17" t="s">
        <v>216</v>
      </c>
      <c r="B350" s="20" t="s">
        <v>213</v>
      </c>
      <c r="C350">
        <v>11</v>
      </c>
      <c r="D350">
        <v>12</v>
      </c>
      <c r="G350" s="10">
        <v>0.214</v>
      </c>
      <c r="H350" s="10"/>
      <c r="I350" s="10"/>
      <c r="J350" s="10"/>
      <c r="K350" s="10"/>
      <c r="N350" s="2">
        <v>0.214</v>
      </c>
    </row>
    <row r="351" spans="1:16" ht="15.75" customHeight="1">
      <c r="A351" s="17" t="s">
        <v>216</v>
      </c>
      <c r="B351" s="20" t="s">
        <v>213</v>
      </c>
      <c r="C351">
        <v>11</v>
      </c>
      <c r="D351">
        <v>13</v>
      </c>
      <c r="G351" s="10">
        <v>1.8080000000000001</v>
      </c>
      <c r="H351" s="10"/>
      <c r="I351" s="10"/>
      <c r="J351" s="10"/>
      <c r="K351" s="10"/>
      <c r="N351" s="2">
        <v>1.8080000000000001</v>
      </c>
    </row>
    <row r="352" spans="1:16" ht="15.75" customHeight="1">
      <c r="A352" s="17" t="s">
        <v>216</v>
      </c>
      <c r="B352" s="20" t="s">
        <v>213</v>
      </c>
      <c r="C352">
        <v>11</v>
      </c>
      <c r="D352">
        <v>14</v>
      </c>
      <c r="G352" s="10">
        <v>1.472</v>
      </c>
      <c r="H352" s="10"/>
      <c r="I352" s="10"/>
      <c r="J352" s="10"/>
      <c r="K352" s="10"/>
      <c r="N352" s="2">
        <v>1.472</v>
      </c>
    </row>
    <row r="353" spans="1:14" ht="15.75" customHeight="1">
      <c r="A353" s="17" t="s">
        <v>216</v>
      </c>
      <c r="B353" s="20" t="s">
        <v>213</v>
      </c>
      <c r="C353">
        <v>11</v>
      </c>
      <c r="D353">
        <v>15</v>
      </c>
      <c r="G353" s="10">
        <v>0.70299999999999996</v>
      </c>
      <c r="H353" s="10"/>
      <c r="I353" s="10"/>
      <c r="J353" s="10"/>
      <c r="K353" s="10"/>
      <c r="N353" s="2">
        <v>0.70299999999999996</v>
      </c>
    </row>
    <row r="354" spans="1:14" ht="15.75" customHeight="1">
      <c r="A354" s="17" t="s">
        <v>216</v>
      </c>
      <c r="B354" s="20" t="s">
        <v>213</v>
      </c>
      <c r="C354">
        <v>11</v>
      </c>
      <c r="D354">
        <v>16</v>
      </c>
      <c r="G354" s="10">
        <v>0.97</v>
      </c>
      <c r="H354" s="10"/>
      <c r="I354" s="10"/>
      <c r="J354" s="10"/>
      <c r="K354" s="10"/>
      <c r="N354" s="2">
        <v>0.97</v>
      </c>
    </row>
    <row r="355" spans="1:14" ht="15.75" customHeight="1">
      <c r="A355" s="17" t="s">
        <v>216</v>
      </c>
      <c r="B355" s="20" t="s">
        <v>213</v>
      </c>
      <c r="C355">
        <v>11</v>
      </c>
      <c r="D355">
        <v>17</v>
      </c>
      <c r="G355" s="10">
        <v>0.73799999999999999</v>
      </c>
      <c r="H355" s="10"/>
      <c r="I355" s="10"/>
      <c r="J355" s="10"/>
      <c r="K355" s="10"/>
      <c r="N355" s="2">
        <v>0.73799999999999999</v>
      </c>
    </row>
    <row r="356" spans="1:14" ht="15.75" customHeight="1">
      <c r="A356" s="17" t="s">
        <v>216</v>
      </c>
      <c r="B356" s="20" t="s">
        <v>213</v>
      </c>
      <c r="C356">
        <v>11</v>
      </c>
      <c r="D356">
        <v>18</v>
      </c>
      <c r="G356" s="10">
        <v>0.77100000000000002</v>
      </c>
      <c r="H356" s="10"/>
      <c r="I356" s="10"/>
      <c r="J356" s="10"/>
      <c r="K356" s="10"/>
      <c r="N356" s="2">
        <v>0.77100000000000002</v>
      </c>
    </row>
    <row r="357" spans="1:14" ht="15.75" customHeight="1">
      <c r="A357" s="17" t="s">
        <v>216</v>
      </c>
      <c r="B357" s="20" t="s">
        <v>213</v>
      </c>
      <c r="C357">
        <v>11</v>
      </c>
      <c r="D357">
        <v>19</v>
      </c>
      <c r="G357" s="10">
        <v>2.302</v>
      </c>
      <c r="H357" s="10"/>
      <c r="I357" s="10"/>
      <c r="J357" s="10"/>
      <c r="K357" s="10"/>
      <c r="N357" s="2">
        <v>2.302</v>
      </c>
    </row>
    <row r="358" spans="1:14" ht="15.75" customHeight="1">
      <c r="A358" s="17" t="s">
        <v>216</v>
      </c>
      <c r="B358" s="20" t="s">
        <v>213</v>
      </c>
      <c r="C358">
        <v>11</v>
      </c>
      <c r="D358">
        <v>20</v>
      </c>
      <c r="G358" s="10">
        <v>1.079</v>
      </c>
      <c r="H358" s="10"/>
      <c r="I358" s="10"/>
      <c r="J358" s="10"/>
      <c r="K358" s="10"/>
      <c r="N358" s="2">
        <v>1.079</v>
      </c>
    </row>
    <row r="359" spans="1:14" ht="15.75" customHeight="1">
      <c r="A359" s="17" t="s">
        <v>216</v>
      </c>
      <c r="B359" s="20" t="s">
        <v>213</v>
      </c>
      <c r="C359">
        <v>11</v>
      </c>
      <c r="D359">
        <v>21</v>
      </c>
      <c r="G359" s="10">
        <v>0.185</v>
      </c>
      <c r="H359" s="10"/>
      <c r="I359" s="10"/>
      <c r="J359" s="10"/>
      <c r="K359" s="10"/>
      <c r="N359" s="2">
        <v>0.185</v>
      </c>
    </row>
    <row r="360" spans="1:14" ht="15.75" customHeight="1">
      <c r="A360" s="17" t="s">
        <v>216</v>
      </c>
      <c r="B360" s="20" t="s">
        <v>213</v>
      </c>
      <c r="C360">
        <v>11</v>
      </c>
      <c r="D360">
        <v>22</v>
      </c>
      <c r="G360" s="10">
        <v>5.2709999999999999</v>
      </c>
      <c r="H360" s="10"/>
      <c r="I360" s="10"/>
      <c r="J360" s="10"/>
      <c r="K360" s="10"/>
      <c r="N360" s="2">
        <v>5.2709999999999999</v>
      </c>
    </row>
    <row r="361" spans="1:14" ht="15.75" customHeight="1">
      <c r="A361" s="17" t="s">
        <v>216</v>
      </c>
      <c r="B361" s="20" t="s">
        <v>213</v>
      </c>
      <c r="C361">
        <v>11</v>
      </c>
      <c r="D361">
        <v>23</v>
      </c>
      <c r="G361" s="10">
        <v>0.34100000000000003</v>
      </c>
      <c r="H361" s="10"/>
      <c r="I361" s="10"/>
      <c r="J361" s="10"/>
      <c r="K361" s="10"/>
      <c r="N361" s="2">
        <v>0.34100000000000003</v>
      </c>
    </row>
    <row r="362" spans="1:14" ht="15.75" customHeight="1">
      <c r="A362" s="17" t="s">
        <v>216</v>
      </c>
      <c r="B362" s="20" t="s">
        <v>213</v>
      </c>
      <c r="C362">
        <v>11</v>
      </c>
      <c r="D362">
        <v>24</v>
      </c>
      <c r="G362" s="10">
        <v>1.1120000000000001</v>
      </c>
      <c r="H362" s="10"/>
      <c r="I362" s="10"/>
      <c r="J362" s="10"/>
      <c r="K362" s="10"/>
      <c r="N362" s="2">
        <v>1.1120000000000001</v>
      </c>
    </row>
    <row r="363" spans="1:14" ht="15.75" customHeight="1">
      <c r="A363" s="17" t="s">
        <v>216</v>
      </c>
      <c r="B363" s="20" t="s">
        <v>213</v>
      </c>
      <c r="C363">
        <v>11</v>
      </c>
      <c r="D363">
        <v>25</v>
      </c>
      <c r="G363" s="10">
        <v>0.89400000000000002</v>
      </c>
      <c r="H363" s="10"/>
      <c r="I363" s="10"/>
      <c r="J363" s="10"/>
      <c r="K363" s="10"/>
      <c r="N363" s="2">
        <v>0.89400000000000002</v>
      </c>
    </row>
    <row r="364" spans="1:14" ht="15.75" customHeight="1">
      <c r="A364" s="17" t="s">
        <v>216</v>
      </c>
      <c r="B364" s="20" t="s">
        <v>213</v>
      </c>
      <c r="C364">
        <v>11</v>
      </c>
      <c r="D364">
        <v>26</v>
      </c>
      <c r="G364" s="10">
        <v>5.22</v>
      </c>
      <c r="H364" s="10"/>
      <c r="I364" s="10"/>
      <c r="J364" s="10"/>
      <c r="K364" s="10"/>
      <c r="N364" s="2">
        <v>5.22</v>
      </c>
    </row>
    <row r="365" spans="1:14" ht="15.75" customHeight="1">
      <c r="A365" s="17" t="s">
        <v>216</v>
      </c>
      <c r="B365" s="20" t="s">
        <v>213</v>
      </c>
      <c r="C365">
        <v>11</v>
      </c>
      <c r="D365">
        <v>27</v>
      </c>
      <c r="G365" s="10">
        <v>2.8740000000000001</v>
      </c>
      <c r="H365" s="10"/>
      <c r="I365" s="10"/>
      <c r="J365" s="10"/>
      <c r="K365" s="10"/>
      <c r="N365" s="2">
        <v>2.8740000000000001</v>
      </c>
    </row>
    <row r="366" spans="1:14" ht="15.75" customHeight="1">
      <c r="A366" s="17" t="s">
        <v>216</v>
      </c>
      <c r="B366" s="20" t="s">
        <v>213</v>
      </c>
      <c r="C366">
        <v>11</v>
      </c>
      <c r="D366">
        <v>28</v>
      </c>
      <c r="G366" s="10">
        <v>0.17</v>
      </c>
      <c r="H366" s="10"/>
      <c r="I366" s="10"/>
      <c r="J366" s="10"/>
      <c r="K366" s="10"/>
      <c r="N366" s="2">
        <v>0.17</v>
      </c>
    </row>
    <row r="367" spans="1:14" ht="15.75" customHeight="1">
      <c r="A367" s="17" t="s">
        <v>216</v>
      </c>
      <c r="B367" s="20" t="s">
        <v>213</v>
      </c>
      <c r="C367">
        <v>11</v>
      </c>
      <c r="D367">
        <v>29</v>
      </c>
      <c r="G367" s="10">
        <v>0.16</v>
      </c>
      <c r="H367" s="10"/>
      <c r="I367" s="10"/>
      <c r="J367" s="10"/>
      <c r="K367" s="10"/>
      <c r="N367" s="2">
        <v>0.16</v>
      </c>
    </row>
    <row r="368" spans="1:14" ht="15.75" customHeight="1">
      <c r="A368" s="17" t="s">
        <v>216</v>
      </c>
      <c r="B368" s="20" t="s">
        <v>213</v>
      </c>
      <c r="C368">
        <v>11</v>
      </c>
      <c r="D368">
        <v>30</v>
      </c>
      <c r="G368" s="10">
        <v>0.7</v>
      </c>
      <c r="H368" s="10"/>
      <c r="I368" s="10"/>
      <c r="J368" s="10"/>
      <c r="K368" s="10"/>
      <c r="N368" s="2">
        <v>0.7</v>
      </c>
    </row>
    <row r="369" spans="1:16" ht="15.75" customHeight="1">
      <c r="A369" s="17" t="s">
        <v>216</v>
      </c>
      <c r="B369" s="20" t="s">
        <v>213</v>
      </c>
      <c r="C369">
        <v>11</v>
      </c>
      <c r="D369">
        <v>31</v>
      </c>
      <c r="G369" s="10">
        <v>0.27</v>
      </c>
      <c r="H369" s="10"/>
      <c r="I369" s="10"/>
      <c r="J369" s="10"/>
      <c r="K369" s="10"/>
      <c r="N369" s="2">
        <v>0.27</v>
      </c>
    </row>
    <row r="370" spans="1:16" ht="15.75" customHeight="1">
      <c r="A370" s="17" t="s">
        <v>216</v>
      </c>
      <c r="B370" s="20" t="s">
        <v>213</v>
      </c>
      <c r="C370">
        <v>11</v>
      </c>
      <c r="D370">
        <v>32</v>
      </c>
      <c r="G370" s="10">
        <v>1.1200000000000001</v>
      </c>
      <c r="H370" s="10"/>
      <c r="I370" s="10"/>
      <c r="J370" s="10"/>
      <c r="K370" s="10"/>
      <c r="N370" s="2">
        <v>1.1200000000000001</v>
      </c>
    </row>
    <row r="371" spans="1:16" ht="15.75" customHeight="1">
      <c r="A371" s="17" t="s">
        <v>216</v>
      </c>
      <c r="B371" s="20" t="s">
        <v>213</v>
      </c>
      <c r="C371">
        <v>11</v>
      </c>
      <c r="D371">
        <v>33</v>
      </c>
      <c r="G371" s="10">
        <v>5.25</v>
      </c>
      <c r="H371" s="10"/>
      <c r="I371" s="10"/>
      <c r="J371" s="10"/>
      <c r="K371" s="10"/>
      <c r="N371" s="2">
        <v>5.25</v>
      </c>
    </row>
    <row r="372" spans="1:16" ht="15.75" customHeight="1">
      <c r="A372" s="17" t="s">
        <v>216</v>
      </c>
      <c r="B372" s="20" t="s">
        <v>213</v>
      </c>
      <c r="C372">
        <v>11</v>
      </c>
      <c r="D372">
        <v>34</v>
      </c>
    </row>
    <row r="373" spans="1:16" ht="15.75" customHeight="1">
      <c r="A373" s="17" t="s">
        <v>216</v>
      </c>
      <c r="B373" s="20" t="s">
        <v>213</v>
      </c>
      <c r="C373">
        <v>11</v>
      </c>
      <c r="D373">
        <v>35</v>
      </c>
    </row>
    <row r="374" spans="1:16" ht="15.75" customHeight="1">
      <c r="F374" s="3"/>
      <c r="G374" s="3"/>
      <c r="H374" s="3"/>
      <c r="I374" s="3"/>
      <c r="J374" s="3"/>
      <c r="K374" s="3"/>
      <c r="L374" s="3">
        <f>SUM(N374+M374)</f>
        <v>51.127000000000002</v>
      </c>
      <c r="M374" s="3">
        <f>SUM(M339:M363)</f>
        <v>3.2709999999999999</v>
      </c>
      <c r="N374" s="3">
        <f>SUM(N339:N373)</f>
        <v>47.856000000000002</v>
      </c>
      <c r="O374" s="1" t="s">
        <v>75</v>
      </c>
      <c r="P374" s="1">
        <v>47</v>
      </c>
    </row>
    <row r="375" spans="1:16" ht="15.75" customHeight="1">
      <c r="A375" s="17" t="s">
        <v>216</v>
      </c>
      <c r="B375" s="20" t="s">
        <v>213</v>
      </c>
      <c r="C375">
        <v>12</v>
      </c>
      <c r="D375">
        <v>1</v>
      </c>
      <c r="E375" s="21">
        <f t="shared" ref="E375:E379" si="29">SUM(G375+F375)</f>
        <v>5.2080000000000002</v>
      </c>
      <c r="F375" s="10">
        <v>0.87</v>
      </c>
      <c r="G375" s="10">
        <v>4.3380000000000001</v>
      </c>
      <c r="H375" s="10">
        <f>F375/E375</f>
        <v>0.16705069124423963</v>
      </c>
      <c r="I375" s="10">
        <f>AVERAGE(H375:H379)</f>
        <v>6.1658470446046852E-2</v>
      </c>
      <c r="J375" s="10"/>
      <c r="K375" s="10"/>
      <c r="M375" s="2">
        <v>0.87</v>
      </c>
      <c r="N375" s="2">
        <v>4.3380000000000001</v>
      </c>
    </row>
    <row r="376" spans="1:16" ht="15.75" customHeight="1">
      <c r="A376" s="17" t="s">
        <v>216</v>
      </c>
      <c r="B376" s="20" t="s">
        <v>213</v>
      </c>
      <c r="C376">
        <v>12</v>
      </c>
      <c r="D376">
        <v>2</v>
      </c>
      <c r="E376" s="21">
        <f t="shared" si="29"/>
        <v>3.1019999999999999</v>
      </c>
      <c r="F376" s="10">
        <v>0.15</v>
      </c>
      <c r="G376" s="10">
        <v>2.952</v>
      </c>
      <c r="H376" s="10">
        <f t="shared" ref="H376:H379" si="30">F376/E376</f>
        <v>4.8355899419729211E-2</v>
      </c>
      <c r="I376" s="10"/>
      <c r="J376" s="10"/>
      <c r="K376" s="10"/>
      <c r="M376" s="2">
        <v>0.15</v>
      </c>
      <c r="N376" s="2">
        <v>2.952</v>
      </c>
    </row>
    <row r="377" spans="1:16" ht="15.75" customHeight="1">
      <c r="A377" s="17" t="s">
        <v>216</v>
      </c>
      <c r="B377" s="20" t="s">
        <v>213</v>
      </c>
      <c r="C377">
        <v>12</v>
      </c>
      <c r="D377">
        <v>3</v>
      </c>
      <c r="E377" s="21">
        <f t="shared" si="29"/>
        <v>9.4670000000000005</v>
      </c>
      <c r="F377" s="10">
        <v>0.46</v>
      </c>
      <c r="G377" s="10">
        <v>9.0069999999999997</v>
      </c>
      <c r="H377" s="10">
        <f t="shared" si="30"/>
        <v>4.8589838385972327E-2</v>
      </c>
      <c r="I377" s="10"/>
      <c r="J377" s="10"/>
      <c r="K377" s="10"/>
      <c r="M377" s="2">
        <v>0.46</v>
      </c>
      <c r="N377" s="2">
        <v>9.0069999999999997</v>
      </c>
    </row>
    <row r="378" spans="1:16" ht="15.75" customHeight="1">
      <c r="A378" s="17" t="s">
        <v>216</v>
      </c>
      <c r="B378" s="20" t="s">
        <v>213</v>
      </c>
      <c r="C378">
        <v>12</v>
      </c>
      <c r="D378">
        <v>4</v>
      </c>
      <c r="E378" s="21">
        <f t="shared" si="29"/>
        <v>0.626</v>
      </c>
      <c r="F378" s="10">
        <v>1.4999999999999999E-2</v>
      </c>
      <c r="G378" s="10">
        <v>0.61099999999999999</v>
      </c>
      <c r="H378" s="10">
        <f t="shared" si="30"/>
        <v>2.3961661341853034E-2</v>
      </c>
      <c r="I378" s="10"/>
      <c r="J378" s="10"/>
      <c r="K378" s="10"/>
      <c r="M378" s="2">
        <v>1.4999999999999999E-2</v>
      </c>
      <c r="N378" s="2">
        <v>0.61099999999999999</v>
      </c>
    </row>
    <row r="379" spans="1:16" ht="15.75" customHeight="1">
      <c r="A379" s="17" t="s">
        <v>216</v>
      </c>
      <c r="B379" s="20" t="s">
        <v>213</v>
      </c>
      <c r="C379">
        <v>12</v>
      </c>
      <c r="D379">
        <v>5</v>
      </c>
      <c r="E379" s="21">
        <f t="shared" si="29"/>
        <v>7.18</v>
      </c>
      <c r="F379" s="10">
        <v>0.14599999999999999</v>
      </c>
      <c r="G379" s="10">
        <v>7.0339999999999998</v>
      </c>
      <c r="H379" s="10">
        <f t="shared" si="30"/>
        <v>2.0334261838440112E-2</v>
      </c>
      <c r="I379" s="10"/>
      <c r="J379" s="10"/>
      <c r="K379" s="10"/>
      <c r="M379" s="2">
        <v>0.14599999999999999</v>
      </c>
      <c r="N379" s="2">
        <v>7.0339999999999998</v>
      </c>
    </row>
    <row r="380" spans="1:16" ht="15.75" customHeight="1">
      <c r="A380" s="17" t="s">
        <v>216</v>
      </c>
      <c r="B380" s="20" t="s">
        <v>213</v>
      </c>
      <c r="C380">
        <v>12</v>
      </c>
      <c r="D380">
        <v>6</v>
      </c>
      <c r="G380" s="10">
        <v>0.71899999999999997</v>
      </c>
      <c r="H380" s="10"/>
      <c r="I380" s="10"/>
      <c r="J380" s="10"/>
      <c r="K380" s="10"/>
      <c r="N380" s="2">
        <v>0.71899999999999997</v>
      </c>
    </row>
    <row r="381" spans="1:16" ht="15.75" customHeight="1">
      <c r="A381" s="17" t="s">
        <v>216</v>
      </c>
      <c r="B381" s="20" t="s">
        <v>213</v>
      </c>
      <c r="C381">
        <v>12</v>
      </c>
      <c r="D381">
        <v>7</v>
      </c>
      <c r="G381" s="10">
        <v>0.58299999999999996</v>
      </c>
      <c r="H381" s="10"/>
      <c r="I381" s="10"/>
      <c r="J381" s="10"/>
      <c r="K381" s="10"/>
      <c r="N381" s="2">
        <v>0.58299999999999996</v>
      </c>
    </row>
    <row r="382" spans="1:16" ht="15.75" customHeight="1">
      <c r="A382" s="17" t="s">
        <v>216</v>
      </c>
      <c r="B382" s="20" t="s">
        <v>213</v>
      </c>
      <c r="C382">
        <v>12</v>
      </c>
      <c r="D382">
        <v>8</v>
      </c>
      <c r="G382" s="10">
        <v>17.385999999999999</v>
      </c>
      <c r="H382" s="10"/>
      <c r="I382" s="10"/>
      <c r="J382" s="10"/>
      <c r="K382" s="10"/>
      <c r="N382" s="2">
        <v>17.385999999999999</v>
      </c>
    </row>
    <row r="383" spans="1:16" ht="15.75" customHeight="1">
      <c r="A383" s="17" t="s">
        <v>216</v>
      </c>
      <c r="B383" s="20" t="s">
        <v>213</v>
      </c>
      <c r="C383">
        <v>12</v>
      </c>
      <c r="D383">
        <v>9</v>
      </c>
      <c r="G383" s="10">
        <v>0.98099999999999998</v>
      </c>
      <c r="H383" s="10"/>
      <c r="I383" s="10"/>
      <c r="J383" s="10"/>
      <c r="K383" s="10"/>
      <c r="N383" s="2">
        <v>0.98099999999999998</v>
      </c>
    </row>
    <row r="384" spans="1:16" ht="15.75" customHeight="1">
      <c r="A384" s="17" t="s">
        <v>216</v>
      </c>
      <c r="B384" s="20" t="s">
        <v>213</v>
      </c>
      <c r="C384">
        <v>12</v>
      </c>
      <c r="D384">
        <v>10</v>
      </c>
      <c r="G384" s="10">
        <v>10.279</v>
      </c>
      <c r="H384" s="10"/>
      <c r="I384" s="10"/>
      <c r="J384" s="10"/>
      <c r="K384" s="10"/>
      <c r="N384" s="2">
        <v>10.279</v>
      </c>
    </row>
    <row r="385" spans="1:14" ht="15.75" customHeight="1">
      <c r="A385" s="17" t="s">
        <v>216</v>
      </c>
      <c r="B385" s="20" t="s">
        <v>213</v>
      </c>
      <c r="C385">
        <v>12</v>
      </c>
      <c r="D385">
        <v>11</v>
      </c>
      <c r="G385" s="10">
        <v>0.77900000000000003</v>
      </c>
      <c r="H385" s="10"/>
      <c r="I385" s="10"/>
      <c r="J385" s="10"/>
      <c r="K385" s="10"/>
      <c r="N385" s="2">
        <v>0.77900000000000003</v>
      </c>
    </row>
    <row r="386" spans="1:14" ht="15.75" customHeight="1">
      <c r="A386" s="17" t="s">
        <v>216</v>
      </c>
      <c r="B386" s="20" t="s">
        <v>213</v>
      </c>
      <c r="C386">
        <v>12</v>
      </c>
      <c r="D386">
        <v>12</v>
      </c>
      <c r="G386" s="10">
        <v>4.5</v>
      </c>
      <c r="H386" s="10"/>
      <c r="I386" s="10"/>
      <c r="J386" s="10"/>
      <c r="K386" s="10"/>
      <c r="N386" s="2">
        <v>4.5</v>
      </c>
    </row>
    <row r="387" spans="1:14" ht="15.75" customHeight="1">
      <c r="A387" s="17" t="s">
        <v>216</v>
      </c>
      <c r="B387" s="20" t="s">
        <v>213</v>
      </c>
      <c r="C387">
        <v>12</v>
      </c>
      <c r="D387">
        <v>13</v>
      </c>
      <c r="G387" s="10">
        <v>1.6890000000000001</v>
      </c>
      <c r="H387" s="10"/>
      <c r="I387" s="10"/>
      <c r="J387" s="10"/>
      <c r="K387" s="10"/>
      <c r="N387" s="2">
        <v>1.6890000000000001</v>
      </c>
    </row>
    <row r="388" spans="1:14" ht="15.75" customHeight="1">
      <c r="A388" s="17" t="s">
        <v>216</v>
      </c>
      <c r="B388" s="20" t="s">
        <v>213</v>
      </c>
      <c r="C388">
        <v>12</v>
      </c>
      <c r="D388">
        <v>14</v>
      </c>
      <c r="G388" s="10">
        <v>0.54400000000000004</v>
      </c>
      <c r="H388" s="10"/>
      <c r="I388" s="10"/>
      <c r="J388" s="10"/>
      <c r="K388" s="10"/>
      <c r="N388" s="2">
        <v>0.54400000000000004</v>
      </c>
    </row>
    <row r="389" spans="1:14" ht="15.75" customHeight="1">
      <c r="A389" s="17" t="s">
        <v>216</v>
      </c>
      <c r="B389" s="20" t="s">
        <v>213</v>
      </c>
      <c r="C389">
        <v>12</v>
      </c>
      <c r="D389">
        <v>15</v>
      </c>
      <c r="G389" s="10">
        <v>0.9</v>
      </c>
      <c r="H389" s="10"/>
      <c r="I389" s="10"/>
      <c r="J389" s="10"/>
      <c r="K389" s="10"/>
      <c r="N389" s="2">
        <v>0.9</v>
      </c>
    </row>
    <row r="390" spans="1:14" ht="15.75" customHeight="1">
      <c r="A390" s="17" t="s">
        <v>216</v>
      </c>
      <c r="B390" s="20" t="s">
        <v>213</v>
      </c>
      <c r="C390">
        <v>12</v>
      </c>
      <c r="D390">
        <v>16</v>
      </c>
      <c r="G390" s="10">
        <v>1.9630000000000001</v>
      </c>
      <c r="H390" s="10"/>
      <c r="I390" s="10"/>
      <c r="J390" s="10"/>
      <c r="K390" s="10"/>
      <c r="N390" s="2">
        <v>1.9630000000000001</v>
      </c>
    </row>
    <row r="391" spans="1:14" ht="15.75" customHeight="1">
      <c r="A391" s="17" t="s">
        <v>216</v>
      </c>
      <c r="B391" s="20" t="s">
        <v>213</v>
      </c>
      <c r="C391">
        <v>12</v>
      </c>
      <c r="D391">
        <v>17</v>
      </c>
      <c r="G391" s="10">
        <v>3.952</v>
      </c>
      <c r="H391" s="10"/>
      <c r="I391" s="10"/>
      <c r="J391" s="10"/>
      <c r="K391" s="10"/>
      <c r="N391" s="2">
        <v>3.952</v>
      </c>
    </row>
    <row r="392" spans="1:14" ht="15.75" customHeight="1">
      <c r="A392" s="17" t="s">
        <v>216</v>
      </c>
      <c r="B392" s="20" t="s">
        <v>213</v>
      </c>
      <c r="C392">
        <v>12</v>
      </c>
      <c r="D392">
        <v>18</v>
      </c>
      <c r="G392" s="10">
        <v>5.5979999999999999</v>
      </c>
      <c r="H392" s="10"/>
      <c r="I392" s="10"/>
      <c r="J392" s="10"/>
      <c r="K392" s="10"/>
      <c r="N392" s="2">
        <v>5.5979999999999999</v>
      </c>
    </row>
    <row r="393" spans="1:14" ht="15.75" customHeight="1">
      <c r="A393" s="17" t="s">
        <v>216</v>
      </c>
      <c r="B393" s="20" t="s">
        <v>213</v>
      </c>
      <c r="C393">
        <v>12</v>
      </c>
      <c r="D393">
        <v>19</v>
      </c>
      <c r="G393" s="10">
        <v>4.5069999999999997</v>
      </c>
      <c r="H393" s="10"/>
      <c r="I393" s="10"/>
      <c r="J393" s="10"/>
      <c r="K393" s="10"/>
      <c r="N393" s="2">
        <v>4.5069999999999997</v>
      </c>
    </row>
    <row r="394" spans="1:14" ht="15.75" customHeight="1">
      <c r="A394" s="17" t="s">
        <v>216</v>
      </c>
      <c r="B394" s="20" t="s">
        <v>213</v>
      </c>
      <c r="C394">
        <v>12</v>
      </c>
      <c r="D394">
        <v>20</v>
      </c>
      <c r="G394" s="10">
        <v>0.93899999999999995</v>
      </c>
      <c r="H394" s="10"/>
      <c r="I394" s="10"/>
      <c r="J394" s="10"/>
      <c r="K394" s="10"/>
      <c r="N394" s="2">
        <v>0.93899999999999995</v>
      </c>
    </row>
    <row r="395" spans="1:14" ht="15.75" customHeight="1">
      <c r="A395" s="17" t="s">
        <v>216</v>
      </c>
      <c r="B395" s="20" t="s">
        <v>213</v>
      </c>
      <c r="C395">
        <v>12</v>
      </c>
      <c r="D395">
        <v>21</v>
      </c>
      <c r="G395" s="10">
        <v>0.71399999999999997</v>
      </c>
      <c r="H395" s="10"/>
      <c r="I395" s="10"/>
      <c r="J395" s="10"/>
      <c r="K395" s="10"/>
      <c r="N395" s="2">
        <v>0.71399999999999997</v>
      </c>
    </row>
    <row r="396" spans="1:14" ht="15.75" customHeight="1">
      <c r="A396" s="17" t="s">
        <v>216</v>
      </c>
      <c r="B396" s="20" t="s">
        <v>213</v>
      </c>
      <c r="C396">
        <v>12</v>
      </c>
      <c r="D396">
        <v>22</v>
      </c>
      <c r="G396" s="10">
        <v>0.308</v>
      </c>
      <c r="H396" s="10"/>
      <c r="I396" s="10"/>
      <c r="J396" s="10"/>
      <c r="K396" s="10"/>
      <c r="N396" s="2">
        <v>0.308</v>
      </c>
    </row>
    <row r="397" spans="1:14" ht="15.75" customHeight="1">
      <c r="A397" s="17" t="s">
        <v>216</v>
      </c>
      <c r="B397" s="20" t="s">
        <v>213</v>
      </c>
      <c r="C397">
        <v>12</v>
      </c>
      <c r="D397">
        <v>23</v>
      </c>
      <c r="G397" s="10">
        <v>0.70599999999999996</v>
      </c>
      <c r="H397" s="10"/>
      <c r="I397" s="10"/>
      <c r="J397" s="10"/>
      <c r="K397" s="10"/>
      <c r="N397" s="2">
        <v>0.70599999999999996</v>
      </c>
    </row>
    <row r="398" spans="1:14" ht="15.75" customHeight="1">
      <c r="A398" s="17" t="s">
        <v>216</v>
      </c>
      <c r="B398" s="20" t="s">
        <v>213</v>
      </c>
      <c r="C398">
        <v>12</v>
      </c>
      <c r="D398">
        <v>24</v>
      </c>
      <c r="G398" s="10">
        <v>1.4079999999999999</v>
      </c>
      <c r="H398" s="10"/>
      <c r="I398" s="10"/>
      <c r="J398" s="10"/>
      <c r="K398" s="10"/>
      <c r="N398" s="2">
        <v>1.4079999999999999</v>
      </c>
    </row>
    <row r="399" spans="1:14" ht="15.75" customHeight="1">
      <c r="A399" s="17" t="s">
        <v>216</v>
      </c>
      <c r="B399" s="20" t="s">
        <v>213</v>
      </c>
      <c r="C399">
        <v>12</v>
      </c>
      <c r="D399">
        <v>25</v>
      </c>
      <c r="G399" s="10">
        <v>0.50700000000000001</v>
      </c>
      <c r="H399" s="10"/>
      <c r="I399" s="10"/>
      <c r="J399" s="10"/>
      <c r="K399" s="10"/>
      <c r="N399" s="2">
        <v>0.50700000000000001</v>
      </c>
    </row>
    <row r="400" spans="1:14" ht="15.75" customHeight="1">
      <c r="A400" s="17" t="s">
        <v>216</v>
      </c>
      <c r="B400" s="20" t="s">
        <v>213</v>
      </c>
      <c r="C400">
        <v>12</v>
      </c>
      <c r="D400">
        <v>26</v>
      </c>
      <c r="G400" s="10">
        <v>1.8240000000000001</v>
      </c>
      <c r="H400" s="10"/>
      <c r="I400" s="10"/>
      <c r="J400" s="10"/>
      <c r="K400" s="10"/>
      <c r="N400" s="2">
        <v>1.8240000000000001</v>
      </c>
    </row>
    <row r="401" spans="1:14" ht="15.75" customHeight="1">
      <c r="A401" s="17" t="s">
        <v>216</v>
      </c>
      <c r="B401" s="20" t="s">
        <v>213</v>
      </c>
      <c r="C401">
        <v>12</v>
      </c>
      <c r="D401">
        <v>27</v>
      </c>
      <c r="G401" s="10">
        <v>0.72799999999999998</v>
      </c>
      <c r="H401" s="10"/>
      <c r="I401" s="10"/>
      <c r="J401" s="10"/>
      <c r="K401" s="10"/>
      <c r="N401" s="2">
        <v>0.72799999999999998</v>
      </c>
    </row>
    <row r="402" spans="1:14" ht="15.75" customHeight="1">
      <c r="A402" s="17" t="s">
        <v>216</v>
      </c>
      <c r="B402" s="20" t="s">
        <v>213</v>
      </c>
      <c r="C402">
        <v>12</v>
      </c>
      <c r="D402">
        <v>28</v>
      </c>
      <c r="G402" s="10">
        <v>4.5170000000000003</v>
      </c>
      <c r="H402" s="10"/>
      <c r="I402" s="10"/>
      <c r="J402" s="10"/>
      <c r="K402" s="10"/>
      <c r="N402" s="2">
        <v>4.5170000000000003</v>
      </c>
    </row>
    <row r="403" spans="1:14" ht="15.75" customHeight="1">
      <c r="A403" s="17" t="s">
        <v>216</v>
      </c>
      <c r="B403" s="20" t="s">
        <v>213</v>
      </c>
      <c r="C403">
        <v>12</v>
      </c>
      <c r="D403">
        <v>29</v>
      </c>
      <c r="G403" s="10">
        <v>2.097</v>
      </c>
      <c r="H403" s="10"/>
      <c r="I403" s="10"/>
      <c r="J403" s="10"/>
      <c r="K403" s="10"/>
      <c r="N403" s="2">
        <v>2.097</v>
      </c>
    </row>
    <row r="404" spans="1:14" ht="15.75" customHeight="1">
      <c r="A404" s="17" t="s">
        <v>216</v>
      </c>
      <c r="B404" s="20" t="s">
        <v>213</v>
      </c>
      <c r="C404">
        <v>12</v>
      </c>
      <c r="D404">
        <v>30</v>
      </c>
      <c r="G404" s="10">
        <v>0.6</v>
      </c>
      <c r="H404" s="10"/>
      <c r="I404" s="10"/>
      <c r="J404" s="10"/>
      <c r="K404" s="10"/>
      <c r="N404" s="2">
        <v>0.6</v>
      </c>
    </row>
    <row r="405" spans="1:14" ht="15.75" customHeight="1">
      <c r="A405" s="17" t="s">
        <v>216</v>
      </c>
      <c r="B405" s="20" t="s">
        <v>213</v>
      </c>
      <c r="C405">
        <v>12</v>
      </c>
      <c r="D405">
        <v>31</v>
      </c>
      <c r="G405" s="10">
        <v>2.2850000000000001</v>
      </c>
      <c r="H405" s="10"/>
      <c r="I405" s="10"/>
      <c r="J405" s="10"/>
      <c r="K405" s="10"/>
      <c r="N405" s="2">
        <v>2.2850000000000001</v>
      </c>
    </row>
    <row r="406" spans="1:14" ht="15.75" customHeight="1">
      <c r="A406" s="17" t="s">
        <v>216</v>
      </c>
      <c r="B406" s="20" t="s">
        <v>213</v>
      </c>
      <c r="C406">
        <v>12</v>
      </c>
      <c r="D406">
        <v>32</v>
      </c>
      <c r="G406" s="10">
        <v>1.9159999999999999</v>
      </c>
      <c r="H406" s="10"/>
      <c r="I406" s="10"/>
      <c r="J406" s="10"/>
      <c r="K406" s="10"/>
      <c r="N406" s="2">
        <v>1.9159999999999999</v>
      </c>
    </row>
    <row r="407" spans="1:14" ht="15.75" customHeight="1">
      <c r="A407" s="17" t="s">
        <v>216</v>
      </c>
      <c r="B407" s="20" t="s">
        <v>213</v>
      </c>
      <c r="C407">
        <v>12</v>
      </c>
      <c r="D407">
        <v>33</v>
      </c>
      <c r="G407" s="10">
        <v>0.99099999999999999</v>
      </c>
      <c r="H407" s="10"/>
      <c r="I407" s="10"/>
      <c r="J407" s="10"/>
      <c r="K407" s="10"/>
      <c r="N407" s="2">
        <v>0.99099999999999999</v>
      </c>
    </row>
    <row r="408" spans="1:14" ht="15.75" customHeight="1">
      <c r="A408" s="17" t="s">
        <v>216</v>
      </c>
      <c r="B408" s="20" t="s">
        <v>213</v>
      </c>
      <c r="C408">
        <v>12</v>
      </c>
      <c r="D408">
        <v>34</v>
      </c>
      <c r="G408" s="10">
        <v>2.3079999999999998</v>
      </c>
      <c r="H408" s="10"/>
      <c r="I408" s="10"/>
      <c r="J408" s="10"/>
      <c r="K408" s="10"/>
      <c r="N408" s="2">
        <v>2.3079999999999998</v>
      </c>
    </row>
    <row r="409" spans="1:14" ht="15.75" customHeight="1">
      <c r="A409" s="17" t="s">
        <v>216</v>
      </c>
      <c r="B409" s="20" t="s">
        <v>213</v>
      </c>
      <c r="C409">
        <v>12</v>
      </c>
      <c r="D409">
        <v>35</v>
      </c>
      <c r="G409" s="10">
        <v>4.5069999999999997</v>
      </c>
      <c r="H409" s="10"/>
      <c r="I409" s="10"/>
      <c r="J409" s="10"/>
      <c r="K409" s="10"/>
      <c r="N409" s="2">
        <v>4.5069999999999997</v>
      </c>
    </row>
    <row r="410" spans="1:14" ht="15.75" customHeight="1">
      <c r="A410" s="17" t="s">
        <v>216</v>
      </c>
      <c r="B410" s="20" t="s">
        <v>213</v>
      </c>
      <c r="C410">
        <v>12</v>
      </c>
      <c r="D410">
        <v>36</v>
      </c>
      <c r="G410" s="10">
        <v>0.17</v>
      </c>
      <c r="H410" s="10"/>
      <c r="I410" s="10"/>
      <c r="J410" s="10"/>
      <c r="K410" s="10"/>
      <c r="N410" s="2">
        <v>0.17</v>
      </c>
    </row>
    <row r="411" spans="1:14" ht="15.75" customHeight="1">
      <c r="A411" s="17" t="s">
        <v>216</v>
      </c>
      <c r="B411" s="20" t="s">
        <v>213</v>
      </c>
      <c r="C411">
        <v>12</v>
      </c>
      <c r="D411">
        <v>37</v>
      </c>
      <c r="G411" s="10">
        <v>1.212</v>
      </c>
      <c r="H411" s="10"/>
      <c r="I411" s="10"/>
      <c r="J411" s="10"/>
      <c r="K411" s="10"/>
      <c r="N411" s="2">
        <v>1.212</v>
      </c>
    </row>
    <row r="412" spans="1:14" ht="15.75" customHeight="1">
      <c r="A412" s="17" t="s">
        <v>216</v>
      </c>
      <c r="B412" s="20" t="s">
        <v>213</v>
      </c>
      <c r="C412">
        <v>12</v>
      </c>
      <c r="D412">
        <v>38</v>
      </c>
      <c r="G412" s="10">
        <v>4.4999999999999998E-2</v>
      </c>
      <c r="H412" s="10"/>
      <c r="I412" s="10"/>
      <c r="J412" s="10"/>
      <c r="K412" s="10"/>
      <c r="N412" s="2">
        <v>4.4999999999999998E-2</v>
      </c>
    </row>
    <row r="413" spans="1:14" ht="15.75" customHeight="1">
      <c r="A413" s="17" t="s">
        <v>216</v>
      </c>
      <c r="B413" s="20" t="s">
        <v>213</v>
      </c>
      <c r="C413">
        <v>12</v>
      </c>
      <c r="D413">
        <v>39</v>
      </c>
      <c r="G413" s="10">
        <v>6.8769999999999998</v>
      </c>
      <c r="H413" s="10"/>
      <c r="I413" s="10"/>
      <c r="J413" s="10"/>
      <c r="K413" s="10"/>
      <c r="N413" s="2">
        <v>6.8769999999999998</v>
      </c>
    </row>
    <row r="414" spans="1:14" ht="15.75" customHeight="1">
      <c r="A414" s="17" t="s">
        <v>216</v>
      </c>
      <c r="B414" s="20" t="s">
        <v>213</v>
      </c>
      <c r="C414">
        <v>12</v>
      </c>
      <c r="D414">
        <v>40</v>
      </c>
      <c r="G414" s="10">
        <v>0.08</v>
      </c>
      <c r="H414" s="10"/>
      <c r="I414" s="10"/>
      <c r="J414" s="10"/>
      <c r="K414" s="10"/>
      <c r="N414" s="2">
        <v>0.08</v>
      </c>
    </row>
    <row r="415" spans="1:14" ht="15.75" customHeight="1">
      <c r="A415" s="17" t="s">
        <v>216</v>
      </c>
      <c r="B415" s="20" t="s">
        <v>213</v>
      </c>
      <c r="C415">
        <v>12</v>
      </c>
      <c r="D415">
        <v>41</v>
      </c>
      <c r="G415" s="10">
        <v>1.3460000000000001</v>
      </c>
      <c r="H415" s="10"/>
      <c r="I415" s="10"/>
      <c r="J415" s="10"/>
      <c r="K415" s="10"/>
      <c r="N415" s="2">
        <v>1.3460000000000001</v>
      </c>
    </row>
    <row r="416" spans="1:14" ht="15.75" customHeight="1">
      <c r="A416" s="17" t="s">
        <v>216</v>
      </c>
      <c r="B416" s="20" t="s">
        <v>213</v>
      </c>
      <c r="C416">
        <v>12</v>
      </c>
      <c r="D416">
        <v>42</v>
      </c>
      <c r="G416" s="10">
        <v>1.76</v>
      </c>
      <c r="H416" s="10"/>
      <c r="I416" s="10"/>
      <c r="J416" s="10"/>
      <c r="K416" s="10"/>
      <c r="N416" s="2">
        <v>1.76</v>
      </c>
    </row>
    <row r="417" spans="1:14" ht="15.75" customHeight="1">
      <c r="A417" s="17" t="s">
        <v>216</v>
      </c>
      <c r="B417" s="20" t="s">
        <v>213</v>
      </c>
      <c r="C417">
        <v>12</v>
      </c>
      <c r="D417">
        <v>43</v>
      </c>
      <c r="G417" s="10">
        <v>0.4</v>
      </c>
      <c r="H417" s="10"/>
      <c r="I417" s="10"/>
      <c r="J417" s="10"/>
      <c r="K417" s="10"/>
      <c r="N417" s="2">
        <v>0.4</v>
      </c>
    </row>
    <row r="418" spans="1:14" ht="15.75" customHeight="1">
      <c r="A418" s="17" t="s">
        <v>216</v>
      </c>
      <c r="B418" s="20" t="s">
        <v>213</v>
      </c>
      <c r="C418">
        <v>12</v>
      </c>
      <c r="D418">
        <v>44</v>
      </c>
      <c r="G418" s="10">
        <v>0.65400000000000003</v>
      </c>
      <c r="H418" s="10"/>
      <c r="I418" s="10"/>
      <c r="J418" s="10"/>
      <c r="K418" s="10"/>
      <c r="N418" s="2">
        <v>0.65400000000000003</v>
      </c>
    </row>
    <row r="419" spans="1:14" ht="15.75" customHeight="1">
      <c r="A419" s="17" t="s">
        <v>216</v>
      </c>
      <c r="B419" s="20" t="s">
        <v>213</v>
      </c>
      <c r="C419">
        <v>12</v>
      </c>
      <c r="D419">
        <v>45</v>
      </c>
      <c r="G419" s="10">
        <v>5.7050000000000001</v>
      </c>
      <c r="H419" s="10"/>
      <c r="I419" s="10"/>
      <c r="J419" s="10"/>
      <c r="K419" s="10"/>
      <c r="N419" s="2">
        <v>5.7050000000000001</v>
      </c>
    </row>
    <row r="420" spans="1:14" ht="15.75" customHeight="1">
      <c r="A420" s="17" t="s">
        <v>216</v>
      </c>
      <c r="B420" s="20" t="s">
        <v>213</v>
      </c>
      <c r="C420">
        <v>12</v>
      </c>
      <c r="D420">
        <v>46</v>
      </c>
      <c r="G420" s="10">
        <v>0.75800000000000001</v>
      </c>
      <c r="H420" s="10"/>
      <c r="I420" s="10"/>
      <c r="J420" s="10"/>
      <c r="K420" s="10"/>
      <c r="N420" s="2">
        <v>0.75800000000000001</v>
      </c>
    </row>
    <row r="421" spans="1:14" ht="15.75" customHeight="1">
      <c r="A421" s="17" t="s">
        <v>216</v>
      </c>
      <c r="B421" s="20" t="s">
        <v>213</v>
      </c>
      <c r="C421">
        <v>12</v>
      </c>
      <c r="D421">
        <v>47</v>
      </c>
      <c r="G421" s="10">
        <v>3.0470000000000002</v>
      </c>
      <c r="H421" s="10"/>
      <c r="I421" s="10"/>
      <c r="J421" s="10"/>
      <c r="K421" s="10"/>
      <c r="N421" s="2">
        <v>3.0470000000000002</v>
      </c>
    </row>
    <row r="422" spans="1:14" ht="15.75" customHeight="1">
      <c r="A422" s="17" t="s">
        <v>216</v>
      </c>
      <c r="B422" s="20" t="s">
        <v>213</v>
      </c>
      <c r="C422">
        <v>12</v>
      </c>
      <c r="D422">
        <v>48</v>
      </c>
      <c r="G422" s="10">
        <v>5.1840000000000002</v>
      </c>
      <c r="H422" s="10"/>
      <c r="I422" s="10"/>
      <c r="J422" s="10"/>
      <c r="K422" s="10"/>
      <c r="N422" s="2">
        <v>5.1840000000000002</v>
      </c>
    </row>
    <row r="423" spans="1:14" ht="15.75" customHeight="1">
      <c r="A423" s="17" t="s">
        <v>216</v>
      </c>
      <c r="B423" s="20" t="s">
        <v>213</v>
      </c>
      <c r="C423">
        <v>12</v>
      </c>
      <c r="D423">
        <v>49</v>
      </c>
      <c r="G423" s="10">
        <v>7.6040000000000001</v>
      </c>
      <c r="H423" s="10"/>
      <c r="I423" s="10"/>
      <c r="J423" s="10"/>
      <c r="K423" s="10"/>
      <c r="N423" s="2">
        <v>7.6040000000000001</v>
      </c>
    </row>
    <row r="424" spans="1:14" ht="15.75" customHeight="1">
      <c r="A424" s="17" t="s">
        <v>216</v>
      </c>
      <c r="B424" s="20" t="s">
        <v>213</v>
      </c>
      <c r="C424">
        <v>12</v>
      </c>
      <c r="D424">
        <v>50</v>
      </c>
      <c r="G424" s="10">
        <v>2.169</v>
      </c>
      <c r="H424" s="10"/>
      <c r="I424" s="10"/>
      <c r="J424" s="10"/>
      <c r="K424" s="10"/>
      <c r="N424" s="2">
        <v>2.169</v>
      </c>
    </row>
    <row r="425" spans="1:14" ht="15.75" customHeight="1">
      <c r="A425" s="17" t="s">
        <v>216</v>
      </c>
      <c r="B425" s="20" t="s">
        <v>213</v>
      </c>
      <c r="C425">
        <v>12</v>
      </c>
      <c r="D425">
        <v>51</v>
      </c>
      <c r="G425" s="10">
        <v>2.3639999999999999</v>
      </c>
      <c r="H425" s="10"/>
      <c r="I425" s="10"/>
      <c r="J425" s="10"/>
      <c r="K425" s="10"/>
      <c r="N425" s="2">
        <v>2.3639999999999999</v>
      </c>
    </row>
    <row r="426" spans="1:14" ht="15.75" customHeight="1">
      <c r="A426" s="17" t="s">
        <v>216</v>
      </c>
      <c r="B426" s="20" t="s">
        <v>213</v>
      </c>
      <c r="C426">
        <v>12</v>
      </c>
      <c r="D426">
        <v>52</v>
      </c>
      <c r="G426" s="10">
        <v>1.3460000000000001</v>
      </c>
      <c r="H426" s="10"/>
      <c r="I426" s="10"/>
      <c r="J426" s="10"/>
      <c r="K426" s="10"/>
      <c r="N426" s="2">
        <v>1.3460000000000001</v>
      </c>
    </row>
    <row r="427" spans="1:14" ht="15.75" customHeight="1">
      <c r="A427" s="17" t="s">
        <v>216</v>
      </c>
      <c r="B427" s="20" t="s">
        <v>213</v>
      </c>
      <c r="C427">
        <v>12</v>
      </c>
      <c r="D427">
        <v>53</v>
      </c>
      <c r="G427" s="10">
        <v>8.2949999999999999</v>
      </c>
      <c r="H427" s="10"/>
      <c r="I427" s="10"/>
      <c r="J427" s="10"/>
      <c r="K427" s="10"/>
      <c r="N427" s="2">
        <v>8.2949999999999999</v>
      </c>
    </row>
    <row r="428" spans="1:14" ht="15.75" customHeight="1">
      <c r="A428" s="17" t="s">
        <v>216</v>
      </c>
      <c r="B428" s="20" t="s">
        <v>213</v>
      </c>
      <c r="C428">
        <v>12</v>
      </c>
      <c r="D428">
        <v>54</v>
      </c>
      <c r="G428" s="10">
        <v>1.3340000000000001</v>
      </c>
      <c r="H428" s="10"/>
      <c r="I428" s="10"/>
      <c r="J428" s="10"/>
      <c r="K428" s="10"/>
      <c r="N428" s="2">
        <v>1.3340000000000001</v>
      </c>
    </row>
    <row r="429" spans="1:14" ht="15.75" customHeight="1">
      <c r="A429" s="17" t="s">
        <v>216</v>
      </c>
      <c r="B429" s="20" t="s">
        <v>213</v>
      </c>
      <c r="C429">
        <v>12</v>
      </c>
      <c r="D429">
        <v>55</v>
      </c>
      <c r="G429" s="10">
        <v>2.7719999999999998</v>
      </c>
      <c r="H429" s="10"/>
      <c r="I429" s="10"/>
      <c r="J429" s="10"/>
      <c r="K429" s="10"/>
      <c r="N429" s="2">
        <v>2.7719999999999998</v>
      </c>
    </row>
    <row r="430" spans="1:14" ht="15.75" customHeight="1">
      <c r="A430" s="17" t="s">
        <v>216</v>
      </c>
      <c r="B430" s="20" t="s">
        <v>213</v>
      </c>
      <c r="C430">
        <v>12</v>
      </c>
      <c r="D430">
        <v>56</v>
      </c>
      <c r="G430" s="10">
        <v>1.244</v>
      </c>
      <c r="H430" s="10"/>
      <c r="I430" s="10"/>
      <c r="J430" s="10"/>
      <c r="K430" s="10"/>
      <c r="N430" s="2">
        <v>1.244</v>
      </c>
    </row>
    <row r="431" spans="1:14" ht="15.75" customHeight="1">
      <c r="A431" s="17" t="s">
        <v>216</v>
      </c>
      <c r="B431" s="20" t="s">
        <v>213</v>
      </c>
      <c r="C431">
        <v>12</v>
      </c>
      <c r="D431">
        <v>57</v>
      </c>
      <c r="G431" s="10">
        <v>1.212</v>
      </c>
      <c r="H431" s="10"/>
      <c r="I431" s="10"/>
      <c r="J431" s="10"/>
      <c r="K431" s="10"/>
      <c r="N431" s="2">
        <v>1.212</v>
      </c>
    </row>
    <row r="432" spans="1:14" ht="15.75" customHeight="1">
      <c r="A432" s="17" t="s">
        <v>216</v>
      </c>
      <c r="B432" s="20" t="s">
        <v>213</v>
      </c>
      <c r="C432">
        <v>12</v>
      </c>
      <c r="D432">
        <v>58</v>
      </c>
      <c r="G432" s="10">
        <v>1.9E-2</v>
      </c>
      <c r="H432" s="10"/>
      <c r="I432" s="10"/>
      <c r="J432" s="10"/>
      <c r="K432" s="10"/>
      <c r="N432" s="2">
        <v>1.9E-2</v>
      </c>
    </row>
    <row r="433" spans="1:16" ht="15.75" customHeight="1">
      <c r="A433" s="17" t="s">
        <v>216</v>
      </c>
      <c r="B433" s="20" t="s">
        <v>213</v>
      </c>
      <c r="C433">
        <v>12</v>
      </c>
      <c r="D433">
        <v>59</v>
      </c>
      <c r="G433" s="10">
        <v>3.3000000000000002E-2</v>
      </c>
      <c r="H433" s="10"/>
      <c r="I433" s="10"/>
      <c r="J433" s="10"/>
      <c r="K433" s="10"/>
      <c r="N433" s="2">
        <v>3.3000000000000002E-2</v>
      </c>
    </row>
    <row r="434" spans="1:16" ht="15.75" customHeight="1">
      <c r="A434" s="17" t="s">
        <v>216</v>
      </c>
      <c r="B434" s="20" t="s">
        <v>213</v>
      </c>
      <c r="C434">
        <v>12</v>
      </c>
      <c r="D434">
        <v>60</v>
      </c>
      <c r="G434" s="10">
        <v>5.2999999999999999E-2</v>
      </c>
      <c r="H434" s="10"/>
      <c r="I434" s="10"/>
      <c r="J434" s="10"/>
      <c r="K434" s="10"/>
      <c r="N434" s="2">
        <v>5.2999999999999999E-2</v>
      </c>
    </row>
    <row r="435" spans="1:16" ht="15.75" customHeight="1">
      <c r="A435" s="17" t="s">
        <v>216</v>
      </c>
      <c r="B435" s="20" t="s">
        <v>213</v>
      </c>
      <c r="C435">
        <v>12</v>
      </c>
      <c r="D435">
        <v>61</v>
      </c>
      <c r="G435" s="10">
        <v>7.3410000000000002</v>
      </c>
      <c r="H435" s="10"/>
      <c r="I435" s="10"/>
      <c r="J435" s="10"/>
      <c r="K435" s="10"/>
      <c r="N435" s="2">
        <v>7.3410000000000002</v>
      </c>
    </row>
    <row r="436" spans="1:16" ht="15.75" customHeight="1">
      <c r="F436" s="3"/>
      <c r="G436" s="3"/>
      <c r="H436" s="3"/>
      <c r="I436" s="3"/>
      <c r="J436" s="3"/>
      <c r="K436" s="3"/>
      <c r="L436" s="3">
        <f>SUM(N436+M436)</f>
        <v>169.34199999999998</v>
      </c>
      <c r="M436" s="3">
        <f t="shared" ref="M436:N436" si="31">SUM(M375:M435)</f>
        <v>1.6409999999999998</v>
      </c>
      <c r="N436" s="3">
        <f t="shared" si="31"/>
        <v>167.70099999999999</v>
      </c>
      <c r="O436" s="1" t="s">
        <v>78</v>
      </c>
      <c r="P436" s="1">
        <v>48</v>
      </c>
    </row>
    <row r="437" spans="1:16" ht="15.75" customHeight="1">
      <c r="A437" s="17" t="s">
        <v>216</v>
      </c>
      <c r="B437" s="20" t="s">
        <v>214</v>
      </c>
      <c r="C437">
        <v>1</v>
      </c>
      <c r="D437">
        <v>1</v>
      </c>
      <c r="E437" s="21">
        <f t="shared" ref="E437:E443" si="32">SUM(G437+F437)</f>
        <v>6.6550000000000002</v>
      </c>
      <c r="F437" s="10">
        <v>0.19500000000000001</v>
      </c>
      <c r="G437" s="10">
        <v>6.46</v>
      </c>
      <c r="H437" s="10">
        <f>F437/E437</f>
        <v>2.9301277235161533E-2</v>
      </c>
      <c r="I437" s="10">
        <f>AVERAGE(H437:H443)</f>
        <v>0.15900855434174677</v>
      </c>
      <c r="J437" s="10">
        <f>AVERAGE(I437:I799)</f>
        <v>0.20616446649267081</v>
      </c>
      <c r="K437" s="10">
        <f>(_xlfn.STDEV.S(I437:I799))/(SQRT(COUNT(I437:I799)))</f>
        <v>2.3322130278695018E-2</v>
      </c>
      <c r="M437" s="2">
        <v>0.19500000000000001</v>
      </c>
      <c r="N437" s="2">
        <v>6.46</v>
      </c>
    </row>
    <row r="438" spans="1:16" ht="15.75" customHeight="1">
      <c r="A438" s="17" t="s">
        <v>216</v>
      </c>
      <c r="B438" s="20" t="s">
        <v>214</v>
      </c>
      <c r="C438">
        <v>1</v>
      </c>
      <c r="D438">
        <v>2</v>
      </c>
      <c r="E438" s="21">
        <f t="shared" si="32"/>
        <v>1.841</v>
      </c>
      <c r="F438" s="10">
        <v>0.16</v>
      </c>
      <c r="G438" s="10">
        <v>1.681</v>
      </c>
      <c r="H438" s="10">
        <f t="shared" ref="H438:H443" si="33">F438/E438</f>
        <v>8.6909288430200987E-2</v>
      </c>
      <c r="I438" s="10"/>
      <c r="J438" s="10"/>
      <c r="K438" s="10"/>
      <c r="M438" s="2">
        <v>0.16</v>
      </c>
      <c r="N438" s="2">
        <v>1.681</v>
      </c>
    </row>
    <row r="439" spans="1:16" ht="15.75" customHeight="1">
      <c r="A439" s="17" t="s">
        <v>216</v>
      </c>
      <c r="B439" s="20" t="s">
        <v>214</v>
      </c>
      <c r="C439">
        <v>1</v>
      </c>
      <c r="D439">
        <v>3</v>
      </c>
      <c r="E439" s="21">
        <f t="shared" si="32"/>
        <v>2.6320000000000001</v>
      </c>
      <c r="F439" s="10">
        <v>0.19</v>
      </c>
      <c r="G439" s="10">
        <v>2.4420000000000002</v>
      </c>
      <c r="H439" s="10">
        <f t="shared" si="33"/>
        <v>7.2188449848024319E-2</v>
      </c>
      <c r="I439" s="10"/>
      <c r="J439" s="10"/>
      <c r="K439" s="10"/>
      <c r="M439" s="2">
        <v>0.19</v>
      </c>
      <c r="N439" s="2">
        <v>2.4420000000000002</v>
      </c>
    </row>
    <row r="440" spans="1:16" ht="15.75" customHeight="1">
      <c r="A440" s="17" t="s">
        <v>216</v>
      </c>
      <c r="B440" s="20" t="s">
        <v>214</v>
      </c>
      <c r="C440">
        <v>1</v>
      </c>
      <c r="D440">
        <v>4</v>
      </c>
      <c r="E440" s="21">
        <f t="shared" si="32"/>
        <v>1.8380000000000001</v>
      </c>
      <c r="F440" s="10">
        <v>0.32</v>
      </c>
      <c r="G440" s="10">
        <v>1.518</v>
      </c>
      <c r="H440" s="10">
        <f t="shared" si="33"/>
        <v>0.17410228509249184</v>
      </c>
      <c r="I440" s="10"/>
      <c r="J440" s="10"/>
      <c r="K440" s="10"/>
      <c r="M440" s="2">
        <v>0.32</v>
      </c>
      <c r="N440" s="2">
        <v>1.518</v>
      </c>
    </row>
    <row r="441" spans="1:16" ht="15.75" customHeight="1">
      <c r="A441" s="17" t="s">
        <v>216</v>
      </c>
      <c r="B441" s="20" t="s">
        <v>214</v>
      </c>
      <c r="C441">
        <v>1</v>
      </c>
      <c r="D441">
        <v>5</v>
      </c>
      <c r="E441" s="21">
        <f t="shared" si="32"/>
        <v>7.3540000000000001</v>
      </c>
      <c r="F441" s="10">
        <v>0.28000000000000003</v>
      </c>
      <c r="G441" s="10">
        <v>7.0739999999999998</v>
      </c>
      <c r="H441" s="10">
        <f t="shared" si="33"/>
        <v>3.8074517269513192E-2</v>
      </c>
      <c r="I441" s="10"/>
      <c r="J441" s="10"/>
      <c r="K441" s="10"/>
      <c r="M441" s="2">
        <v>0.28000000000000003</v>
      </c>
      <c r="N441" s="2">
        <v>7.0739999999999998</v>
      </c>
    </row>
    <row r="442" spans="1:16" ht="15.75" customHeight="1">
      <c r="A442" s="17" t="s">
        <v>216</v>
      </c>
      <c r="B442" s="20" t="s">
        <v>214</v>
      </c>
      <c r="C442">
        <v>1</v>
      </c>
      <c r="D442">
        <v>6</v>
      </c>
      <c r="E442" s="21">
        <f t="shared" si="32"/>
        <v>4.2160000000000002</v>
      </c>
      <c r="F442" s="10">
        <v>1.2250000000000001</v>
      </c>
      <c r="G442" s="10">
        <v>2.9910000000000001</v>
      </c>
      <c r="H442" s="10">
        <f t="shared" si="33"/>
        <v>0.29055977229601521</v>
      </c>
      <c r="I442" s="10"/>
      <c r="J442" s="10"/>
      <c r="K442" s="10"/>
      <c r="M442" s="2">
        <v>1.2250000000000001</v>
      </c>
      <c r="N442" s="2">
        <v>2.9910000000000001</v>
      </c>
    </row>
    <row r="443" spans="1:16" ht="15.75" customHeight="1">
      <c r="A443" s="17" t="s">
        <v>216</v>
      </c>
      <c r="B443" s="20" t="s">
        <v>214</v>
      </c>
      <c r="C443">
        <v>1</v>
      </c>
      <c r="D443">
        <v>7</v>
      </c>
      <c r="E443" s="21">
        <f t="shared" si="32"/>
        <v>2.536</v>
      </c>
      <c r="F443" s="10">
        <v>1.07</v>
      </c>
      <c r="G443" s="10">
        <v>1.466</v>
      </c>
      <c r="H443" s="10">
        <f t="shared" si="33"/>
        <v>0.42192429022082023</v>
      </c>
      <c r="I443" s="10"/>
      <c r="J443" s="10"/>
      <c r="K443" s="10"/>
      <c r="M443" s="2">
        <v>1.07</v>
      </c>
      <c r="N443" s="2">
        <v>1.466</v>
      </c>
    </row>
    <row r="444" spans="1:16" ht="15.75" customHeight="1">
      <c r="A444" s="17" t="s">
        <v>216</v>
      </c>
      <c r="B444" s="20" t="s">
        <v>214</v>
      </c>
      <c r="C444">
        <v>1</v>
      </c>
      <c r="D444">
        <v>8</v>
      </c>
      <c r="G444" s="10">
        <v>3.621</v>
      </c>
      <c r="H444" s="10"/>
      <c r="I444" s="10"/>
      <c r="J444" s="10"/>
      <c r="K444" s="10"/>
      <c r="N444" s="2">
        <v>3.621</v>
      </c>
    </row>
    <row r="445" spans="1:16" ht="15.75" customHeight="1">
      <c r="A445" s="17" t="s">
        <v>216</v>
      </c>
      <c r="B445" s="20" t="s">
        <v>214</v>
      </c>
      <c r="C445">
        <v>1</v>
      </c>
      <c r="D445">
        <v>9</v>
      </c>
      <c r="G445" s="10">
        <v>8.9999999999999993E-3</v>
      </c>
      <c r="H445" s="10"/>
      <c r="I445" s="10"/>
      <c r="J445" s="10"/>
      <c r="K445" s="10"/>
      <c r="N445" s="2">
        <v>8.9999999999999993E-3</v>
      </c>
    </row>
    <row r="446" spans="1:16" ht="15.75" customHeight="1">
      <c r="A446" s="17" t="s">
        <v>216</v>
      </c>
      <c r="B446" s="20" t="s">
        <v>214</v>
      </c>
      <c r="C446">
        <v>1</v>
      </c>
      <c r="D446">
        <v>10</v>
      </c>
      <c r="G446" s="10">
        <v>9.1929999999999996</v>
      </c>
      <c r="H446" s="10"/>
      <c r="I446" s="10"/>
      <c r="J446" s="10"/>
      <c r="K446" s="10"/>
      <c r="N446" s="2">
        <v>9.1929999999999996</v>
      </c>
    </row>
    <row r="447" spans="1:16" ht="15.75" customHeight="1">
      <c r="A447" s="17" t="s">
        <v>216</v>
      </c>
      <c r="B447" s="20" t="s">
        <v>214</v>
      </c>
      <c r="C447">
        <v>1</v>
      </c>
      <c r="D447">
        <v>11</v>
      </c>
      <c r="G447" s="10">
        <v>1.8220000000000001</v>
      </c>
      <c r="H447" s="10"/>
      <c r="I447" s="10"/>
      <c r="J447" s="10"/>
      <c r="K447" s="10"/>
      <c r="N447" s="2">
        <v>1.8220000000000001</v>
      </c>
    </row>
    <row r="448" spans="1:16" ht="15.75" customHeight="1">
      <c r="A448" s="17" t="s">
        <v>216</v>
      </c>
      <c r="B448" s="20" t="s">
        <v>214</v>
      </c>
      <c r="C448">
        <v>1</v>
      </c>
      <c r="D448">
        <v>12</v>
      </c>
      <c r="G448" s="10">
        <v>4.359</v>
      </c>
      <c r="H448" s="10"/>
      <c r="I448" s="10"/>
      <c r="J448" s="10"/>
      <c r="K448" s="10"/>
      <c r="N448" s="2">
        <v>4.359</v>
      </c>
    </row>
    <row r="449" spans="1:14" ht="15.75" customHeight="1">
      <c r="A449" s="17" t="s">
        <v>216</v>
      </c>
      <c r="B449" s="20" t="s">
        <v>214</v>
      </c>
      <c r="C449">
        <v>1</v>
      </c>
      <c r="D449">
        <v>13</v>
      </c>
      <c r="G449" s="10">
        <v>4.9770000000000003</v>
      </c>
      <c r="H449" s="10"/>
      <c r="I449" s="10"/>
      <c r="J449" s="10"/>
      <c r="K449" s="10"/>
      <c r="N449" s="2">
        <v>4.9770000000000003</v>
      </c>
    </row>
    <row r="450" spans="1:14" ht="15.75" customHeight="1">
      <c r="A450" s="17" t="s">
        <v>216</v>
      </c>
      <c r="B450" s="20" t="s">
        <v>214</v>
      </c>
      <c r="C450">
        <v>1</v>
      </c>
      <c r="D450">
        <v>14</v>
      </c>
      <c r="G450" s="10">
        <v>2.2530000000000001</v>
      </c>
      <c r="H450" s="10"/>
      <c r="I450" s="10"/>
      <c r="J450" s="10"/>
      <c r="K450" s="10"/>
      <c r="N450" s="2">
        <v>2.2530000000000001</v>
      </c>
    </row>
    <row r="451" spans="1:14" ht="15.75" customHeight="1">
      <c r="A451" s="17" t="s">
        <v>216</v>
      </c>
      <c r="B451" s="20" t="s">
        <v>214</v>
      </c>
      <c r="C451">
        <v>1</v>
      </c>
      <c r="D451">
        <v>15</v>
      </c>
      <c r="G451" s="10">
        <v>4.6820000000000004</v>
      </c>
      <c r="H451" s="10"/>
      <c r="I451" s="10"/>
      <c r="J451" s="10"/>
      <c r="K451" s="10"/>
      <c r="N451" s="2">
        <v>4.6820000000000004</v>
      </c>
    </row>
    <row r="452" spans="1:14" ht="15.75" customHeight="1">
      <c r="A452" s="17" t="s">
        <v>216</v>
      </c>
      <c r="B452" s="20" t="s">
        <v>214</v>
      </c>
      <c r="C452">
        <v>1</v>
      </c>
      <c r="D452">
        <v>16</v>
      </c>
      <c r="G452" s="10">
        <v>0.52500000000000002</v>
      </c>
      <c r="H452" s="10"/>
      <c r="I452" s="10"/>
      <c r="J452" s="10"/>
      <c r="K452" s="10"/>
      <c r="N452" s="2">
        <v>0.52500000000000002</v>
      </c>
    </row>
    <row r="453" spans="1:14" ht="15.75" customHeight="1">
      <c r="A453" s="17" t="s">
        <v>216</v>
      </c>
      <c r="B453" s="20" t="s">
        <v>214</v>
      </c>
      <c r="C453">
        <v>1</v>
      </c>
      <c r="D453">
        <v>17</v>
      </c>
      <c r="G453" s="10">
        <v>1.462</v>
      </c>
      <c r="H453" s="10"/>
      <c r="I453" s="10"/>
      <c r="J453" s="10"/>
      <c r="K453" s="10"/>
      <c r="N453" s="2">
        <v>1.462</v>
      </c>
    </row>
    <row r="454" spans="1:14" ht="15.75" customHeight="1">
      <c r="A454" s="17" t="s">
        <v>216</v>
      </c>
      <c r="B454" s="20" t="s">
        <v>214</v>
      </c>
      <c r="C454">
        <v>1</v>
      </c>
      <c r="D454">
        <v>18</v>
      </c>
      <c r="G454" s="10">
        <v>4.9169999999999998</v>
      </c>
      <c r="H454" s="10"/>
      <c r="I454" s="10"/>
      <c r="J454" s="10"/>
      <c r="K454" s="10"/>
      <c r="N454" s="2">
        <v>4.9169999999999998</v>
      </c>
    </row>
    <row r="455" spans="1:14" ht="15.75" customHeight="1">
      <c r="A455" s="17" t="s">
        <v>216</v>
      </c>
      <c r="B455" s="20" t="s">
        <v>214</v>
      </c>
      <c r="C455">
        <v>1</v>
      </c>
      <c r="D455">
        <v>19</v>
      </c>
      <c r="G455" s="10">
        <v>0.82599999999999996</v>
      </c>
      <c r="H455" s="10"/>
      <c r="I455" s="10"/>
      <c r="J455" s="10"/>
      <c r="K455" s="10"/>
      <c r="N455" s="2">
        <v>0.82599999999999996</v>
      </c>
    </row>
    <row r="456" spans="1:14" ht="15.75" customHeight="1">
      <c r="A456" s="17" t="s">
        <v>216</v>
      </c>
      <c r="B456" s="20" t="s">
        <v>214</v>
      </c>
      <c r="C456">
        <v>1</v>
      </c>
      <c r="D456">
        <v>20</v>
      </c>
      <c r="G456" s="10">
        <v>0.4</v>
      </c>
      <c r="H456" s="10"/>
      <c r="I456" s="10"/>
      <c r="J456" s="10"/>
      <c r="K456" s="10"/>
      <c r="N456" s="2">
        <v>0.4</v>
      </c>
    </row>
    <row r="457" spans="1:14" ht="15.75" customHeight="1">
      <c r="A457" s="17" t="s">
        <v>216</v>
      </c>
      <c r="B457" s="20" t="s">
        <v>214</v>
      </c>
      <c r="C457">
        <v>1</v>
      </c>
      <c r="D457">
        <v>21</v>
      </c>
      <c r="G457" s="10">
        <v>3.7010000000000001</v>
      </c>
      <c r="H457" s="10"/>
      <c r="I457" s="10"/>
      <c r="J457" s="10"/>
      <c r="K457" s="10"/>
      <c r="N457" s="2">
        <v>3.7010000000000001</v>
      </c>
    </row>
    <row r="458" spans="1:14" ht="15.75" customHeight="1">
      <c r="A458" s="17" t="s">
        <v>216</v>
      </c>
      <c r="B458" s="20" t="s">
        <v>214</v>
      </c>
      <c r="C458">
        <v>1</v>
      </c>
      <c r="D458">
        <v>22</v>
      </c>
      <c r="G458" s="10">
        <v>0.42399999999999999</v>
      </c>
      <c r="H458" s="10"/>
      <c r="I458" s="10"/>
      <c r="J458" s="10"/>
      <c r="K458" s="10"/>
      <c r="N458" s="2">
        <v>0.42399999999999999</v>
      </c>
    </row>
    <row r="459" spans="1:14" ht="15.75" customHeight="1">
      <c r="A459" s="17" t="s">
        <v>216</v>
      </c>
      <c r="B459" s="20" t="s">
        <v>214</v>
      </c>
      <c r="C459">
        <v>1</v>
      </c>
      <c r="D459">
        <v>23</v>
      </c>
      <c r="G459" s="10">
        <v>6.7229999999999999</v>
      </c>
      <c r="H459" s="10"/>
      <c r="I459" s="10"/>
      <c r="J459" s="10"/>
      <c r="K459" s="10"/>
      <c r="N459" s="2">
        <v>6.7229999999999999</v>
      </c>
    </row>
    <row r="460" spans="1:14" ht="15.75" customHeight="1">
      <c r="A460" s="17" t="s">
        <v>216</v>
      </c>
      <c r="B460" s="20" t="s">
        <v>214</v>
      </c>
      <c r="C460">
        <v>1</v>
      </c>
      <c r="D460">
        <v>24</v>
      </c>
      <c r="G460" s="10">
        <v>5.4630000000000001</v>
      </c>
      <c r="H460" s="10"/>
      <c r="I460" s="10"/>
      <c r="J460" s="10"/>
      <c r="K460" s="10"/>
      <c r="N460" s="2">
        <v>5.4630000000000001</v>
      </c>
    </row>
    <row r="461" spans="1:14" ht="15.75" customHeight="1">
      <c r="A461" s="17" t="s">
        <v>216</v>
      </c>
      <c r="B461" s="20" t="s">
        <v>214</v>
      </c>
      <c r="C461">
        <v>1</v>
      </c>
      <c r="D461">
        <v>25</v>
      </c>
      <c r="G461" s="10">
        <v>1.8540000000000001</v>
      </c>
      <c r="H461" s="10"/>
      <c r="I461" s="10"/>
      <c r="J461" s="10"/>
      <c r="K461" s="10"/>
      <c r="N461" s="2">
        <v>1.8540000000000001</v>
      </c>
    </row>
    <row r="462" spans="1:14" ht="15.75" customHeight="1">
      <c r="A462" s="17" t="s">
        <v>216</v>
      </c>
      <c r="B462" s="20" t="s">
        <v>214</v>
      </c>
      <c r="C462">
        <v>1</v>
      </c>
      <c r="D462">
        <v>26</v>
      </c>
      <c r="G462" s="10">
        <v>2.1469999999999998</v>
      </c>
      <c r="H462" s="10"/>
      <c r="I462" s="10"/>
      <c r="J462" s="10"/>
      <c r="K462" s="10"/>
      <c r="N462" s="2">
        <v>2.1469999999999998</v>
      </c>
    </row>
    <row r="463" spans="1:14" ht="15.75" customHeight="1">
      <c r="A463" s="17" t="s">
        <v>216</v>
      </c>
      <c r="B463" s="20" t="s">
        <v>214</v>
      </c>
      <c r="C463">
        <v>1</v>
      </c>
      <c r="D463">
        <v>27</v>
      </c>
      <c r="G463" s="10">
        <v>7.2670000000000003</v>
      </c>
      <c r="H463" s="10"/>
      <c r="I463" s="10"/>
      <c r="J463" s="10"/>
      <c r="K463" s="10"/>
      <c r="N463" s="2">
        <v>7.2670000000000003</v>
      </c>
    </row>
    <row r="464" spans="1:14" ht="15.75" customHeight="1">
      <c r="A464" s="17" t="s">
        <v>216</v>
      </c>
      <c r="B464" s="20" t="s">
        <v>214</v>
      </c>
      <c r="C464">
        <v>1</v>
      </c>
      <c r="D464">
        <v>28</v>
      </c>
      <c r="G464" s="10">
        <v>0.46600000000000003</v>
      </c>
      <c r="H464" s="10"/>
      <c r="I464" s="10"/>
      <c r="J464" s="10"/>
      <c r="K464" s="10"/>
      <c r="N464" s="2">
        <v>0.46600000000000003</v>
      </c>
    </row>
    <row r="465" spans="1:16" ht="15.75" customHeight="1">
      <c r="A465" s="17" t="s">
        <v>216</v>
      </c>
      <c r="B465" s="20" t="s">
        <v>214</v>
      </c>
      <c r="C465">
        <v>1</v>
      </c>
      <c r="D465">
        <v>29</v>
      </c>
      <c r="G465" s="10">
        <v>1.65</v>
      </c>
      <c r="H465" s="10"/>
      <c r="I465" s="10"/>
      <c r="J465" s="10"/>
      <c r="K465" s="10"/>
      <c r="N465" s="2">
        <v>1.65</v>
      </c>
    </row>
    <row r="466" spans="1:16" ht="15.75" customHeight="1">
      <c r="A466" s="17" t="s">
        <v>216</v>
      </c>
      <c r="B466" s="20" t="s">
        <v>214</v>
      </c>
      <c r="C466">
        <v>1</v>
      </c>
      <c r="D466">
        <v>30</v>
      </c>
      <c r="G466" s="10">
        <v>1.246</v>
      </c>
      <c r="H466" s="10"/>
      <c r="I466" s="10"/>
      <c r="J466" s="10"/>
      <c r="K466" s="10"/>
      <c r="N466" s="2">
        <v>1.246</v>
      </c>
    </row>
    <row r="467" spans="1:16" ht="15.75" customHeight="1">
      <c r="A467" s="17" t="s">
        <v>216</v>
      </c>
      <c r="B467" s="20" t="s">
        <v>214</v>
      </c>
      <c r="C467">
        <v>1</v>
      </c>
      <c r="D467">
        <v>31</v>
      </c>
      <c r="G467" s="10">
        <v>1.236</v>
      </c>
      <c r="H467" s="10"/>
      <c r="I467" s="10"/>
      <c r="J467" s="10"/>
      <c r="K467" s="10"/>
      <c r="N467" s="2">
        <v>1.236</v>
      </c>
    </row>
    <row r="468" spans="1:16" ht="15.75" customHeight="1">
      <c r="A468" s="17" t="s">
        <v>216</v>
      </c>
      <c r="B468" s="20" t="s">
        <v>214</v>
      </c>
      <c r="C468">
        <v>1</v>
      </c>
      <c r="D468">
        <v>32</v>
      </c>
      <c r="G468" s="10">
        <v>1.857</v>
      </c>
      <c r="H468" s="10"/>
      <c r="I468" s="10"/>
      <c r="J468" s="10"/>
      <c r="K468" s="10"/>
      <c r="N468" s="2">
        <v>1.857</v>
      </c>
    </row>
    <row r="469" spans="1:16" ht="15.75" customHeight="1">
      <c r="A469" s="17" t="s">
        <v>216</v>
      </c>
      <c r="B469" s="20" t="s">
        <v>214</v>
      </c>
      <c r="C469">
        <v>1</v>
      </c>
      <c r="D469">
        <v>33</v>
      </c>
      <c r="G469" s="10">
        <v>1.875</v>
      </c>
      <c r="H469" s="10"/>
      <c r="I469" s="10"/>
      <c r="J469" s="10"/>
      <c r="K469" s="10"/>
      <c r="N469" s="2">
        <v>1.875</v>
      </c>
    </row>
    <row r="470" spans="1:16" ht="15.75" customHeight="1">
      <c r="A470" s="17" t="s">
        <v>216</v>
      </c>
      <c r="B470" s="20" t="s">
        <v>214</v>
      </c>
      <c r="C470">
        <v>1</v>
      </c>
      <c r="D470">
        <v>34</v>
      </c>
      <c r="G470" s="10">
        <v>0.53</v>
      </c>
      <c r="H470" s="10"/>
      <c r="I470" s="10"/>
      <c r="J470" s="10"/>
      <c r="K470" s="10"/>
      <c r="N470" s="2">
        <v>0.53</v>
      </c>
    </row>
    <row r="471" spans="1:16" ht="15.75" customHeight="1">
      <c r="F471" s="3"/>
      <c r="G471" s="3"/>
      <c r="H471" s="3"/>
      <c r="I471" s="3"/>
      <c r="J471" s="3"/>
      <c r="K471" s="3"/>
      <c r="L471" s="3">
        <f>SUM(N471+M471)</f>
        <v>102.557</v>
      </c>
      <c r="M471" s="3">
        <f t="shared" ref="M471:N471" si="34">SUM(M437:M470)</f>
        <v>3.4400000000000004</v>
      </c>
      <c r="N471" s="3">
        <f t="shared" si="34"/>
        <v>99.117000000000004</v>
      </c>
      <c r="O471" s="1" t="s">
        <v>83</v>
      </c>
      <c r="P471" s="1">
        <v>69</v>
      </c>
    </row>
    <row r="472" spans="1:16" ht="15.75" customHeight="1">
      <c r="A472" s="17" t="s">
        <v>216</v>
      </c>
      <c r="B472" s="20" t="s">
        <v>214</v>
      </c>
      <c r="C472">
        <v>2</v>
      </c>
      <c r="D472">
        <v>1</v>
      </c>
      <c r="E472" s="21">
        <f t="shared" ref="E472:E475" si="35">SUM(G472+F472)</f>
        <v>5.3549999999999995</v>
      </c>
      <c r="F472" s="10">
        <v>1.8779999999999999</v>
      </c>
      <c r="G472" s="10">
        <v>3.4769999999999999</v>
      </c>
      <c r="H472" s="10">
        <f>F472/E472</f>
        <v>0.35070028011204485</v>
      </c>
      <c r="I472" s="10">
        <f>AVERAGE(H472:H475)</f>
        <v>0.15289534619359596</v>
      </c>
      <c r="J472" s="10"/>
      <c r="K472" s="10"/>
      <c r="M472" s="2">
        <v>1.8779999999999999</v>
      </c>
      <c r="N472" s="2">
        <v>3.4769999999999999</v>
      </c>
    </row>
    <row r="473" spans="1:16" ht="15.75" customHeight="1">
      <c r="A473" s="17" t="s">
        <v>216</v>
      </c>
      <c r="B473" s="20" t="s">
        <v>214</v>
      </c>
      <c r="C473">
        <v>2</v>
      </c>
      <c r="D473">
        <v>2</v>
      </c>
      <c r="E473" s="21">
        <f t="shared" si="35"/>
        <v>6.3330000000000002</v>
      </c>
      <c r="F473" s="10">
        <v>1.1020000000000001</v>
      </c>
      <c r="G473" s="10">
        <v>5.2309999999999999</v>
      </c>
      <c r="H473" s="10">
        <f t="shared" ref="H473:H475" si="36">F473/E473</f>
        <v>0.17400915837675668</v>
      </c>
      <c r="I473" s="10"/>
      <c r="J473" s="10"/>
      <c r="K473" s="10"/>
      <c r="M473" s="2">
        <v>1.1020000000000001</v>
      </c>
      <c r="N473" s="2">
        <v>5.2309999999999999</v>
      </c>
    </row>
    <row r="474" spans="1:16" ht="15.75" customHeight="1">
      <c r="A474" s="17" t="s">
        <v>216</v>
      </c>
      <c r="B474" s="20" t="s">
        <v>214</v>
      </c>
      <c r="C474">
        <v>2</v>
      </c>
      <c r="D474">
        <v>3</v>
      </c>
      <c r="E474" s="21">
        <f t="shared" si="35"/>
        <v>28.036999999999999</v>
      </c>
      <c r="F474" s="10">
        <v>0.09</v>
      </c>
      <c r="G474" s="10">
        <v>27.946999999999999</v>
      </c>
      <c r="H474" s="10">
        <f t="shared" si="36"/>
        <v>3.2100438705995648E-3</v>
      </c>
      <c r="I474" s="10"/>
      <c r="J474" s="10"/>
      <c r="K474" s="10"/>
      <c r="M474" s="2">
        <v>0.09</v>
      </c>
      <c r="N474" s="2">
        <v>27.946999999999999</v>
      </c>
    </row>
    <row r="475" spans="1:16" ht="15.75" customHeight="1">
      <c r="A475" s="17" t="s">
        <v>216</v>
      </c>
      <c r="B475" s="20" t="s">
        <v>214</v>
      </c>
      <c r="C475">
        <v>2</v>
      </c>
      <c r="D475">
        <v>4</v>
      </c>
      <c r="E475" s="21">
        <f t="shared" si="35"/>
        <v>8.1159999999999997</v>
      </c>
      <c r="F475" s="10">
        <v>0.67900000000000005</v>
      </c>
      <c r="G475" s="10">
        <v>7.4370000000000003</v>
      </c>
      <c r="H475" s="10">
        <f t="shared" si="36"/>
        <v>8.3661902414982753E-2</v>
      </c>
      <c r="I475" s="10"/>
      <c r="J475" s="10"/>
      <c r="K475" s="10"/>
      <c r="M475" s="2">
        <v>0.67900000000000005</v>
      </c>
      <c r="N475" s="2">
        <v>7.4370000000000003</v>
      </c>
    </row>
    <row r="476" spans="1:16" ht="15.75" customHeight="1">
      <c r="A476" s="17" t="s">
        <v>216</v>
      </c>
      <c r="B476" s="20" t="s">
        <v>214</v>
      </c>
      <c r="C476">
        <v>2</v>
      </c>
      <c r="D476">
        <v>5</v>
      </c>
      <c r="G476" s="10">
        <v>0.81100000000000005</v>
      </c>
      <c r="H476" s="10"/>
      <c r="I476" s="10"/>
      <c r="J476" s="10"/>
      <c r="K476" s="10"/>
      <c r="N476" s="2">
        <v>0.81100000000000005</v>
      </c>
    </row>
    <row r="477" spans="1:16" ht="15.75" customHeight="1">
      <c r="A477" s="17" t="s">
        <v>216</v>
      </c>
      <c r="B477" s="20" t="s">
        <v>214</v>
      </c>
      <c r="C477">
        <v>2</v>
      </c>
      <c r="D477">
        <v>6</v>
      </c>
      <c r="G477" s="10">
        <v>1.4890000000000001</v>
      </c>
      <c r="H477" s="10"/>
      <c r="I477" s="10"/>
      <c r="J477" s="10"/>
      <c r="K477" s="10"/>
      <c r="N477" s="2">
        <v>1.4890000000000001</v>
      </c>
    </row>
    <row r="478" spans="1:16" ht="15.75" customHeight="1">
      <c r="A478" s="17" t="s">
        <v>216</v>
      </c>
      <c r="B478" s="20" t="s">
        <v>214</v>
      </c>
      <c r="C478">
        <v>2</v>
      </c>
      <c r="D478">
        <v>7</v>
      </c>
      <c r="G478" s="10">
        <v>6.57</v>
      </c>
      <c r="H478" s="10"/>
      <c r="I478" s="10"/>
      <c r="J478" s="10"/>
      <c r="K478" s="10"/>
      <c r="N478" s="2">
        <v>6.57</v>
      </c>
    </row>
    <row r="479" spans="1:16" ht="15.75" customHeight="1">
      <c r="A479" s="17" t="s">
        <v>216</v>
      </c>
      <c r="B479" s="20" t="s">
        <v>214</v>
      </c>
      <c r="C479">
        <v>2</v>
      </c>
      <c r="D479">
        <v>8</v>
      </c>
      <c r="G479" s="10">
        <v>1.415</v>
      </c>
      <c r="H479" s="10"/>
      <c r="I479" s="10"/>
      <c r="J479" s="10"/>
      <c r="K479" s="10"/>
      <c r="N479" s="2">
        <v>1.415</v>
      </c>
    </row>
    <row r="480" spans="1:16" ht="15.75" customHeight="1">
      <c r="A480" s="17" t="s">
        <v>216</v>
      </c>
      <c r="B480" s="20" t="s">
        <v>214</v>
      </c>
      <c r="C480">
        <v>2</v>
      </c>
      <c r="D480">
        <v>9</v>
      </c>
      <c r="G480" s="10">
        <v>1.5640000000000001</v>
      </c>
      <c r="H480" s="10"/>
      <c r="I480" s="10"/>
      <c r="J480" s="10"/>
      <c r="K480" s="10"/>
      <c r="N480" s="2">
        <v>1.5640000000000001</v>
      </c>
    </row>
    <row r="481" spans="1:14" ht="15.75" customHeight="1">
      <c r="A481" s="17" t="s">
        <v>216</v>
      </c>
      <c r="B481" s="20" t="s">
        <v>214</v>
      </c>
      <c r="C481">
        <v>2</v>
      </c>
      <c r="D481">
        <v>10</v>
      </c>
      <c r="G481" s="10">
        <v>1.8879999999999999</v>
      </c>
      <c r="H481" s="10"/>
      <c r="I481" s="10"/>
      <c r="J481" s="10"/>
      <c r="K481" s="10"/>
      <c r="N481" s="2">
        <v>1.8879999999999999</v>
      </c>
    </row>
    <row r="482" spans="1:14" ht="15.75" customHeight="1">
      <c r="A482" s="17" t="s">
        <v>216</v>
      </c>
      <c r="B482" s="20" t="s">
        <v>214</v>
      </c>
      <c r="C482">
        <v>2</v>
      </c>
      <c r="D482">
        <v>11</v>
      </c>
      <c r="G482" s="10">
        <v>3.7850000000000001</v>
      </c>
      <c r="H482" s="10"/>
      <c r="I482" s="10"/>
      <c r="J482" s="10"/>
      <c r="K482" s="10"/>
      <c r="N482" s="2">
        <v>3.7850000000000001</v>
      </c>
    </row>
    <row r="483" spans="1:14" ht="15.75" customHeight="1">
      <c r="A483" s="17" t="s">
        <v>216</v>
      </c>
      <c r="B483" s="20" t="s">
        <v>214</v>
      </c>
      <c r="C483">
        <v>2</v>
      </c>
      <c r="D483">
        <v>12</v>
      </c>
      <c r="G483" s="10">
        <v>2.59</v>
      </c>
      <c r="H483" s="10"/>
      <c r="I483" s="10"/>
      <c r="J483" s="10"/>
      <c r="K483" s="10"/>
      <c r="N483" s="2">
        <v>2.59</v>
      </c>
    </row>
    <row r="484" spans="1:14" ht="15.75" customHeight="1">
      <c r="A484" s="17" t="s">
        <v>216</v>
      </c>
      <c r="B484" s="20" t="s">
        <v>214</v>
      </c>
      <c r="C484">
        <v>2</v>
      </c>
      <c r="D484">
        <v>13</v>
      </c>
      <c r="G484" s="10">
        <v>3.7240000000000002</v>
      </c>
      <c r="H484" s="10"/>
      <c r="I484" s="10"/>
      <c r="J484" s="10"/>
      <c r="K484" s="10"/>
      <c r="N484" s="2">
        <v>3.7240000000000002</v>
      </c>
    </row>
    <row r="485" spans="1:14" ht="15.75" customHeight="1">
      <c r="A485" s="17" t="s">
        <v>216</v>
      </c>
      <c r="B485" s="20" t="s">
        <v>214</v>
      </c>
      <c r="C485">
        <v>2</v>
      </c>
      <c r="D485">
        <v>14</v>
      </c>
      <c r="G485" s="10">
        <v>1.9710000000000001</v>
      </c>
      <c r="H485" s="10"/>
      <c r="I485" s="10"/>
      <c r="J485" s="10"/>
      <c r="K485" s="10"/>
      <c r="N485" s="2">
        <v>1.9710000000000001</v>
      </c>
    </row>
    <row r="486" spans="1:14" ht="15.75" customHeight="1">
      <c r="A486" s="17" t="s">
        <v>216</v>
      </c>
      <c r="B486" s="20" t="s">
        <v>214</v>
      </c>
      <c r="C486">
        <v>2</v>
      </c>
      <c r="D486">
        <v>15</v>
      </c>
      <c r="G486" s="10">
        <v>3.3210000000000002</v>
      </c>
      <c r="H486" s="10"/>
      <c r="I486" s="10"/>
      <c r="J486" s="10"/>
      <c r="K486" s="10"/>
      <c r="N486" s="2">
        <v>3.3210000000000002</v>
      </c>
    </row>
    <row r="487" spans="1:14" ht="15.75" customHeight="1">
      <c r="A487" s="17" t="s">
        <v>216</v>
      </c>
      <c r="B487" s="20" t="s">
        <v>214</v>
      </c>
      <c r="C487">
        <v>2</v>
      </c>
      <c r="D487">
        <v>16</v>
      </c>
      <c r="G487" s="10">
        <v>1.18</v>
      </c>
      <c r="H487" s="10"/>
      <c r="I487" s="10"/>
      <c r="J487" s="10"/>
      <c r="K487" s="10"/>
      <c r="N487" s="2">
        <v>1.18</v>
      </c>
    </row>
    <row r="488" spans="1:14" ht="15.75" customHeight="1">
      <c r="A488" s="17" t="s">
        <v>216</v>
      </c>
      <c r="B488" s="20" t="s">
        <v>214</v>
      </c>
      <c r="C488">
        <v>2</v>
      </c>
      <c r="D488">
        <v>17</v>
      </c>
      <c r="G488" s="10">
        <v>4.2539999999999996</v>
      </c>
      <c r="H488" s="10"/>
      <c r="I488" s="10"/>
      <c r="J488" s="10"/>
      <c r="K488" s="10"/>
      <c r="N488" s="2">
        <v>4.2539999999999996</v>
      </c>
    </row>
    <row r="489" spans="1:14" ht="15.75" customHeight="1">
      <c r="A489" s="17" t="s">
        <v>216</v>
      </c>
      <c r="B489" s="20" t="s">
        <v>214</v>
      </c>
      <c r="C489">
        <v>2</v>
      </c>
      <c r="D489">
        <v>18</v>
      </c>
      <c r="G489" s="10">
        <v>3.7450000000000001</v>
      </c>
      <c r="H489" s="10"/>
      <c r="I489" s="10"/>
      <c r="J489" s="10"/>
      <c r="K489" s="10"/>
      <c r="N489" s="2">
        <v>3.7450000000000001</v>
      </c>
    </row>
    <row r="490" spans="1:14" ht="15.75" customHeight="1">
      <c r="A490" s="17" t="s">
        <v>216</v>
      </c>
      <c r="B490" s="20" t="s">
        <v>214</v>
      </c>
      <c r="C490">
        <v>2</v>
      </c>
      <c r="D490">
        <v>19</v>
      </c>
      <c r="G490" s="10">
        <v>0.82</v>
      </c>
      <c r="H490" s="10"/>
      <c r="I490" s="10"/>
      <c r="J490" s="10"/>
      <c r="K490" s="10"/>
      <c r="N490" s="2">
        <v>0.82</v>
      </c>
    </row>
    <row r="491" spans="1:14" ht="15.75" customHeight="1">
      <c r="A491" s="17" t="s">
        <v>216</v>
      </c>
      <c r="B491" s="20" t="s">
        <v>214</v>
      </c>
      <c r="C491">
        <v>2</v>
      </c>
      <c r="D491">
        <v>20</v>
      </c>
      <c r="G491" s="10">
        <v>2.0960000000000001</v>
      </c>
      <c r="H491" s="10"/>
      <c r="I491" s="10"/>
      <c r="J491" s="10"/>
      <c r="K491" s="10"/>
      <c r="N491" s="2">
        <v>2.0960000000000001</v>
      </c>
    </row>
    <row r="492" spans="1:14" ht="15.75" customHeight="1">
      <c r="A492" s="17" t="s">
        <v>216</v>
      </c>
      <c r="B492" s="20" t="s">
        <v>214</v>
      </c>
      <c r="C492">
        <v>2</v>
      </c>
      <c r="D492">
        <v>21</v>
      </c>
      <c r="G492" s="10">
        <v>1.018</v>
      </c>
      <c r="H492" s="10"/>
      <c r="I492" s="10"/>
      <c r="J492" s="10"/>
      <c r="K492" s="10"/>
      <c r="N492" s="2">
        <v>1.018</v>
      </c>
    </row>
    <row r="493" spans="1:14" ht="15.75" customHeight="1">
      <c r="A493" s="17" t="s">
        <v>216</v>
      </c>
      <c r="B493" s="20" t="s">
        <v>214</v>
      </c>
      <c r="C493">
        <v>2</v>
      </c>
      <c r="D493">
        <v>22</v>
      </c>
      <c r="G493" s="10">
        <v>1.3440000000000001</v>
      </c>
      <c r="H493" s="10"/>
      <c r="I493" s="10"/>
      <c r="J493" s="10"/>
      <c r="K493" s="10"/>
      <c r="N493" s="2">
        <v>1.3440000000000001</v>
      </c>
    </row>
    <row r="494" spans="1:14" ht="15.75" customHeight="1">
      <c r="A494" s="17" t="s">
        <v>216</v>
      </c>
      <c r="B494" s="20" t="s">
        <v>214</v>
      </c>
      <c r="C494">
        <v>2</v>
      </c>
      <c r="D494">
        <v>23</v>
      </c>
      <c r="G494" s="10">
        <v>0.83499999999999996</v>
      </c>
      <c r="H494" s="10"/>
      <c r="I494" s="10"/>
      <c r="J494" s="10"/>
      <c r="K494" s="10"/>
      <c r="N494" s="2">
        <v>0.83499999999999996</v>
      </c>
    </row>
    <row r="495" spans="1:14" ht="15.75" customHeight="1">
      <c r="A495" s="17" t="s">
        <v>216</v>
      </c>
      <c r="B495" s="20" t="s">
        <v>214</v>
      </c>
      <c r="C495">
        <v>2</v>
      </c>
      <c r="D495">
        <v>24</v>
      </c>
      <c r="G495" s="10">
        <v>1.119</v>
      </c>
      <c r="H495" s="10"/>
      <c r="I495" s="10"/>
      <c r="J495" s="10"/>
      <c r="K495" s="10"/>
      <c r="N495" s="2">
        <v>1.119</v>
      </c>
    </row>
    <row r="496" spans="1:14" ht="15.75" customHeight="1">
      <c r="A496" s="17" t="s">
        <v>216</v>
      </c>
      <c r="B496" s="20" t="s">
        <v>214</v>
      </c>
      <c r="C496">
        <v>2</v>
      </c>
      <c r="D496">
        <v>25</v>
      </c>
      <c r="G496" s="10">
        <v>0.19600000000000001</v>
      </c>
      <c r="H496" s="10"/>
      <c r="I496" s="10"/>
      <c r="J496" s="10"/>
      <c r="K496" s="10"/>
      <c r="N496" s="2">
        <v>0.19600000000000001</v>
      </c>
    </row>
    <row r="497" spans="1:16" ht="15.75" customHeight="1">
      <c r="A497" s="17" t="s">
        <v>216</v>
      </c>
      <c r="B497" s="20" t="s">
        <v>214</v>
      </c>
      <c r="C497">
        <v>2</v>
      </c>
      <c r="D497">
        <v>26</v>
      </c>
      <c r="G497" s="10">
        <v>0.191</v>
      </c>
      <c r="H497" s="10"/>
      <c r="I497" s="10"/>
      <c r="J497" s="10"/>
      <c r="K497" s="10"/>
      <c r="N497" s="2">
        <v>0.191</v>
      </c>
    </row>
    <row r="498" spans="1:16" ht="15.75" customHeight="1">
      <c r="A498" s="17" t="s">
        <v>216</v>
      </c>
      <c r="B498" s="20" t="s">
        <v>214</v>
      </c>
      <c r="C498">
        <v>2</v>
      </c>
      <c r="D498">
        <v>27</v>
      </c>
      <c r="G498" s="10">
        <v>1.5169999999999999</v>
      </c>
      <c r="H498" s="10"/>
      <c r="I498" s="10"/>
      <c r="J498" s="10"/>
      <c r="K498" s="10"/>
      <c r="N498" s="2">
        <v>1.5169999999999999</v>
      </c>
    </row>
    <row r="499" spans="1:16" ht="15.75" customHeight="1">
      <c r="A499" s="17" t="s">
        <v>216</v>
      </c>
      <c r="B499" s="20" t="s">
        <v>214</v>
      </c>
      <c r="C499">
        <v>2</v>
      </c>
      <c r="D499">
        <v>28</v>
      </c>
      <c r="G499" s="10">
        <v>0.93600000000000005</v>
      </c>
      <c r="H499" s="10"/>
      <c r="I499" s="10"/>
      <c r="J499" s="10"/>
      <c r="K499" s="10"/>
      <c r="N499" s="2">
        <v>0.93600000000000005</v>
      </c>
    </row>
    <row r="500" spans="1:16" ht="15.75" customHeight="1">
      <c r="A500" s="17" t="s">
        <v>216</v>
      </c>
      <c r="B500" s="20" t="s">
        <v>214</v>
      </c>
      <c r="C500">
        <v>2</v>
      </c>
      <c r="D500">
        <v>29</v>
      </c>
      <c r="G500" s="10">
        <v>5.95</v>
      </c>
      <c r="H500" s="10"/>
      <c r="I500" s="10"/>
      <c r="J500" s="10"/>
      <c r="K500" s="10"/>
      <c r="N500" s="2">
        <v>5.95</v>
      </c>
    </row>
    <row r="501" spans="1:16" ht="15.75" customHeight="1">
      <c r="A501" s="17" t="s">
        <v>216</v>
      </c>
      <c r="B501" s="20" t="s">
        <v>214</v>
      </c>
      <c r="C501">
        <v>2</v>
      </c>
      <c r="D501">
        <v>30</v>
      </c>
      <c r="G501" s="10">
        <v>8.7999999999999995E-2</v>
      </c>
      <c r="H501" s="10"/>
      <c r="I501" s="10"/>
      <c r="J501" s="10"/>
      <c r="K501" s="10"/>
      <c r="N501" s="2">
        <v>8.7999999999999995E-2</v>
      </c>
    </row>
    <row r="502" spans="1:16" ht="15.75" customHeight="1">
      <c r="A502" s="17" t="s">
        <v>216</v>
      </c>
      <c r="B502" s="20" t="s">
        <v>214</v>
      </c>
      <c r="C502">
        <v>2</v>
      </c>
      <c r="D502">
        <v>31</v>
      </c>
      <c r="G502" s="10">
        <v>4.3520000000000003</v>
      </c>
      <c r="H502" s="10"/>
      <c r="I502" s="10"/>
      <c r="J502" s="10"/>
      <c r="K502" s="10"/>
      <c r="N502" s="2">
        <v>4.3520000000000003</v>
      </c>
    </row>
    <row r="503" spans="1:16" ht="15.75" customHeight="1">
      <c r="A503" s="17" t="s">
        <v>216</v>
      </c>
      <c r="B503" s="20" t="s">
        <v>214</v>
      </c>
      <c r="C503">
        <v>2</v>
      </c>
      <c r="D503">
        <v>32</v>
      </c>
      <c r="G503" s="10">
        <v>3.25</v>
      </c>
      <c r="H503" s="10"/>
      <c r="I503" s="10"/>
      <c r="J503" s="10"/>
      <c r="K503" s="10"/>
      <c r="N503" s="2">
        <v>3.25</v>
      </c>
    </row>
    <row r="504" spans="1:16" ht="15.75" customHeight="1">
      <c r="A504" s="17" t="s">
        <v>216</v>
      </c>
      <c r="B504" s="20" t="s">
        <v>214</v>
      </c>
      <c r="C504">
        <v>2</v>
      </c>
      <c r="D504">
        <v>33</v>
      </c>
      <c r="G504" s="10">
        <v>1.413</v>
      </c>
      <c r="H504" s="10"/>
      <c r="I504" s="10"/>
      <c r="J504" s="10"/>
      <c r="K504" s="10"/>
      <c r="N504" s="2">
        <v>1.413</v>
      </c>
    </row>
    <row r="505" spans="1:16" ht="15.75" customHeight="1">
      <c r="A505" s="17" t="s">
        <v>216</v>
      </c>
      <c r="B505" s="20" t="s">
        <v>214</v>
      </c>
      <c r="C505">
        <v>2</v>
      </c>
      <c r="D505">
        <v>34</v>
      </c>
      <c r="G505" s="10">
        <v>0.67900000000000005</v>
      </c>
      <c r="H505" s="10"/>
      <c r="I505" s="10"/>
      <c r="J505" s="10"/>
      <c r="K505" s="10"/>
      <c r="N505" s="2">
        <v>0.67900000000000005</v>
      </c>
    </row>
    <row r="506" spans="1:16" ht="15.75" customHeight="1">
      <c r="A506" s="17" t="s">
        <v>216</v>
      </c>
      <c r="B506" s="20" t="s">
        <v>214</v>
      </c>
      <c r="C506">
        <v>2</v>
      </c>
      <c r="D506">
        <v>35</v>
      </c>
      <c r="G506" s="10">
        <v>2.9889999999999999</v>
      </c>
      <c r="H506" s="10"/>
      <c r="I506" s="10"/>
      <c r="J506" s="10"/>
      <c r="K506" s="10"/>
      <c r="N506" s="2">
        <v>2.9889999999999999</v>
      </c>
    </row>
    <row r="507" spans="1:16" ht="15.75" customHeight="1">
      <c r="F507" s="3"/>
      <c r="G507" s="3"/>
      <c r="H507" s="3"/>
      <c r="I507" s="3"/>
      <c r="J507" s="3"/>
      <c r="K507" s="3"/>
      <c r="L507" s="3">
        <f>SUM(N507+M507)</f>
        <v>114.941</v>
      </c>
      <c r="M507" s="3">
        <f t="shared" ref="M507:N507" si="37">SUM(M472:M506)</f>
        <v>3.7489999999999997</v>
      </c>
      <c r="N507" s="3">
        <f t="shared" si="37"/>
        <v>111.19200000000001</v>
      </c>
      <c r="O507" s="1" t="s">
        <v>87</v>
      </c>
      <c r="P507" s="1">
        <v>70</v>
      </c>
    </row>
    <row r="508" spans="1:16" ht="15.75" customHeight="1">
      <c r="A508" s="17" t="s">
        <v>216</v>
      </c>
      <c r="B508" s="20" t="s">
        <v>214</v>
      </c>
      <c r="C508">
        <v>3</v>
      </c>
      <c r="D508">
        <v>1</v>
      </c>
      <c r="E508" s="21">
        <f t="shared" ref="E508:E516" si="38">SUM(G508+F508)</f>
        <v>1.407</v>
      </c>
      <c r="F508" s="10">
        <v>0.247</v>
      </c>
      <c r="G508" s="10">
        <v>1.1599999999999999</v>
      </c>
      <c r="H508" s="10">
        <f>F508/E508</f>
        <v>0.17555081734186212</v>
      </c>
      <c r="I508" s="10">
        <f>AVERAGE(H508:H516)</f>
        <v>0.14704086058401458</v>
      </c>
      <c r="J508" s="10"/>
      <c r="K508" s="10"/>
      <c r="M508" s="2">
        <v>0.247</v>
      </c>
      <c r="N508" s="2">
        <v>1.1599999999999999</v>
      </c>
    </row>
    <row r="509" spans="1:16" ht="15.75" customHeight="1">
      <c r="A509" s="17" t="s">
        <v>216</v>
      </c>
      <c r="B509" s="20" t="s">
        <v>214</v>
      </c>
      <c r="C509">
        <v>3</v>
      </c>
      <c r="D509">
        <v>2</v>
      </c>
      <c r="E509" s="21">
        <f t="shared" si="38"/>
        <v>3.4220000000000002</v>
      </c>
      <c r="F509" s="10">
        <v>0.186</v>
      </c>
      <c r="G509" s="10">
        <v>3.2360000000000002</v>
      </c>
      <c r="H509" s="10">
        <f t="shared" ref="H509:H516" si="39">F509/E509</f>
        <v>5.4354178842781993E-2</v>
      </c>
      <c r="I509" s="10"/>
      <c r="J509" s="10"/>
      <c r="K509" s="10"/>
      <c r="M509" s="2">
        <v>0.186</v>
      </c>
      <c r="N509" s="2">
        <v>3.2360000000000002</v>
      </c>
    </row>
    <row r="510" spans="1:16" ht="15.75" customHeight="1">
      <c r="A510" s="17" t="s">
        <v>216</v>
      </c>
      <c r="B510" s="20" t="s">
        <v>214</v>
      </c>
      <c r="C510">
        <v>3</v>
      </c>
      <c r="D510">
        <v>3</v>
      </c>
      <c r="E510" s="21">
        <f t="shared" si="38"/>
        <v>12.21</v>
      </c>
      <c r="F510" s="10">
        <v>2.8460000000000001</v>
      </c>
      <c r="G510" s="10">
        <v>9.3640000000000008</v>
      </c>
      <c r="H510" s="10">
        <f t="shared" si="39"/>
        <v>0.23308763308763308</v>
      </c>
      <c r="I510" s="10"/>
      <c r="J510" s="10"/>
      <c r="K510" s="10"/>
      <c r="M510" s="2">
        <v>2.8460000000000001</v>
      </c>
      <c r="N510" s="2">
        <v>9.3640000000000008</v>
      </c>
    </row>
    <row r="511" spans="1:16" ht="15.75" customHeight="1">
      <c r="A511" s="17" t="s">
        <v>216</v>
      </c>
      <c r="B511" s="20" t="s">
        <v>214</v>
      </c>
      <c r="C511">
        <v>3</v>
      </c>
      <c r="D511">
        <v>4</v>
      </c>
      <c r="E511" s="21">
        <f t="shared" si="38"/>
        <v>7.8090000000000002</v>
      </c>
      <c r="F511" s="10">
        <v>0.52400000000000002</v>
      </c>
      <c r="G511" s="10">
        <v>7.2850000000000001</v>
      </c>
      <c r="H511" s="10">
        <f t="shared" si="39"/>
        <v>6.7102061723652198E-2</v>
      </c>
      <c r="I511" s="10"/>
      <c r="J511" s="10"/>
      <c r="K511" s="10"/>
      <c r="M511" s="2">
        <v>0.52400000000000002</v>
      </c>
      <c r="N511" s="2">
        <v>7.2850000000000001</v>
      </c>
    </row>
    <row r="512" spans="1:16" ht="15.75" customHeight="1">
      <c r="A512" s="17" t="s">
        <v>216</v>
      </c>
      <c r="B512" s="20" t="s">
        <v>214</v>
      </c>
      <c r="C512">
        <v>3</v>
      </c>
      <c r="D512">
        <v>5</v>
      </c>
      <c r="E512" s="21">
        <f t="shared" si="38"/>
        <v>8.5900000000000016</v>
      </c>
      <c r="F512" s="10">
        <v>0.31900000000000001</v>
      </c>
      <c r="G512" s="10">
        <v>8.2710000000000008</v>
      </c>
      <c r="H512" s="10">
        <f t="shared" si="39"/>
        <v>3.7136204889406277E-2</v>
      </c>
      <c r="I512" s="10"/>
      <c r="J512" s="10"/>
      <c r="K512" s="10"/>
      <c r="M512" s="2">
        <v>0.31900000000000001</v>
      </c>
      <c r="N512" s="2">
        <v>8.2710000000000008</v>
      </c>
    </row>
    <row r="513" spans="1:14" ht="15.75" customHeight="1">
      <c r="A513" s="17" t="s">
        <v>216</v>
      </c>
      <c r="B513" s="20" t="s">
        <v>214</v>
      </c>
      <c r="C513">
        <v>3</v>
      </c>
      <c r="D513">
        <v>6</v>
      </c>
      <c r="E513" s="21">
        <f t="shared" si="38"/>
        <v>2.661</v>
      </c>
      <c r="F513" s="10">
        <v>0.08</v>
      </c>
      <c r="G513" s="10">
        <v>2.581</v>
      </c>
      <c r="H513" s="10">
        <f t="shared" si="39"/>
        <v>3.0063885757234121E-2</v>
      </c>
      <c r="I513" s="10"/>
      <c r="J513" s="10"/>
      <c r="K513" s="10"/>
      <c r="M513" s="2">
        <v>0.08</v>
      </c>
      <c r="N513" s="2">
        <v>2.581</v>
      </c>
    </row>
    <row r="514" spans="1:14" ht="15.75" customHeight="1">
      <c r="A514" s="17" t="s">
        <v>216</v>
      </c>
      <c r="B514" s="20" t="s">
        <v>214</v>
      </c>
      <c r="C514">
        <v>3</v>
      </c>
      <c r="D514">
        <v>7</v>
      </c>
      <c r="E514" s="21">
        <f t="shared" si="38"/>
        <v>2.0259999999999998</v>
      </c>
      <c r="F514" s="10">
        <v>1.262</v>
      </c>
      <c r="G514" s="10">
        <v>0.76400000000000001</v>
      </c>
      <c r="H514" s="10">
        <f t="shared" si="39"/>
        <v>0.62290227048371183</v>
      </c>
      <c r="I514" s="10"/>
      <c r="J514" s="10"/>
      <c r="K514" s="10"/>
      <c r="M514" s="2">
        <v>1.262</v>
      </c>
      <c r="N514" s="2">
        <v>0.76400000000000001</v>
      </c>
    </row>
    <row r="515" spans="1:14" ht="15.75" customHeight="1">
      <c r="A515" s="17" t="s">
        <v>216</v>
      </c>
      <c r="B515" s="20" t="s">
        <v>214</v>
      </c>
      <c r="C515">
        <v>3</v>
      </c>
      <c r="D515">
        <v>8</v>
      </c>
      <c r="E515" s="21">
        <f t="shared" si="38"/>
        <v>1.212</v>
      </c>
      <c r="F515" s="10">
        <v>0.04</v>
      </c>
      <c r="G515" s="10">
        <v>1.1719999999999999</v>
      </c>
      <c r="H515" s="10">
        <f t="shared" si="39"/>
        <v>3.3003300330033007E-2</v>
      </c>
      <c r="I515" s="10"/>
      <c r="J515" s="10"/>
      <c r="K515" s="10"/>
      <c r="M515" s="2">
        <v>0.04</v>
      </c>
      <c r="N515" s="2">
        <v>1.1719999999999999</v>
      </c>
    </row>
    <row r="516" spans="1:14" ht="15.75" customHeight="1">
      <c r="A516" s="17" t="s">
        <v>216</v>
      </c>
      <c r="B516" s="20" t="s">
        <v>214</v>
      </c>
      <c r="C516">
        <v>3</v>
      </c>
      <c r="D516">
        <v>9</v>
      </c>
      <c r="E516" s="21">
        <f t="shared" si="38"/>
        <v>8.7219999999999995</v>
      </c>
      <c r="F516" s="10">
        <v>0.61199999999999999</v>
      </c>
      <c r="G516" s="10">
        <v>8.11</v>
      </c>
      <c r="H516" s="10">
        <f t="shared" si="39"/>
        <v>7.0167392799816555E-2</v>
      </c>
      <c r="I516" s="10"/>
      <c r="J516" s="10"/>
      <c r="K516" s="10"/>
      <c r="M516" s="2">
        <v>0.61199999999999999</v>
      </c>
      <c r="N516" s="2">
        <v>8.11</v>
      </c>
    </row>
    <row r="517" spans="1:14" ht="15.75" customHeight="1">
      <c r="A517" s="17" t="s">
        <v>216</v>
      </c>
      <c r="B517" s="20" t="s">
        <v>214</v>
      </c>
      <c r="C517">
        <v>3</v>
      </c>
      <c r="D517">
        <v>10</v>
      </c>
      <c r="G517" s="10">
        <v>1.4139999999999999</v>
      </c>
      <c r="H517" s="10"/>
      <c r="I517" s="10"/>
      <c r="J517" s="10"/>
      <c r="K517" s="10"/>
      <c r="N517" s="2">
        <v>1.4139999999999999</v>
      </c>
    </row>
    <row r="518" spans="1:14" ht="15.75" customHeight="1">
      <c r="A518" s="17" t="s">
        <v>216</v>
      </c>
      <c r="B518" s="20" t="s">
        <v>214</v>
      </c>
      <c r="C518">
        <v>3</v>
      </c>
      <c r="D518">
        <v>11</v>
      </c>
      <c r="G518" s="10">
        <v>1.7969999999999999</v>
      </c>
      <c r="H518" s="10"/>
      <c r="I518" s="10"/>
      <c r="J518" s="10"/>
      <c r="K518" s="10"/>
      <c r="N518" s="2">
        <v>1.7969999999999999</v>
      </c>
    </row>
    <row r="519" spans="1:14" ht="15.75" customHeight="1">
      <c r="A519" s="17" t="s">
        <v>216</v>
      </c>
      <c r="B519" s="20" t="s">
        <v>214</v>
      </c>
      <c r="C519">
        <v>3</v>
      </c>
      <c r="D519">
        <v>12</v>
      </c>
      <c r="G519" s="10">
        <v>0.5</v>
      </c>
      <c r="H519" s="10"/>
      <c r="I519" s="10"/>
      <c r="J519" s="10"/>
      <c r="K519" s="10"/>
      <c r="N519" s="2">
        <v>0.5</v>
      </c>
    </row>
    <row r="520" spans="1:14" ht="15.75" customHeight="1">
      <c r="A520" s="17" t="s">
        <v>216</v>
      </c>
      <c r="B520" s="20" t="s">
        <v>214</v>
      </c>
      <c r="C520">
        <v>3</v>
      </c>
      <c r="D520">
        <v>13</v>
      </c>
      <c r="G520" s="10">
        <v>0.48</v>
      </c>
      <c r="H520" s="10"/>
      <c r="I520" s="10"/>
      <c r="J520" s="10"/>
      <c r="K520" s="10"/>
      <c r="N520" s="2">
        <v>0.48</v>
      </c>
    </row>
    <row r="521" spans="1:14" ht="15.75" customHeight="1">
      <c r="A521" s="17" t="s">
        <v>216</v>
      </c>
      <c r="B521" s="20" t="s">
        <v>214</v>
      </c>
      <c r="C521">
        <v>3</v>
      </c>
      <c r="D521">
        <v>14</v>
      </c>
      <c r="G521" s="10">
        <v>5.3019999999999996</v>
      </c>
      <c r="H521" s="10"/>
      <c r="I521" s="10"/>
      <c r="J521" s="10"/>
      <c r="K521" s="10"/>
      <c r="N521" s="2">
        <v>5.3019999999999996</v>
      </c>
    </row>
    <row r="522" spans="1:14" ht="15.75" customHeight="1">
      <c r="A522" s="17" t="s">
        <v>216</v>
      </c>
      <c r="B522" s="20" t="s">
        <v>214</v>
      </c>
      <c r="C522">
        <v>3</v>
      </c>
      <c r="D522">
        <v>15</v>
      </c>
      <c r="G522" s="10">
        <v>1.55</v>
      </c>
      <c r="H522" s="10"/>
      <c r="I522" s="10"/>
      <c r="J522" s="10"/>
      <c r="K522" s="10"/>
      <c r="N522" s="2">
        <v>1.55</v>
      </c>
    </row>
    <row r="523" spans="1:14" ht="15.75" customHeight="1">
      <c r="A523" s="17" t="s">
        <v>216</v>
      </c>
      <c r="B523" s="20" t="s">
        <v>214</v>
      </c>
      <c r="C523">
        <v>3</v>
      </c>
      <c r="D523">
        <v>16</v>
      </c>
      <c r="G523" s="10">
        <v>2.5760000000000001</v>
      </c>
      <c r="H523" s="10"/>
      <c r="I523" s="10"/>
      <c r="J523" s="10"/>
      <c r="K523" s="10"/>
      <c r="N523" s="2">
        <v>2.5760000000000001</v>
      </c>
    </row>
    <row r="524" spans="1:14" ht="15.75" customHeight="1">
      <c r="A524" s="17" t="s">
        <v>216</v>
      </c>
      <c r="B524" s="20" t="s">
        <v>214</v>
      </c>
      <c r="C524">
        <v>3</v>
      </c>
      <c r="D524">
        <v>17</v>
      </c>
      <c r="G524" s="10">
        <v>1.992</v>
      </c>
      <c r="H524" s="10"/>
      <c r="I524" s="10"/>
      <c r="J524" s="10"/>
      <c r="K524" s="10"/>
      <c r="N524" s="2">
        <v>1.992</v>
      </c>
    </row>
    <row r="525" spans="1:14" ht="15.75" customHeight="1">
      <c r="A525" s="17" t="s">
        <v>216</v>
      </c>
      <c r="B525" s="20" t="s">
        <v>214</v>
      </c>
      <c r="C525">
        <v>3</v>
      </c>
      <c r="D525">
        <v>18</v>
      </c>
      <c r="G525" s="10">
        <v>1.127</v>
      </c>
      <c r="H525" s="10"/>
      <c r="I525" s="10"/>
      <c r="J525" s="10"/>
      <c r="K525" s="10"/>
      <c r="N525" s="2">
        <v>1.127</v>
      </c>
    </row>
    <row r="526" spans="1:14" ht="15.75" customHeight="1">
      <c r="A526" s="17" t="s">
        <v>216</v>
      </c>
      <c r="B526" s="20" t="s">
        <v>214</v>
      </c>
      <c r="C526">
        <v>3</v>
      </c>
      <c r="D526">
        <v>19</v>
      </c>
      <c r="G526" s="10">
        <v>4.0979999999999999</v>
      </c>
      <c r="H526" s="10"/>
      <c r="I526" s="10"/>
      <c r="J526" s="10"/>
      <c r="K526" s="10"/>
      <c r="N526" s="2">
        <v>4.0979999999999999</v>
      </c>
    </row>
    <row r="527" spans="1:14" ht="15.75" customHeight="1">
      <c r="A527" s="17" t="s">
        <v>216</v>
      </c>
      <c r="B527" s="20" t="s">
        <v>214</v>
      </c>
      <c r="C527">
        <v>3</v>
      </c>
      <c r="D527">
        <v>20</v>
      </c>
      <c r="G527" s="10">
        <v>7.0519999999999996</v>
      </c>
      <c r="H527" s="10"/>
      <c r="I527" s="10"/>
      <c r="J527" s="10"/>
      <c r="K527" s="10"/>
      <c r="N527" s="2">
        <v>7.0519999999999996</v>
      </c>
    </row>
    <row r="528" spans="1:14" ht="15.75" customHeight="1">
      <c r="A528" s="17" t="s">
        <v>216</v>
      </c>
      <c r="B528" s="20" t="s">
        <v>214</v>
      </c>
      <c r="C528">
        <v>3</v>
      </c>
      <c r="D528">
        <v>21</v>
      </c>
      <c r="G528" s="10">
        <v>4.6609999999999996</v>
      </c>
      <c r="H528" s="10"/>
      <c r="I528" s="10"/>
      <c r="J528" s="10"/>
      <c r="K528" s="10"/>
      <c r="N528" s="2">
        <v>4.6609999999999996</v>
      </c>
    </row>
    <row r="529" spans="1:14" ht="15.75" customHeight="1">
      <c r="A529" s="17" t="s">
        <v>216</v>
      </c>
      <c r="B529" s="20" t="s">
        <v>214</v>
      </c>
      <c r="C529">
        <v>3</v>
      </c>
      <c r="D529">
        <v>22</v>
      </c>
      <c r="G529" s="10">
        <v>7.1639999999999997</v>
      </c>
      <c r="H529" s="10"/>
      <c r="I529" s="10"/>
      <c r="J529" s="10"/>
      <c r="K529" s="10"/>
      <c r="N529" s="2">
        <v>7.1639999999999997</v>
      </c>
    </row>
    <row r="530" spans="1:14" ht="15.75" customHeight="1">
      <c r="A530" s="17" t="s">
        <v>216</v>
      </c>
      <c r="B530" s="20" t="s">
        <v>214</v>
      </c>
      <c r="C530">
        <v>3</v>
      </c>
      <c r="D530">
        <v>23</v>
      </c>
      <c r="G530" s="10">
        <v>0.51900000000000002</v>
      </c>
      <c r="H530" s="10"/>
      <c r="I530" s="10"/>
      <c r="J530" s="10"/>
      <c r="K530" s="10"/>
      <c r="N530" s="2">
        <v>0.51900000000000002</v>
      </c>
    </row>
    <row r="531" spans="1:14" ht="15.75" customHeight="1">
      <c r="A531" s="17" t="s">
        <v>216</v>
      </c>
      <c r="B531" s="20" t="s">
        <v>214</v>
      </c>
      <c r="C531">
        <v>3</v>
      </c>
      <c r="D531">
        <v>24</v>
      </c>
      <c r="G531" s="10">
        <v>1.232</v>
      </c>
      <c r="H531" s="10"/>
      <c r="I531" s="10"/>
      <c r="J531" s="10"/>
      <c r="K531" s="10"/>
      <c r="N531" s="2">
        <v>1.232</v>
      </c>
    </row>
    <row r="532" spans="1:14" ht="15.75" customHeight="1">
      <c r="A532" s="17" t="s">
        <v>216</v>
      </c>
      <c r="B532" s="20" t="s">
        <v>214</v>
      </c>
      <c r="C532">
        <v>3</v>
      </c>
      <c r="D532">
        <v>25</v>
      </c>
      <c r="G532" s="10">
        <v>9.4090000000000007</v>
      </c>
      <c r="H532" s="10"/>
      <c r="I532" s="10"/>
      <c r="J532" s="10"/>
      <c r="K532" s="10"/>
      <c r="N532" s="2">
        <v>9.4090000000000007</v>
      </c>
    </row>
    <row r="533" spans="1:14" ht="15.75" customHeight="1">
      <c r="A533" s="17" t="s">
        <v>216</v>
      </c>
      <c r="B533" s="20" t="s">
        <v>214</v>
      </c>
      <c r="C533">
        <v>3</v>
      </c>
      <c r="D533">
        <v>26</v>
      </c>
      <c r="G533" s="10">
        <v>1.1599999999999999</v>
      </c>
      <c r="H533" s="10"/>
      <c r="I533" s="10"/>
      <c r="J533" s="10"/>
      <c r="K533" s="10"/>
      <c r="N533" s="2">
        <v>1.1599999999999999</v>
      </c>
    </row>
    <row r="534" spans="1:14" ht="15.75" customHeight="1">
      <c r="A534" s="17" t="s">
        <v>216</v>
      </c>
      <c r="B534" s="20" t="s">
        <v>214</v>
      </c>
      <c r="C534">
        <v>3</v>
      </c>
      <c r="D534">
        <v>27</v>
      </c>
      <c r="G534" s="10">
        <v>1.464</v>
      </c>
      <c r="H534" s="10"/>
      <c r="I534" s="10"/>
      <c r="J534" s="10"/>
      <c r="K534" s="10"/>
      <c r="N534" s="2">
        <v>1.464</v>
      </c>
    </row>
    <row r="535" spans="1:14" ht="15.75" customHeight="1">
      <c r="A535" s="17" t="s">
        <v>216</v>
      </c>
      <c r="B535" s="20" t="s">
        <v>214</v>
      </c>
      <c r="C535">
        <v>3</v>
      </c>
      <c r="D535">
        <v>28</v>
      </c>
      <c r="G535" s="10">
        <v>0.51100000000000001</v>
      </c>
      <c r="H535" s="10"/>
      <c r="I535" s="10"/>
      <c r="J535" s="10"/>
      <c r="K535" s="10"/>
      <c r="N535" s="2">
        <v>0.51100000000000001</v>
      </c>
    </row>
    <row r="536" spans="1:14" ht="15.75" customHeight="1">
      <c r="A536" s="17" t="s">
        <v>216</v>
      </c>
      <c r="B536" s="20" t="s">
        <v>214</v>
      </c>
      <c r="C536">
        <v>3</v>
      </c>
      <c r="D536">
        <v>29</v>
      </c>
      <c r="G536" s="10">
        <v>2.6480000000000001</v>
      </c>
      <c r="H536" s="10"/>
      <c r="I536" s="10"/>
      <c r="J536" s="10"/>
      <c r="K536" s="10"/>
      <c r="N536" s="2">
        <v>2.6480000000000001</v>
      </c>
    </row>
    <row r="537" spans="1:14" ht="15.75" customHeight="1">
      <c r="A537" s="17" t="s">
        <v>216</v>
      </c>
      <c r="B537" s="20" t="s">
        <v>214</v>
      </c>
      <c r="C537">
        <v>3</v>
      </c>
      <c r="D537">
        <v>30</v>
      </c>
      <c r="G537" s="10">
        <v>1.881</v>
      </c>
      <c r="H537" s="10"/>
      <c r="I537" s="10"/>
      <c r="J537" s="10"/>
      <c r="K537" s="10"/>
      <c r="N537" s="2">
        <v>1.881</v>
      </c>
    </row>
    <row r="538" spans="1:14" ht="15.75" customHeight="1">
      <c r="A538" s="17" t="s">
        <v>216</v>
      </c>
      <c r="B538" s="20" t="s">
        <v>214</v>
      </c>
      <c r="C538">
        <v>3</v>
      </c>
      <c r="D538">
        <v>31</v>
      </c>
      <c r="G538" s="10">
        <v>0.34699999999999998</v>
      </c>
      <c r="H538" s="10"/>
      <c r="I538" s="10"/>
      <c r="J538" s="10"/>
      <c r="K538" s="10"/>
      <c r="N538" s="2">
        <v>0.34699999999999998</v>
      </c>
    </row>
    <row r="539" spans="1:14" ht="15.75" customHeight="1">
      <c r="A539" s="17" t="s">
        <v>216</v>
      </c>
      <c r="B539" s="20" t="s">
        <v>214</v>
      </c>
      <c r="C539">
        <v>3</v>
      </c>
      <c r="D539">
        <v>32</v>
      </c>
      <c r="G539" s="10">
        <v>5.3920000000000003</v>
      </c>
      <c r="H539" s="10"/>
      <c r="I539" s="10"/>
      <c r="J539" s="10"/>
      <c r="K539" s="10"/>
      <c r="N539" s="2">
        <v>5.3920000000000003</v>
      </c>
    </row>
    <row r="540" spans="1:14" ht="15.75" customHeight="1">
      <c r="A540" s="17" t="s">
        <v>216</v>
      </c>
      <c r="B540" s="20" t="s">
        <v>214</v>
      </c>
      <c r="C540">
        <v>3</v>
      </c>
      <c r="D540">
        <v>33</v>
      </c>
      <c r="G540" s="10">
        <v>1.5309999999999999</v>
      </c>
      <c r="H540" s="10"/>
      <c r="I540" s="10"/>
      <c r="J540" s="10"/>
      <c r="K540" s="10"/>
      <c r="N540" s="2">
        <v>1.5309999999999999</v>
      </c>
    </row>
    <row r="541" spans="1:14" ht="15.75" customHeight="1">
      <c r="A541" s="17" t="s">
        <v>216</v>
      </c>
      <c r="B541" s="20" t="s">
        <v>214</v>
      </c>
      <c r="C541">
        <v>3</v>
      </c>
      <c r="D541">
        <v>34</v>
      </c>
      <c r="G541" s="10">
        <v>12.234999999999999</v>
      </c>
      <c r="H541" s="10"/>
      <c r="I541" s="10"/>
      <c r="J541" s="10"/>
      <c r="K541" s="10"/>
      <c r="N541" s="2">
        <v>12.234999999999999</v>
      </c>
    </row>
    <row r="542" spans="1:14" ht="15.75" customHeight="1">
      <c r="A542" s="17" t="s">
        <v>216</v>
      </c>
      <c r="B542" s="20" t="s">
        <v>214</v>
      </c>
      <c r="C542">
        <v>3</v>
      </c>
      <c r="D542">
        <v>35</v>
      </c>
      <c r="G542" s="10">
        <v>0.51900000000000002</v>
      </c>
      <c r="H542" s="10"/>
      <c r="I542" s="10"/>
      <c r="J542" s="10"/>
      <c r="K542" s="10"/>
      <c r="N542" s="2">
        <v>0.51900000000000002</v>
      </c>
    </row>
    <row r="543" spans="1:14" ht="15.75" customHeight="1">
      <c r="A543" s="17" t="s">
        <v>216</v>
      </c>
      <c r="B543" s="20" t="s">
        <v>214</v>
      </c>
      <c r="C543">
        <v>3</v>
      </c>
      <c r="D543">
        <v>36</v>
      </c>
      <c r="G543" s="10">
        <v>7.0549999999999997</v>
      </c>
      <c r="H543" s="10"/>
      <c r="I543" s="10"/>
      <c r="J543" s="10"/>
      <c r="K543" s="10"/>
      <c r="N543" s="2">
        <v>7.0549999999999997</v>
      </c>
    </row>
    <row r="544" spans="1:14" ht="15.75" customHeight="1">
      <c r="A544" s="17" t="s">
        <v>216</v>
      </c>
      <c r="B544" s="20" t="s">
        <v>214</v>
      </c>
      <c r="C544">
        <v>3</v>
      </c>
      <c r="D544">
        <v>37</v>
      </c>
      <c r="G544" s="10">
        <v>12</v>
      </c>
      <c r="H544" s="10"/>
      <c r="I544" s="10"/>
      <c r="J544" s="10"/>
      <c r="K544" s="10"/>
      <c r="N544" s="2">
        <v>12</v>
      </c>
    </row>
    <row r="545" spans="1:16" ht="15.75" customHeight="1">
      <c r="F545" s="3"/>
      <c r="G545" s="3"/>
      <c r="H545" s="3"/>
      <c r="I545" s="3"/>
      <c r="J545" s="3"/>
      <c r="K545" s="3"/>
      <c r="L545" s="3">
        <f>SUM(N545+M545)</f>
        <v>145.67500000000001</v>
      </c>
      <c r="M545" s="3">
        <f t="shared" ref="M545:N545" si="40">SUM(M508:M544)</f>
        <v>6.1160000000000005</v>
      </c>
      <c r="N545" s="3">
        <f t="shared" si="40"/>
        <v>139.559</v>
      </c>
      <c r="O545" s="1" t="s">
        <v>90</v>
      </c>
      <c r="P545" s="1">
        <v>71</v>
      </c>
    </row>
    <row r="546" spans="1:16" ht="15.75" customHeight="1">
      <c r="A546" s="17" t="s">
        <v>216</v>
      </c>
      <c r="B546" s="20" t="s">
        <v>214</v>
      </c>
      <c r="C546">
        <v>4</v>
      </c>
      <c r="D546">
        <v>1</v>
      </c>
      <c r="E546" s="21"/>
      <c r="G546" s="10">
        <v>4.2699999999999996</v>
      </c>
      <c r="H546" s="10"/>
      <c r="I546" s="10"/>
      <c r="J546" s="10"/>
      <c r="K546" s="10"/>
      <c r="N546" s="2">
        <v>4.2699999999999996</v>
      </c>
    </row>
    <row r="547" spans="1:16" ht="15.75" customHeight="1">
      <c r="A547" s="17" t="s">
        <v>216</v>
      </c>
      <c r="B547" s="20" t="s">
        <v>214</v>
      </c>
      <c r="C547">
        <v>4</v>
      </c>
      <c r="D547">
        <v>2</v>
      </c>
      <c r="G547" s="10">
        <v>1.1140000000000001</v>
      </c>
      <c r="H547" s="10"/>
      <c r="I547" s="10"/>
      <c r="J547" s="10"/>
      <c r="K547" s="10"/>
      <c r="N547" s="2">
        <v>1.1140000000000001</v>
      </c>
    </row>
    <row r="548" spans="1:16" ht="15.75" customHeight="1">
      <c r="A548" s="17" t="s">
        <v>216</v>
      </c>
      <c r="B548" s="20" t="s">
        <v>214</v>
      </c>
      <c r="C548">
        <v>4</v>
      </c>
      <c r="D548">
        <v>3</v>
      </c>
      <c r="G548" s="10">
        <v>0.63</v>
      </c>
      <c r="H548" s="10"/>
      <c r="I548" s="10"/>
      <c r="J548" s="10"/>
      <c r="K548" s="10"/>
      <c r="N548" s="2">
        <v>0.63</v>
      </c>
    </row>
    <row r="549" spans="1:16" ht="15.75" customHeight="1">
      <c r="A549" s="17" t="s">
        <v>216</v>
      </c>
      <c r="B549" s="20" t="s">
        <v>214</v>
      </c>
      <c r="C549">
        <v>4</v>
      </c>
      <c r="D549">
        <v>4</v>
      </c>
      <c r="G549" s="10">
        <v>6.3540000000000001</v>
      </c>
      <c r="H549" s="10"/>
      <c r="I549" s="10"/>
      <c r="J549" s="10"/>
      <c r="K549" s="10"/>
      <c r="N549" s="2">
        <v>6.3540000000000001</v>
      </c>
    </row>
    <row r="550" spans="1:16" ht="15.75" customHeight="1">
      <c r="A550" s="17" t="s">
        <v>216</v>
      </c>
      <c r="B550" s="20" t="s">
        <v>214</v>
      </c>
      <c r="C550">
        <v>4</v>
      </c>
      <c r="D550">
        <v>5</v>
      </c>
      <c r="G550" s="10">
        <v>9.3330000000000002</v>
      </c>
      <c r="H550" s="10"/>
      <c r="I550" s="10"/>
      <c r="J550" s="10"/>
      <c r="K550" s="10"/>
      <c r="N550" s="2">
        <v>9.3330000000000002</v>
      </c>
    </row>
    <row r="551" spans="1:16" ht="15.75" customHeight="1">
      <c r="A551" s="17" t="s">
        <v>216</v>
      </c>
      <c r="B551" s="20" t="s">
        <v>214</v>
      </c>
      <c r="C551">
        <v>4</v>
      </c>
      <c r="D551">
        <v>6</v>
      </c>
      <c r="G551" s="10">
        <v>1.39</v>
      </c>
      <c r="H551" s="10"/>
      <c r="I551" s="10"/>
      <c r="J551" s="10"/>
      <c r="K551" s="10"/>
      <c r="N551" s="2">
        <v>1.39</v>
      </c>
    </row>
    <row r="552" spans="1:16" ht="15.75" customHeight="1">
      <c r="A552" s="17" t="s">
        <v>216</v>
      </c>
      <c r="B552" s="20" t="s">
        <v>214</v>
      </c>
      <c r="C552">
        <v>4</v>
      </c>
      <c r="D552">
        <v>7</v>
      </c>
      <c r="G552" s="10">
        <v>1.994</v>
      </c>
      <c r="H552" s="10"/>
      <c r="I552" s="10"/>
      <c r="J552" s="10"/>
      <c r="K552" s="10"/>
      <c r="N552" s="2">
        <v>1.994</v>
      </c>
    </row>
    <row r="553" spans="1:16" ht="15.75" customHeight="1">
      <c r="A553" s="17" t="s">
        <v>216</v>
      </c>
      <c r="B553" s="20" t="s">
        <v>214</v>
      </c>
      <c r="C553">
        <v>4</v>
      </c>
      <c r="D553">
        <v>8</v>
      </c>
      <c r="G553" s="10">
        <v>11.356999999999999</v>
      </c>
      <c r="H553" s="10"/>
      <c r="I553" s="10"/>
      <c r="J553" s="10"/>
      <c r="K553" s="10"/>
      <c r="N553" s="2">
        <v>11.356999999999999</v>
      </c>
    </row>
    <row r="554" spans="1:16" ht="15.75" customHeight="1">
      <c r="A554" s="17" t="s">
        <v>216</v>
      </c>
      <c r="B554" s="20" t="s">
        <v>214</v>
      </c>
      <c r="C554">
        <v>4</v>
      </c>
      <c r="D554">
        <v>9</v>
      </c>
      <c r="G554" s="10">
        <v>11.417</v>
      </c>
      <c r="H554" s="10"/>
      <c r="I554" s="10"/>
      <c r="J554" s="10"/>
      <c r="K554" s="10"/>
      <c r="N554" s="2">
        <v>11.417</v>
      </c>
    </row>
    <row r="555" spans="1:16" ht="15.75" customHeight="1">
      <c r="A555" s="17" t="s">
        <v>216</v>
      </c>
      <c r="B555" s="20" t="s">
        <v>214</v>
      </c>
      <c r="C555">
        <v>4</v>
      </c>
      <c r="D555">
        <v>10</v>
      </c>
      <c r="G555" s="10">
        <v>0.76900000000000002</v>
      </c>
      <c r="H555" s="10"/>
      <c r="I555" s="10"/>
      <c r="J555" s="10"/>
      <c r="K555" s="10"/>
      <c r="N555" s="2">
        <v>0.76900000000000002</v>
      </c>
    </row>
    <row r="556" spans="1:16" ht="15.75" customHeight="1">
      <c r="A556" s="17" t="s">
        <v>216</v>
      </c>
      <c r="B556" s="20" t="s">
        <v>214</v>
      </c>
      <c r="C556">
        <v>4</v>
      </c>
      <c r="D556">
        <v>11</v>
      </c>
      <c r="G556" s="10">
        <v>20.187000000000001</v>
      </c>
      <c r="H556" s="10"/>
      <c r="I556" s="10"/>
      <c r="J556" s="10"/>
      <c r="K556" s="10"/>
      <c r="N556" s="2">
        <v>20.187000000000001</v>
      </c>
    </row>
    <row r="557" spans="1:16" ht="15.75" customHeight="1">
      <c r="A557" s="17" t="s">
        <v>216</v>
      </c>
      <c r="B557" s="20" t="s">
        <v>214</v>
      </c>
      <c r="C557">
        <v>4</v>
      </c>
      <c r="D557">
        <v>12</v>
      </c>
      <c r="G557" s="10">
        <v>2.7429999999999999</v>
      </c>
      <c r="H557" s="10"/>
      <c r="I557" s="10"/>
      <c r="J557" s="10"/>
      <c r="K557" s="10"/>
      <c r="N557" s="2">
        <v>2.7429999999999999</v>
      </c>
    </row>
    <row r="558" spans="1:16" ht="15.75" customHeight="1">
      <c r="A558" s="17" t="s">
        <v>216</v>
      </c>
      <c r="B558" s="20" t="s">
        <v>214</v>
      </c>
      <c r="C558">
        <v>4</v>
      </c>
      <c r="D558">
        <v>13</v>
      </c>
      <c r="G558" s="10">
        <v>58.204999999999998</v>
      </c>
      <c r="H558" s="10"/>
      <c r="I558" s="10"/>
      <c r="J558" s="10"/>
      <c r="K558" s="10"/>
      <c r="N558" s="2">
        <v>58.204999999999998</v>
      </c>
    </row>
    <row r="559" spans="1:16" ht="15.75" customHeight="1">
      <c r="A559" s="17" t="s">
        <v>216</v>
      </c>
      <c r="B559" s="20" t="s">
        <v>214</v>
      </c>
      <c r="C559">
        <v>4</v>
      </c>
      <c r="D559">
        <v>14</v>
      </c>
      <c r="G559" s="10">
        <v>0.90900000000000003</v>
      </c>
      <c r="H559" s="10"/>
      <c r="I559" s="10"/>
      <c r="J559" s="10"/>
      <c r="K559" s="10"/>
      <c r="N559" s="2">
        <v>0.90900000000000003</v>
      </c>
    </row>
    <row r="560" spans="1:16" ht="15.75" customHeight="1">
      <c r="A560" s="17" t="s">
        <v>216</v>
      </c>
      <c r="B560" s="20" t="s">
        <v>214</v>
      </c>
      <c r="C560">
        <v>4</v>
      </c>
      <c r="D560">
        <v>15</v>
      </c>
      <c r="G560" s="10">
        <v>15.734999999999999</v>
      </c>
      <c r="H560" s="10"/>
      <c r="I560" s="10"/>
      <c r="J560" s="10"/>
      <c r="K560" s="10"/>
      <c r="N560" s="2">
        <v>15.734999999999999</v>
      </c>
    </row>
    <row r="561" spans="1:16" ht="15.75" customHeight="1">
      <c r="A561" s="17" t="s">
        <v>216</v>
      </c>
      <c r="B561" s="20" t="s">
        <v>214</v>
      </c>
      <c r="C561">
        <v>4</v>
      </c>
      <c r="D561">
        <v>16</v>
      </c>
      <c r="G561" s="10">
        <v>11.250999999999999</v>
      </c>
      <c r="H561" s="10"/>
      <c r="I561" s="10"/>
      <c r="J561" s="10"/>
      <c r="K561" s="10"/>
      <c r="N561" s="2">
        <v>11.250999999999999</v>
      </c>
    </row>
    <row r="562" spans="1:16" ht="15.75" customHeight="1">
      <c r="A562" s="17" t="s">
        <v>216</v>
      </c>
      <c r="B562" s="20" t="s">
        <v>214</v>
      </c>
      <c r="C562">
        <v>4</v>
      </c>
      <c r="D562">
        <v>17</v>
      </c>
      <c r="G562" s="10">
        <v>10.375999999999999</v>
      </c>
      <c r="H562" s="10"/>
      <c r="I562" s="10"/>
      <c r="J562" s="10"/>
      <c r="K562" s="10"/>
      <c r="N562" s="2">
        <v>10.375999999999999</v>
      </c>
    </row>
    <row r="563" spans="1:16" ht="15.75" customHeight="1">
      <c r="A563" s="17" t="s">
        <v>216</v>
      </c>
      <c r="B563" s="20" t="s">
        <v>214</v>
      </c>
      <c r="C563">
        <v>4</v>
      </c>
      <c r="D563">
        <v>18</v>
      </c>
      <c r="G563" s="10">
        <v>6.3049999999999997</v>
      </c>
      <c r="H563" s="10"/>
      <c r="I563" s="10"/>
      <c r="J563" s="10"/>
      <c r="K563" s="10"/>
      <c r="N563" s="2">
        <v>6.3049999999999997</v>
      </c>
    </row>
    <row r="564" spans="1:16" ht="15.75" customHeight="1">
      <c r="A564" s="17" t="s">
        <v>216</v>
      </c>
      <c r="B564" s="20" t="s">
        <v>214</v>
      </c>
      <c r="C564">
        <v>4</v>
      </c>
      <c r="D564">
        <v>19</v>
      </c>
      <c r="F564" s="10">
        <v>0</v>
      </c>
      <c r="G564" s="10">
        <v>6.1369999999999996</v>
      </c>
      <c r="H564" s="10"/>
      <c r="I564" s="10"/>
      <c r="J564" s="10"/>
      <c r="K564" s="10"/>
      <c r="M564" s="2">
        <v>0</v>
      </c>
      <c r="N564" s="2">
        <v>6.1369999999999996</v>
      </c>
    </row>
    <row r="565" spans="1:16" ht="15.75" customHeight="1">
      <c r="F565" s="3"/>
      <c r="G565" s="3"/>
      <c r="H565" s="3"/>
      <c r="I565" s="3"/>
      <c r="J565" s="3"/>
      <c r="K565" s="3"/>
      <c r="L565" s="3">
        <f>SUM(N565+M565)</f>
        <v>180.476</v>
      </c>
      <c r="M565" s="3">
        <f t="shared" ref="M565:N565" si="41">SUM(M546:M564)</f>
        <v>0</v>
      </c>
      <c r="N565" s="3">
        <f t="shared" si="41"/>
        <v>180.476</v>
      </c>
      <c r="O565" s="1" t="s">
        <v>92</v>
      </c>
      <c r="P565" s="1">
        <v>72</v>
      </c>
    </row>
    <row r="566" spans="1:16" ht="15.75" customHeight="1">
      <c r="A566" s="17" t="s">
        <v>216</v>
      </c>
      <c r="B566" s="20" t="s">
        <v>214</v>
      </c>
      <c r="C566">
        <v>5</v>
      </c>
      <c r="D566">
        <v>1</v>
      </c>
      <c r="E566" s="21">
        <f t="shared" ref="E566:E574" si="42">SUM(G566+F566)</f>
        <v>1.1100000000000001</v>
      </c>
      <c r="F566" s="10">
        <v>0.46600000000000003</v>
      </c>
      <c r="G566" s="10">
        <v>0.64400000000000002</v>
      </c>
      <c r="H566" s="10">
        <f>F566/E566</f>
        <v>0.41981981981981981</v>
      </c>
      <c r="I566" s="10">
        <f>AVERAGE(H566:H574)</f>
        <v>0.27927371486718022</v>
      </c>
      <c r="J566" s="10"/>
      <c r="K566" s="10"/>
      <c r="M566" s="2">
        <v>0.46600000000000003</v>
      </c>
      <c r="N566" s="2">
        <v>0.64400000000000002</v>
      </c>
    </row>
    <row r="567" spans="1:16" ht="15.75" customHeight="1">
      <c r="A567" s="17" t="s">
        <v>216</v>
      </c>
      <c r="B567" s="20" t="s">
        <v>214</v>
      </c>
      <c r="C567">
        <v>5</v>
      </c>
      <c r="D567">
        <v>2</v>
      </c>
      <c r="E567" s="21">
        <f t="shared" si="42"/>
        <v>4.6539999999999999</v>
      </c>
      <c r="F567" s="10">
        <v>0.52200000000000002</v>
      </c>
      <c r="G567" s="10">
        <v>4.1319999999999997</v>
      </c>
      <c r="H567" s="10">
        <f t="shared" ref="H567:H574" si="43">F567/E567</f>
        <v>0.11216158143532445</v>
      </c>
      <c r="I567" s="10"/>
      <c r="J567" s="10"/>
      <c r="K567" s="10"/>
      <c r="M567" s="2">
        <v>0.52200000000000002</v>
      </c>
      <c r="N567" s="2">
        <v>4.1319999999999997</v>
      </c>
    </row>
    <row r="568" spans="1:16" ht="15.75" customHeight="1">
      <c r="A568" s="17" t="s">
        <v>216</v>
      </c>
      <c r="B568" s="20" t="s">
        <v>214</v>
      </c>
      <c r="C568">
        <v>5</v>
      </c>
      <c r="D568">
        <v>3</v>
      </c>
      <c r="E568" s="21">
        <f t="shared" si="42"/>
        <v>4.1610000000000005</v>
      </c>
      <c r="F568" s="10">
        <v>0.4</v>
      </c>
      <c r="G568" s="10">
        <v>3.7610000000000001</v>
      </c>
      <c r="H568" s="10">
        <f t="shared" si="43"/>
        <v>9.6130737803412636E-2</v>
      </c>
      <c r="I568" s="10"/>
      <c r="J568" s="10"/>
      <c r="K568" s="10"/>
      <c r="M568" s="2">
        <v>0.4</v>
      </c>
      <c r="N568" s="2">
        <v>3.7610000000000001</v>
      </c>
    </row>
    <row r="569" spans="1:16" ht="15.75" customHeight="1">
      <c r="A569" s="17" t="s">
        <v>216</v>
      </c>
      <c r="B569" s="20" t="s">
        <v>214</v>
      </c>
      <c r="C569">
        <v>5</v>
      </c>
      <c r="D569">
        <v>4</v>
      </c>
      <c r="E569" s="21">
        <f t="shared" si="42"/>
        <v>2.4049999999999998</v>
      </c>
      <c r="F569" s="10">
        <v>0.77500000000000002</v>
      </c>
      <c r="G569" s="10">
        <v>1.63</v>
      </c>
      <c r="H569" s="10">
        <f t="shared" si="43"/>
        <v>0.32224532224532226</v>
      </c>
      <c r="I569" s="10"/>
      <c r="J569" s="10"/>
      <c r="K569" s="10"/>
      <c r="M569" s="2">
        <v>0.77500000000000002</v>
      </c>
      <c r="N569" s="2">
        <v>1.63</v>
      </c>
    </row>
    <row r="570" spans="1:16" ht="15.75" customHeight="1">
      <c r="A570" s="17" t="s">
        <v>216</v>
      </c>
      <c r="B570" s="20" t="s">
        <v>214</v>
      </c>
      <c r="C570">
        <v>5</v>
      </c>
      <c r="D570">
        <v>5</v>
      </c>
      <c r="E570" s="21">
        <f t="shared" si="42"/>
        <v>2.0139999999999998</v>
      </c>
      <c r="F570" s="10">
        <v>8.7999999999999995E-2</v>
      </c>
      <c r="G570" s="10">
        <v>1.9259999999999999</v>
      </c>
      <c r="H570" s="10">
        <f t="shared" si="43"/>
        <v>4.3694141012909637E-2</v>
      </c>
      <c r="I570" s="10"/>
      <c r="J570" s="10"/>
      <c r="K570" s="10"/>
      <c r="M570" s="2">
        <v>8.7999999999999995E-2</v>
      </c>
      <c r="N570" s="2">
        <v>1.9259999999999999</v>
      </c>
    </row>
    <row r="571" spans="1:16" ht="15.75" customHeight="1">
      <c r="A571" s="17" t="s">
        <v>216</v>
      </c>
      <c r="B571" s="20" t="s">
        <v>214</v>
      </c>
      <c r="C571">
        <v>5</v>
      </c>
      <c r="D571">
        <v>6</v>
      </c>
      <c r="E571" s="21">
        <f t="shared" si="42"/>
        <v>2.141</v>
      </c>
      <c r="F571" s="10">
        <v>1.6990000000000001</v>
      </c>
      <c r="G571" s="10">
        <v>0.442</v>
      </c>
      <c r="H571" s="10">
        <f t="shared" si="43"/>
        <v>0.79355441382531533</v>
      </c>
      <c r="I571" s="10"/>
      <c r="J571" s="10"/>
      <c r="K571" s="10"/>
      <c r="M571" s="2">
        <v>1.6990000000000001</v>
      </c>
      <c r="N571" s="2">
        <v>0.442</v>
      </c>
    </row>
    <row r="572" spans="1:16" ht="15.75" customHeight="1">
      <c r="A572" s="17" t="s">
        <v>216</v>
      </c>
      <c r="B572" s="20" t="s">
        <v>214</v>
      </c>
      <c r="C572">
        <v>5</v>
      </c>
      <c r="D572">
        <v>7</v>
      </c>
      <c r="E572" s="21">
        <f t="shared" si="42"/>
        <v>1.0760000000000001</v>
      </c>
      <c r="F572" s="10">
        <v>0.21</v>
      </c>
      <c r="G572" s="10">
        <v>0.86599999999999999</v>
      </c>
      <c r="H572" s="10">
        <f t="shared" si="43"/>
        <v>0.19516728624535315</v>
      </c>
      <c r="I572" s="10"/>
      <c r="J572" s="10"/>
      <c r="K572" s="10"/>
      <c r="M572" s="2">
        <v>0.21</v>
      </c>
      <c r="N572" s="2">
        <v>0.86599999999999999</v>
      </c>
    </row>
    <row r="573" spans="1:16" ht="15.75" customHeight="1">
      <c r="A573" s="17" t="s">
        <v>216</v>
      </c>
      <c r="B573" s="20" t="s">
        <v>214</v>
      </c>
      <c r="C573">
        <v>5</v>
      </c>
      <c r="D573">
        <v>8</v>
      </c>
      <c r="E573" s="21">
        <f t="shared" si="42"/>
        <v>1.2269999999999999</v>
      </c>
      <c r="F573" s="10">
        <v>0.14000000000000001</v>
      </c>
      <c r="G573" s="10">
        <v>1.087</v>
      </c>
      <c r="H573" s="10">
        <f t="shared" si="43"/>
        <v>0.11409942950285251</v>
      </c>
      <c r="I573" s="10"/>
      <c r="J573" s="10"/>
      <c r="K573" s="10"/>
      <c r="M573" s="2">
        <v>0.14000000000000001</v>
      </c>
      <c r="N573" s="2">
        <v>1.087</v>
      </c>
    </row>
    <row r="574" spans="1:16" ht="15.75" customHeight="1">
      <c r="A574" s="17" t="s">
        <v>216</v>
      </c>
      <c r="B574" s="20" t="s">
        <v>214</v>
      </c>
      <c r="C574">
        <v>5</v>
      </c>
      <c r="D574">
        <v>9</v>
      </c>
      <c r="E574" s="21">
        <f t="shared" si="42"/>
        <v>1.097</v>
      </c>
      <c r="F574" s="10">
        <v>0.45700000000000002</v>
      </c>
      <c r="G574" s="10">
        <v>0.64</v>
      </c>
      <c r="H574" s="10">
        <f t="shared" si="43"/>
        <v>0.4165907019143118</v>
      </c>
      <c r="I574" s="10"/>
      <c r="J574" s="10"/>
      <c r="K574" s="10"/>
      <c r="M574" s="2">
        <v>0.45700000000000002</v>
      </c>
      <c r="N574" s="2">
        <v>0.64</v>
      </c>
    </row>
    <row r="575" spans="1:16" ht="15.75" customHeight="1">
      <c r="A575" s="17" t="s">
        <v>216</v>
      </c>
      <c r="B575" s="20" t="s">
        <v>214</v>
      </c>
      <c r="C575">
        <v>5</v>
      </c>
      <c r="D575">
        <v>10</v>
      </c>
      <c r="G575" s="10">
        <v>2.1640000000000001</v>
      </c>
      <c r="H575" s="10"/>
      <c r="I575" s="10"/>
      <c r="J575" s="10"/>
      <c r="K575" s="10"/>
      <c r="N575" s="2">
        <v>2.1640000000000001</v>
      </c>
    </row>
    <row r="576" spans="1:16" ht="15.75" customHeight="1">
      <c r="A576" s="17" t="s">
        <v>216</v>
      </c>
      <c r="B576" s="20" t="s">
        <v>214</v>
      </c>
      <c r="C576">
        <v>5</v>
      </c>
      <c r="D576">
        <v>11</v>
      </c>
      <c r="G576" s="10">
        <v>6.3280000000000003</v>
      </c>
      <c r="H576" s="10"/>
      <c r="I576" s="10"/>
      <c r="J576" s="10"/>
      <c r="K576" s="10"/>
      <c r="N576" s="2">
        <v>6.3280000000000003</v>
      </c>
    </row>
    <row r="577" spans="1:14" ht="15.75" customHeight="1">
      <c r="A577" s="17" t="s">
        <v>216</v>
      </c>
      <c r="B577" s="20" t="s">
        <v>214</v>
      </c>
      <c r="C577">
        <v>5</v>
      </c>
      <c r="D577">
        <v>12</v>
      </c>
      <c r="G577" s="10">
        <v>8.19</v>
      </c>
      <c r="H577" s="10"/>
      <c r="I577" s="10"/>
      <c r="J577" s="10"/>
      <c r="K577" s="10"/>
      <c r="N577" s="2">
        <v>8.19</v>
      </c>
    </row>
    <row r="578" spans="1:14" ht="15.75" customHeight="1">
      <c r="A578" s="17" t="s">
        <v>216</v>
      </c>
      <c r="B578" s="20" t="s">
        <v>214</v>
      </c>
      <c r="C578">
        <v>5</v>
      </c>
      <c r="D578">
        <v>13</v>
      </c>
      <c r="G578" s="10">
        <v>0.51900000000000002</v>
      </c>
      <c r="H578" s="10"/>
      <c r="I578" s="10"/>
      <c r="J578" s="10"/>
      <c r="K578" s="10"/>
      <c r="N578" s="2">
        <v>0.51900000000000002</v>
      </c>
    </row>
    <row r="579" spans="1:14" ht="15.75" customHeight="1">
      <c r="A579" s="17" t="s">
        <v>216</v>
      </c>
      <c r="B579" s="20" t="s">
        <v>214</v>
      </c>
      <c r="C579">
        <v>5</v>
      </c>
      <c r="D579">
        <v>14</v>
      </c>
      <c r="G579" s="10">
        <v>0.94299999999999995</v>
      </c>
      <c r="H579" s="10"/>
      <c r="I579" s="10"/>
      <c r="J579" s="10"/>
      <c r="K579" s="10"/>
      <c r="N579" s="2">
        <v>0.94299999999999995</v>
      </c>
    </row>
    <row r="580" spans="1:14" ht="15.75" customHeight="1">
      <c r="A580" s="17" t="s">
        <v>216</v>
      </c>
      <c r="B580" s="20" t="s">
        <v>214</v>
      </c>
      <c r="C580">
        <v>5</v>
      </c>
      <c r="D580">
        <v>15</v>
      </c>
      <c r="G580" s="10">
        <v>13.154999999999999</v>
      </c>
      <c r="H580" s="10"/>
      <c r="I580" s="10"/>
      <c r="J580" s="10"/>
      <c r="K580" s="10"/>
      <c r="N580" s="2">
        <v>13.154999999999999</v>
      </c>
    </row>
    <row r="581" spans="1:14" ht="15.75" customHeight="1">
      <c r="A581" s="17" t="s">
        <v>216</v>
      </c>
      <c r="B581" s="20" t="s">
        <v>214</v>
      </c>
      <c r="C581">
        <v>5</v>
      </c>
      <c r="D581">
        <v>16</v>
      </c>
      <c r="G581" s="10">
        <v>2.0609999999999999</v>
      </c>
      <c r="H581" s="10"/>
      <c r="I581" s="10"/>
      <c r="J581" s="10"/>
      <c r="K581" s="10"/>
      <c r="N581" s="2">
        <v>2.0609999999999999</v>
      </c>
    </row>
    <row r="582" spans="1:14" ht="15.75" customHeight="1">
      <c r="A582" s="17" t="s">
        <v>216</v>
      </c>
      <c r="B582" s="20" t="s">
        <v>214</v>
      </c>
      <c r="C582">
        <v>5</v>
      </c>
      <c r="D582">
        <v>17</v>
      </c>
      <c r="G582" s="10">
        <v>0.77900000000000003</v>
      </c>
      <c r="H582" s="10"/>
      <c r="I582" s="10"/>
      <c r="J582" s="10"/>
      <c r="K582" s="10"/>
      <c r="N582" s="2">
        <v>0.77900000000000003</v>
      </c>
    </row>
    <row r="583" spans="1:14" ht="15.75" customHeight="1">
      <c r="A583" s="17" t="s">
        <v>216</v>
      </c>
      <c r="B583" s="20" t="s">
        <v>214</v>
      </c>
      <c r="C583">
        <v>5</v>
      </c>
      <c r="D583">
        <v>18</v>
      </c>
      <c r="G583" s="10">
        <v>1.373</v>
      </c>
      <c r="H583" s="10"/>
      <c r="I583" s="10"/>
      <c r="J583" s="10"/>
      <c r="K583" s="10"/>
      <c r="N583" s="2">
        <v>1.373</v>
      </c>
    </row>
    <row r="584" spans="1:14" ht="15.75" customHeight="1">
      <c r="A584" s="17" t="s">
        <v>216</v>
      </c>
      <c r="B584" s="20" t="s">
        <v>214</v>
      </c>
      <c r="C584">
        <v>5</v>
      </c>
      <c r="D584">
        <v>19</v>
      </c>
      <c r="G584" s="10">
        <v>0.20200000000000001</v>
      </c>
      <c r="H584" s="10"/>
      <c r="I584" s="10"/>
      <c r="J584" s="10"/>
      <c r="K584" s="10"/>
      <c r="N584" s="2">
        <v>0.20200000000000001</v>
      </c>
    </row>
    <row r="585" spans="1:14" ht="15.75" customHeight="1">
      <c r="A585" s="17" t="s">
        <v>216</v>
      </c>
      <c r="B585" s="20" t="s">
        <v>214</v>
      </c>
      <c r="C585">
        <v>5</v>
      </c>
      <c r="D585">
        <v>20</v>
      </c>
      <c r="G585" s="10">
        <v>9.8000000000000004E-2</v>
      </c>
      <c r="H585" s="10"/>
      <c r="I585" s="10"/>
      <c r="J585" s="10"/>
      <c r="K585" s="10"/>
      <c r="N585" s="2">
        <v>9.8000000000000004E-2</v>
      </c>
    </row>
    <row r="586" spans="1:14" ht="15.75" customHeight="1">
      <c r="A586" s="17" t="s">
        <v>216</v>
      </c>
      <c r="B586" s="20" t="s">
        <v>214</v>
      </c>
      <c r="C586">
        <v>5</v>
      </c>
      <c r="D586">
        <v>21</v>
      </c>
      <c r="G586" s="10">
        <v>0.28000000000000003</v>
      </c>
      <c r="H586" s="10"/>
      <c r="I586" s="10"/>
      <c r="J586" s="10"/>
      <c r="K586" s="10"/>
      <c r="N586" s="2">
        <v>0.28000000000000003</v>
      </c>
    </row>
    <row r="587" spans="1:14" ht="15.75" customHeight="1">
      <c r="A587" s="17" t="s">
        <v>216</v>
      </c>
      <c r="B587" s="20" t="s">
        <v>214</v>
      </c>
      <c r="C587">
        <v>5</v>
      </c>
      <c r="D587">
        <v>22</v>
      </c>
      <c r="G587" s="10">
        <v>6.3</v>
      </c>
      <c r="H587" s="10"/>
      <c r="I587" s="10"/>
      <c r="J587" s="10"/>
      <c r="K587" s="10"/>
      <c r="N587" s="2">
        <v>6.3</v>
      </c>
    </row>
    <row r="588" spans="1:14" ht="15.75" customHeight="1">
      <c r="A588" s="17" t="s">
        <v>216</v>
      </c>
      <c r="B588" s="20" t="s">
        <v>214</v>
      </c>
      <c r="C588">
        <v>5</v>
      </c>
      <c r="D588">
        <v>23</v>
      </c>
      <c r="G588" s="10">
        <v>5.4770000000000003</v>
      </c>
      <c r="H588" s="10"/>
      <c r="I588" s="10"/>
      <c r="J588" s="10"/>
      <c r="K588" s="10"/>
      <c r="N588" s="2">
        <v>5.4770000000000003</v>
      </c>
    </row>
    <row r="589" spans="1:14" ht="15.75" customHeight="1">
      <c r="A589" s="17" t="s">
        <v>216</v>
      </c>
      <c r="B589" s="20" t="s">
        <v>214</v>
      </c>
      <c r="C589">
        <v>5</v>
      </c>
      <c r="D589">
        <v>24</v>
      </c>
      <c r="G589" s="10">
        <v>13.154999999999999</v>
      </c>
      <c r="H589" s="10"/>
      <c r="I589" s="10"/>
      <c r="J589" s="10"/>
      <c r="K589" s="10"/>
      <c r="N589" s="2">
        <v>13.154999999999999</v>
      </c>
    </row>
    <row r="590" spans="1:14" ht="15.75" customHeight="1">
      <c r="A590" s="17" t="s">
        <v>216</v>
      </c>
      <c r="B590" s="20" t="s">
        <v>214</v>
      </c>
      <c r="C590">
        <v>5</v>
      </c>
      <c r="D590">
        <v>25</v>
      </c>
      <c r="G590" s="10">
        <v>1.966</v>
      </c>
      <c r="H590" s="10"/>
      <c r="I590" s="10"/>
      <c r="J590" s="10"/>
      <c r="K590" s="10"/>
      <c r="N590" s="2">
        <v>1.966</v>
      </c>
    </row>
    <row r="591" spans="1:14" ht="15.75" customHeight="1">
      <c r="A591" s="17" t="s">
        <v>216</v>
      </c>
      <c r="B591" s="20" t="s">
        <v>214</v>
      </c>
      <c r="C591">
        <v>5</v>
      </c>
      <c r="D591">
        <v>26</v>
      </c>
      <c r="G591" s="10">
        <v>1.0920000000000001</v>
      </c>
      <c r="H591" s="10"/>
      <c r="I591" s="10"/>
      <c r="J591" s="10"/>
      <c r="K591" s="10"/>
      <c r="N591" s="2">
        <v>1.0920000000000001</v>
      </c>
    </row>
    <row r="592" spans="1:14" ht="15.75" customHeight="1">
      <c r="A592" s="17" t="s">
        <v>216</v>
      </c>
      <c r="B592" s="20" t="s">
        <v>214</v>
      </c>
      <c r="C592">
        <v>5</v>
      </c>
      <c r="D592">
        <v>27</v>
      </c>
      <c r="G592" s="10">
        <v>2.14</v>
      </c>
      <c r="H592" s="10"/>
      <c r="I592" s="10"/>
      <c r="J592" s="10"/>
      <c r="K592" s="10"/>
      <c r="N592" s="2">
        <v>2.14</v>
      </c>
    </row>
    <row r="593" spans="1:16" ht="15.75" customHeight="1">
      <c r="A593" s="17" t="s">
        <v>216</v>
      </c>
      <c r="B593" s="20" t="s">
        <v>214</v>
      </c>
      <c r="C593">
        <v>5</v>
      </c>
      <c r="D593">
        <v>28</v>
      </c>
      <c r="G593" s="10">
        <v>1.1439999999999999</v>
      </c>
      <c r="H593" s="10"/>
      <c r="I593" s="10"/>
      <c r="J593" s="10"/>
      <c r="K593" s="10"/>
      <c r="N593" s="2">
        <v>1.1439999999999999</v>
      </c>
    </row>
    <row r="594" spans="1:16" ht="15.75" customHeight="1">
      <c r="A594" s="17" t="s">
        <v>216</v>
      </c>
      <c r="B594" s="20" t="s">
        <v>214</v>
      </c>
      <c r="C594">
        <v>5</v>
      </c>
      <c r="D594">
        <v>29</v>
      </c>
      <c r="G594" s="10">
        <v>1.91</v>
      </c>
      <c r="H594" s="10"/>
      <c r="I594" s="10"/>
      <c r="J594" s="10"/>
      <c r="K594" s="10"/>
      <c r="N594" s="2">
        <v>1.91</v>
      </c>
    </row>
    <row r="595" spans="1:16" ht="15.75" customHeight="1">
      <c r="A595" s="17" t="s">
        <v>216</v>
      </c>
      <c r="B595" s="20" t="s">
        <v>214</v>
      </c>
      <c r="C595">
        <v>5</v>
      </c>
      <c r="D595">
        <v>30</v>
      </c>
      <c r="G595" s="10">
        <v>0.92400000000000004</v>
      </c>
      <c r="H595" s="10"/>
      <c r="I595" s="10"/>
      <c r="J595" s="10"/>
      <c r="K595" s="10"/>
      <c r="N595" s="2">
        <v>0.92400000000000004</v>
      </c>
    </row>
    <row r="596" spans="1:16" ht="15.75" customHeight="1">
      <c r="A596" s="17" t="s">
        <v>216</v>
      </c>
      <c r="B596" s="20" t="s">
        <v>214</v>
      </c>
      <c r="C596">
        <v>5</v>
      </c>
      <c r="D596">
        <v>31</v>
      </c>
      <c r="G596" s="10">
        <v>8.4499999999999993</v>
      </c>
      <c r="H596" s="10"/>
      <c r="I596" s="10"/>
      <c r="J596" s="10"/>
      <c r="K596" s="10"/>
      <c r="N596" s="2">
        <v>8.4499999999999993</v>
      </c>
    </row>
    <row r="597" spans="1:16" ht="15.75" customHeight="1">
      <c r="A597" s="17" t="s">
        <v>216</v>
      </c>
      <c r="B597" s="20" t="s">
        <v>214</v>
      </c>
      <c r="C597">
        <v>5</v>
      </c>
      <c r="D597">
        <v>32</v>
      </c>
      <c r="G597" s="10">
        <v>9.8149999999999995</v>
      </c>
      <c r="H597" s="10"/>
      <c r="I597" s="10"/>
      <c r="J597" s="10"/>
      <c r="K597" s="10"/>
      <c r="N597" s="2">
        <v>9.8149999999999995</v>
      </c>
    </row>
    <row r="598" spans="1:16" ht="15.75" customHeight="1">
      <c r="A598" s="17" t="s">
        <v>216</v>
      </c>
      <c r="B598" s="20" t="s">
        <v>214</v>
      </c>
      <c r="C598">
        <v>5</v>
      </c>
      <c r="D598">
        <v>33</v>
      </c>
      <c r="G598" s="10">
        <v>5.6920000000000002</v>
      </c>
      <c r="H598" s="10"/>
      <c r="I598" s="10"/>
      <c r="J598" s="10"/>
      <c r="K598" s="10"/>
      <c r="N598" s="2">
        <v>5.6920000000000002</v>
      </c>
    </row>
    <row r="599" spans="1:16" ht="15.75" customHeight="1">
      <c r="A599" s="17" t="s">
        <v>216</v>
      </c>
      <c r="B599" s="20" t="s">
        <v>214</v>
      </c>
      <c r="C599">
        <v>5</v>
      </c>
      <c r="D599">
        <v>34</v>
      </c>
      <c r="G599" s="10">
        <v>1.63</v>
      </c>
      <c r="H599" s="10"/>
      <c r="I599" s="10"/>
      <c r="J599" s="10"/>
      <c r="K599" s="10"/>
      <c r="N599" s="2">
        <v>1.63</v>
      </c>
    </row>
    <row r="600" spans="1:16" ht="15.75" customHeight="1">
      <c r="F600" s="3"/>
      <c r="G600" s="3"/>
      <c r="H600" s="3"/>
      <c r="I600" s="3"/>
      <c r="J600" s="3"/>
      <c r="K600" s="3"/>
      <c r="L600" s="3">
        <f>SUM(N600+M600)</f>
        <v>115.672</v>
      </c>
      <c r="M600" s="3">
        <f t="shared" ref="M600:N600" si="44">SUM(M566:M599)</f>
        <v>4.7569999999999997</v>
      </c>
      <c r="N600" s="3">
        <f t="shared" si="44"/>
        <v>110.91499999999999</v>
      </c>
      <c r="O600" s="1" t="s">
        <v>95</v>
      </c>
      <c r="P600" s="1">
        <v>73</v>
      </c>
    </row>
    <row r="601" spans="1:16" ht="15.75" customHeight="1">
      <c r="A601" s="17" t="s">
        <v>216</v>
      </c>
      <c r="B601" s="20" t="s">
        <v>214</v>
      </c>
      <c r="C601">
        <v>6</v>
      </c>
      <c r="D601">
        <v>1</v>
      </c>
      <c r="E601" s="21">
        <f t="shared" ref="E601:E602" si="45">SUM(G601+F601)</f>
        <v>2.5609999999999999</v>
      </c>
      <c r="F601" s="10">
        <v>0.41899999999999998</v>
      </c>
      <c r="G601" s="10">
        <v>2.1419999999999999</v>
      </c>
      <c r="H601" s="10">
        <f>F601/E601</f>
        <v>0.16360796563842248</v>
      </c>
      <c r="I601" s="10">
        <f>AVERAGE(H601:H602)</f>
        <v>0.14855113701031161</v>
      </c>
      <c r="J601" s="10"/>
      <c r="K601" s="10"/>
      <c r="M601" s="2">
        <v>0.41899999999999998</v>
      </c>
      <c r="N601" s="2">
        <v>2.1419999999999999</v>
      </c>
    </row>
    <row r="602" spans="1:16" ht="15.75" customHeight="1">
      <c r="A602" s="17" t="s">
        <v>216</v>
      </c>
      <c r="B602" s="20" t="s">
        <v>214</v>
      </c>
      <c r="C602">
        <v>6</v>
      </c>
      <c r="D602">
        <v>2</v>
      </c>
      <c r="E602" s="21">
        <f t="shared" si="45"/>
        <v>2.899</v>
      </c>
      <c r="F602" s="10">
        <v>0.38700000000000001</v>
      </c>
      <c r="G602" s="10">
        <v>2.512</v>
      </c>
      <c r="H602" s="10">
        <f>F602/E602</f>
        <v>0.13349430838220075</v>
      </c>
      <c r="I602" s="10"/>
      <c r="J602" s="10"/>
      <c r="K602" s="10"/>
      <c r="M602" s="2">
        <v>0.38700000000000001</v>
      </c>
      <c r="N602" s="2">
        <v>2.512</v>
      </c>
    </row>
    <row r="603" spans="1:16" ht="15.75" customHeight="1">
      <c r="A603" s="17" t="s">
        <v>216</v>
      </c>
      <c r="B603" s="20" t="s">
        <v>214</v>
      </c>
      <c r="C603">
        <v>6</v>
      </c>
      <c r="D603">
        <v>3</v>
      </c>
      <c r="G603" s="10">
        <v>0.58099999999999996</v>
      </c>
      <c r="H603" s="10"/>
      <c r="I603" s="10"/>
      <c r="J603" s="10"/>
      <c r="K603" s="10"/>
      <c r="N603" s="2">
        <v>0.58099999999999996</v>
      </c>
    </row>
    <row r="604" spans="1:16" ht="15.75" customHeight="1">
      <c r="A604" s="17" t="s">
        <v>216</v>
      </c>
      <c r="B604" s="20" t="s">
        <v>214</v>
      </c>
      <c r="C604">
        <v>6</v>
      </c>
      <c r="D604">
        <v>4</v>
      </c>
      <c r="G604" s="10">
        <v>0.33400000000000002</v>
      </c>
      <c r="H604" s="10"/>
      <c r="I604" s="10"/>
      <c r="J604" s="10"/>
      <c r="K604" s="10"/>
      <c r="N604" s="2">
        <v>0.33400000000000002</v>
      </c>
    </row>
    <row r="605" spans="1:16" ht="15.75" customHeight="1">
      <c r="A605" s="17" t="s">
        <v>216</v>
      </c>
      <c r="B605" s="20" t="s">
        <v>214</v>
      </c>
      <c r="C605">
        <v>6</v>
      </c>
      <c r="D605">
        <v>5</v>
      </c>
      <c r="G605" s="10">
        <v>1.024</v>
      </c>
      <c r="H605" s="10"/>
      <c r="I605" s="10"/>
      <c r="J605" s="10"/>
      <c r="K605" s="10"/>
      <c r="N605" s="2">
        <v>1.024</v>
      </c>
    </row>
    <row r="606" spans="1:16" ht="15.75" customHeight="1">
      <c r="A606" s="17" t="s">
        <v>216</v>
      </c>
      <c r="B606" s="20" t="s">
        <v>214</v>
      </c>
      <c r="C606">
        <v>6</v>
      </c>
      <c r="D606">
        <v>6</v>
      </c>
      <c r="G606" s="10">
        <v>1.325</v>
      </c>
      <c r="H606" s="10"/>
      <c r="I606" s="10"/>
      <c r="J606" s="10"/>
      <c r="K606" s="10"/>
      <c r="N606" s="2">
        <v>1.325</v>
      </c>
    </row>
    <row r="607" spans="1:16" ht="15.75" customHeight="1">
      <c r="A607" s="17" t="s">
        <v>216</v>
      </c>
      <c r="B607" s="20" t="s">
        <v>214</v>
      </c>
      <c r="C607">
        <v>6</v>
      </c>
      <c r="D607">
        <v>7</v>
      </c>
      <c r="G607" s="10">
        <v>0.123</v>
      </c>
      <c r="H607" s="10"/>
      <c r="I607" s="10"/>
      <c r="J607" s="10"/>
      <c r="K607" s="10"/>
      <c r="N607" s="2">
        <v>0.123</v>
      </c>
    </row>
    <row r="608" spans="1:16" ht="15.75" customHeight="1">
      <c r="A608" s="17" t="s">
        <v>216</v>
      </c>
      <c r="B608" s="20" t="s">
        <v>214</v>
      </c>
      <c r="C608">
        <v>6</v>
      </c>
      <c r="D608">
        <v>8</v>
      </c>
      <c r="G608" s="10">
        <v>0.65</v>
      </c>
      <c r="H608" s="10"/>
      <c r="I608" s="10"/>
      <c r="J608" s="10"/>
      <c r="K608" s="10"/>
      <c r="N608" s="2">
        <v>0.65</v>
      </c>
    </row>
    <row r="609" spans="1:14" ht="15.75" customHeight="1">
      <c r="A609" s="17" t="s">
        <v>216</v>
      </c>
      <c r="B609" s="20" t="s">
        <v>214</v>
      </c>
      <c r="C609">
        <v>6</v>
      </c>
      <c r="D609">
        <v>9</v>
      </c>
      <c r="G609" s="10">
        <v>1.76</v>
      </c>
      <c r="H609" s="10"/>
      <c r="I609" s="10"/>
      <c r="J609" s="10"/>
      <c r="K609" s="10"/>
      <c r="N609" s="2">
        <v>1.76</v>
      </c>
    </row>
    <row r="610" spans="1:14" ht="15.75" customHeight="1">
      <c r="A610" s="17" t="s">
        <v>216</v>
      </c>
      <c r="B610" s="20" t="s">
        <v>214</v>
      </c>
      <c r="C610">
        <v>6</v>
      </c>
      <c r="D610">
        <v>10</v>
      </c>
      <c r="G610" s="10">
        <v>2.2170000000000001</v>
      </c>
      <c r="H610" s="10"/>
      <c r="I610" s="10"/>
      <c r="J610" s="10"/>
      <c r="K610" s="10"/>
      <c r="N610" s="2">
        <v>2.2170000000000001</v>
      </c>
    </row>
    <row r="611" spans="1:14" ht="15.75" customHeight="1">
      <c r="A611" s="17" t="s">
        <v>216</v>
      </c>
      <c r="B611" s="20" t="s">
        <v>214</v>
      </c>
      <c r="C611">
        <v>6</v>
      </c>
      <c r="D611">
        <v>11</v>
      </c>
      <c r="G611" s="10">
        <v>0.55600000000000005</v>
      </c>
      <c r="H611" s="10"/>
      <c r="I611" s="10"/>
      <c r="J611" s="10"/>
      <c r="K611" s="10"/>
      <c r="N611" s="2">
        <v>0.55600000000000005</v>
      </c>
    </row>
    <row r="612" spans="1:14" ht="15.75" customHeight="1">
      <c r="A612" s="17" t="s">
        <v>216</v>
      </c>
      <c r="B612" s="20" t="s">
        <v>214</v>
      </c>
      <c r="C612">
        <v>6</v>
      </c>
      <c r="D612">
        <v>12</v>
      </c>
      <c r="G612" s="10">
        <v>1.1759999999999999</v>
      </c>
      <c r="H612" s="10"/>
      <c r="I612" s="10"/>
      <c r="J612" s="10"/>
      <c r="K612" s="10"/>
      <c r="N612" s="2">
        <v>1.1759999999999999</v>
      </c>
    </row>
    <row r="613" spans="1:14" ht="15.75" customHeight="1">
      <c r="A613" s="17" t="s">
        <v>216</v>
      </c>
      <c r="B613" s="20" t="s">
        <v>214</v>
      </c>
      <c r="C613">
        <v>6</v>
      </c>
      <c r="D613">
        <v>13</v>
      </c>
      <c r="G613" s="10">
        <v>1.952</v>
      </c>
      <c r="H613" s="10"/>
      <c r="I613" s="10"/>
      <c r="J613" s="10"/>
      <c r="K613" s="10"/>
      <c r="N613" s="2">
        <v>1.952</v>
      </c>
    </row>
    <row r="614" spans="1:14" ht="15.75" customHeight="1">
      <c r="A614" s="17" t="s">
        <v>216</v>
      </c>
      <c r="B614" s="20" t="s">
        <v>214</v>
      </c>
      <c r="C614">
        <v>6</v>
      </c>
      <c r="D614">
        <v>14</v>
      </c>
      <c r="G614" s="10">
        <v>1.3069999999999999</v>
      </c>
      <c r="H614" s="10"/>
      <c r="I614" s="10"/>
      <c r="J614" s="10"/>
      <c r="K614" s="10"/>
      <c r="N614" s="2">
        <v>1.3069999999999999</v>
      </c>
    </row>
    <row r="615" spans="1:14" ht="15.75" customHeight="1">
      <c r="A615" s="17" t="s">
        <v>216</v>
      </c>
      <c r="B615" s="20" t="s">
        <v>214</v>
      </c>
      <c r="C615">
        <v>6</v>
      </c>
      <c r="D615">
        <v>15</v>
      </c>
      <c r="G615" s="10">
        <v>5.3440000000000003</v>
      </c>
      <c r="H615" s="10"/>
      <c r="I615" s="10"/>
      <c r="J615" s="10"/>
      <c r="K615" s="10"/>
      <c r="N615" s="2">
        <v>5.3440000000000003</v>
      </c>
    </row>
    <row r="616" spans="1:14" ht="15.75" customHeight="1">
      <c r="A616" s="17" t="s">
        <v>216</v>
      </c>
      <c r="B616" s="20" t="s">
        <v>214</v>
      </c>
      <c r="C616">
        <v>6</v>
      </c>
      <c r="D616">
        <v>16</v>
      </c>
      <c r="G616" s="10">
        <v>2.0230000000000001</v>
      </c>
      <c r="H616" s="10"/>
      <c r="I616" s="10"/>
      <c r="J616" s="10"/>
      <c r="K616" s="10"/>
      <c r="N616" s="2">
        <v>2.0230000000000001</v>
      </c>
    </row>
    <row r="617" spans="1:14" ht="15.75" customHeight="1">
      <c r="A617" s="17" t="s">
        <v>216</v>
      </c>
      <c r="B617" s="20" t="s">
        <v>214</v>
      </c>
      <c r="C617">
        <v>6</v>
      </c>
      <c r="D617">
        <v>17</v>
      </c>
      <c r="G617" s="10">
        <v>1.506</v>
      </c>
      <c r="H617" s="10"/>
      <c r="I617" s="10"/>
      <c r="J617" s="10"/>
      <c r="K617" s="10"/>
      <c r="N617" s="2">
        <v>1.506</v>
      </c>
    </row>
    <row r="618" spans="1:14" ht="15.75" customHeight="1">
      <c r="A618" s="17" t="s">
        <v>216</v>
      </c>
      <c r="B618" s="20" t="s">
        <v>214</v>
      </c>
      <c r="C618">
        <v>6</v>
      </c>
      <c r="D618">
        <v>18</v>
      </c>
      <c r="G618" s="10">
        <v>0.113</v>
      </c>
      <c r="H618" s="10"/>
      <c r="I618" s="10"/>
      <c r="J618" s="10"/>
      <c r="K618" s="10"/>
      <c r="N618" s="2">
        <v>0.113</v>
      </c>
    </row>
    <row r="619" spans="1:14" ht="15.75" customHeight="1">
      <c r="A619" s="17" t="s">
        <v>216</v>
      </c>
      <c r="B619" s="20" t="s">
        <v>214</v>
      </c>
      <c r="C619">
        <v>6</v>
      </c>
      <c r="D619">
        <v>19</v>
      </c>
      <c r="G619" s="10">
        <v>1.5509999999999999</v>
      </c>
      <c r="H619" s="10"/>
      <c r="I619" s="10"/>
      <c r="J619" s="10"/>
      <c r="K619" s="10"/>
      <c r="N619" s="2">
        <v>1.5509999999999999</v>
      </c>
    </row>
    <row r="620" spans="1:14" ht="15.75" customHeight="1">
      <c r="A620" s="17" t="s">
        <v>216</v>
      </c>
      <c r="B620" s="20" t="s">
        <v>214</v>
      </c>
      <c r="C620">
        <v>6</v>
      </c>
      <c r="D620">
        <v>20</v>
      </c>
      <c r="G620" s="10">
        <v>0.90700000000000003</v>
      </c>
      <c r="H620" s="10"/>
      <c r="I620" s="10"/>
      <c r="J620" s="10"/>
      <c r="K620" s="10"/>
      <c r="N620" s="2">
        <v>0.90700000000000003</v>
      </c>
    </row>
    <row r="621" spans="1:14" ht="15.75" customHeight="1">
      <c r="A621" s="17" t="s">
        <v>216</v>
      </c>
      <c r="B621" s="20" t="s">
        <v>214</v>
      </c>
      <c r="C621">
        <v>6</v>
      </c>
      <c r="D621">
        <v>21</v>
      </c>
      <c r="G621" s="10">
        <v>0.67100000000000004</v>
      </c>
      <c r="H621" s="10"/>
      <c r="I621" s="10"/>
      <c r="J621" s="10"/>
      <c r="K621" s="10"/>
      <c r="N621" s="2">
        <v>0.67100000000000004</v>
      </c>
    </row>
    <row r="622" spans="1:14" ht="15.75" customHeight="1">
      <c r="A622" s="17" t="s">
        <v>216</v>
      </c>
      <c r="B622" s="20" t="s">
        <v>214</v>
      </c>
      <c r="C622">
        <v>6</v>
      </c>
      <c r="D622">
        <v>22</v>
      </c>
      <c r="G622" s="10">
        <v>1.887</v>
      </c>
      <c r="H622" s="10"/>
      <c r="I622" s="10"/>
      <c r="J622" s="10"/>
      <c r="K622" s="10"/>
      <c r="N622" s="2">
        <v>1.887</v>
      </c>
    </row>
    <row r="623" spans="1:14" ht="15.75" customHeight="1">
      <c r="A623" s="17" t="s">
        <v>216</v>
      </c>
      <c r="B623" s="20" t="s">
        <v>214</v>
      </c>
      <c r="C623">
        <v>6</v>
      </c>
      <c r="D623">
        <v>23</v>
      </c>
      <c r="G623" s="10">
        <v>7.0949999999999998</v>
      </c>
      <c r="H623" s="10"/>
      <c r="I623" s="10"/>
      <c r="J623" s="10"/>
      <c r="K623" s="10"/>
      <c r="N623" s="2">
        <v>7.0949999999999998</v>
      </c>
    </row>
    <row r="624" spans="1:14" ht="15.75" customHeight="1">
      <c r="A624" s="17" t="s">
        <v>216</v>
      </c>
      <c r="B624" s="20" t="s">
        <v>214</v>
      </c>
      <c r="C624">
        <v>6</v>
      </c>
      <c r="D624">
        <v>24</v>
      </c>
      <c r="G624" s="10">
        <v>2.0230000000000001</v>
      </c>
      <c r="H624" s="10"/>
      <c r="I624" s="10"/>
      <c r="J624" s="10"/>
      <c r="K624" s="10"/>
      <c r="N624" s="2">
        <v>2.0230000000000001</v>
      </c>
    </row>
    <row r="625" spans="1:16" ht="15.75" customHeight="1">
      <c r="A625" s="17" t="s">
        <v>216</v>
      </c>
      <c r="B625" s="20" t="s">
        <v>214</v>
      </c>
      <c r="C625">
        <v>6</v>
      </c>
      <c r="D625">
        <v>25</v>
      </c>
      <c r="G625" s="10">
        <v>3.1779999999999999</v>
      </c>
      <c r="H625" s="10"/>
      <c r="I625" s="10"/>
      <c r="J625" s="10"/>
      <c r="K625" s="10"/>
      <c r="N625" s="2">
        <v>3.1779999999999999</v>
      </c>
    </row>
    <row r="626" spans="1:16" ht="15.75" customHeight="1">
      <c r="A626" s="17" t="s">
        <v>216</v>
      </c>
      <c r="B626" s="20" t="s">
        <v>214</v>
      </c>
      <c r="C626">
        <v>6</v>
      </c>
      <c r="D626">
        <v>26</v>
      </c>
      <c r="G626" s="10">
        <v>8.7119999999999997</v>
      </c>
      <c r="H626" s="10"/>
      <c r="I626" s="10"/>
      <c r="J626" s="10"/>
      <c r="K626" s="10"/>
      <c r="N626" s="2">
        <v>8.7119999999999997</v>
      </c>
    </row>
    <row r="627" spans="1:16" ht="15.75" customHeight="1">
      <c r="A627" s="17" t="s">
        <v>216</v>
      </c>
      <c r="B627" s="20" t="s">
        <v>214</v>
      </c>
      <c r="C627">
        <v>6</v>
      </c>
      <c r="D627">
        <v>27</v>
      </c>
      <c r="G627" s="10">
        <v>6.8559999999999999</v>
      </c>
      <c r="H627" s="10"/>
      <c r="I627" s="10"/>
      <c r="J627" s="10"/>
      <c r="K627" s="10"/>
      <c r="N627" s="2">
        <v>6.8559999999999999</v>
      </c>
    </row>
    <row r="628" spans="1:16" ht="15.75" customHeight="1">
      <c r="A628" s="17" t="s">
        <v>216</v>
      </c>
      <c r="B628" s="20" t="s">
        <v>214</v>
      </c>
      <c r="C628">
        <v>6</v>
      </c>
      <c r="D628">
        <v>28</v>
      </c>
      <c r="G628" s="10">
        <v>4.7119999999999997</v>
      </c>
      <c r="H628" s="10"/>
      <c r="I628" s="10"/>
      <c r="J628" s="10"/>
      <c r="K628" s="10"/>
      <c r="N628" s="2">
        <v>4.7119999999999997</v>
      </c>
    </row>
    <row r="629" spans="1:16" ht="15.75" customHeight="1">
      <c r="A629" s="17" t="s">
        <v>216</v>
      </c>
      <c r="B629" s="20" t="s">
        <v>214</v>
      </c>
      <c r="C629">
        <v>6</v>
      </c>
      <c r="D629">
        <v>29</v>
      </c>
      <c r="G629" s="10">
        <v>9.4830000000000005</v>
      </c>
      <c r="H629" s="10"/>
      <c r="I629" s="10"/>
      <c r="J629" s="10"/>
      <c r="K629" s="10"/>
      <c r="N629" s="2">
        <v>9.4830000000000005</v>
      </c>
    </row>
    <row r="630" spans="1:16" ht="15.75" customHeight="1">
      <c r="A630" s="17" t="s">
        <v>216</v>
      </c>
      <c r="B630" s="20" t="s">
        <v>214</v>
      </c>
      <c r="C630">
        <v>6</v>
      </c>
      <c r="D630">
        <v>30</v>
      </c>
      <c r="G630" s="10">
        <v>0.439</v>
      </c>
      <c r="H630" s="10"/>
      <c r="I630" s="10"/>
      <c r="J630" s="10"/>
      <c r="K630" s="10"/>
      <c r="N630" s="2">
        <v>0.439</v>
      </c>
    </row>
    <row r="631" spans="1:16" ht="15.75" customHeight="1">
      <c r="A631" s="17" t="s">
        <v>216</v>
      </c>
      <c r="B631" s="20" t="s">
        <v>214</v>
      </c>
      <c r="C631">
        <v>6</v>
      </c>
      <c r="D631">
        <v>31</v>
      </c>
      <c r="G631" s="10">
        <v>0.39400000000000002</v>
      </c>
      <c r="H631" s="10"/>
      <c r="I631" s="10"/>
      <c r="J631" s="10"/>
      <c r="K631" s="10"/>
      <c r="N631" s="2">
        <v>0.39400000000000002</v>
      </c>
    </row>
    <row r="632" spans="1:16" ht="15.75" customHeight="1">
      <c r="A632" s="17" t="s">
        <v>216</v>
      </c>
      <c r="B632" s="20" t="s">
        <v>214</v>
      </c>
      <c r="C632">
        <v>6</v>
      </c>
      <c r="D632">
        <v>32</v>
      </c>
      <c r="G632" s="10">
        <v>2.3969999999999998</v>
      </c>
      <c r="H632" s="10"/>
      <c r="I632" s="10"/>
      <c r="J632" s="10"/>
      <c r="K632" s="10"/>
      <c r="N632" s="2">
        <v>2.3969999999999998</v>
      </c>
    </row>
    <row r="633" spans="1:16" ht="15.75" customHeight="1">
      <c r="A633" s="17" t="s">
        <v>216</v>
      </c>
      <c r="B633" s="20" t="s">
        <v>214</v>
      </c>
      <c r="C633">
        <v>6</v>
      </c>
      <c r="D633">
        <v>33</v>
      </c>
      <c r="G633" s="10">
        <v>12.263</v>
      </c>
      <c r="H633" s="10"/>
      <c r="I633" s="10"/>
      <c r="J633" s="10"/>
      <c r="K633" s="10"/>
      <c r="N633" s="2">
        <v>12.263</v>
      </c>
    </row>
    <row r="634" spans="1:16" ht="15.75" customHeight="1">
      <c r="A634" s="17" t="s">
        <v>216</v>
      </c>
      <c r="B634" s="20" t="s">
        <v>214</v>
      </c>
      <c r="C634">
        <v>6</v>
      </c>
      <c r="D634">
        <v>34</v>
      </c>
      <c r="G634" s="10">
        <v>0.128</v>
      </c>
      <c r="H634" s="10"/>
      <c r="I634" s="10"/>
      <c r="J634" s="10"/>
      <c r="K634" s="10"/>
      <c r="N634" s="2">
        <v>0.128</v>
      </c>
    </row>
    <row r="635" spans="1:16" ht="15.75" customHeight="1">
      <c r="A635" s="17" t="s">
        <v>216</v>
      </c>
      <c r="B635" s="20" t="s">
        <v>214</v>
      </c>
      <c r="C635">
        <v>6</v>
      </c>
      <c r="D635">
        <v>35</v>
      </c>
      <c r="G635" s="10">
        <v>0.27400000000000002</v>
      </c>
      <c r="H635" s="10"/>
      <c r="I635" s="10"/>
      <c r="J635" s="10"/>
      <c r="K635" s="10"/>
      <c r="N635" s="2">
        <v>0.27400000000000002</v>
      </c>
    </row>
    <row r="636" spans="1:16" ht="15.75" customHeight="1">
      <c r="A636" s="17" t="s">
        <v>216</v>
      </c>
      <c r="B636" s="20" t="s">
        <v>214</v>
      </c>
      <c r="C636">
        <v>6</v>
      </c>
      <c r="D636">
        <v>36</v>
      </c>
      <c r="G636" s="10">
        <v>23.405999999999999</v>
      </c>
      <c r="H636" s="10"/>
      <c r="I636" s="10"/>
      <c r="J636" s="10"/>
      <c r="K636" s="10"/>
      <c r="N636" s="2">
        <v>23.405999999999999</v>
      </c>
    </row>
    <row r="637" spans="1:16" ht="15.75" customHeight="1">
      <c r="A637" s="17" t="s">
        <v>216</v>
      </c>
      <c r="B637" s="20" t="s">
        <v>214</v>
      </c>
      <c r="C637">
        <v>6</v>
      </c>
      <c r="D637">
        <v>37</v>
      </c>
      <c r="G637" s="10">
        <v>0.38700000000000001</v>
      </c>
      <c r="H637" s="10"/>
      <c r="I637" s="10"/>
      <c r="J637" s="10"/>
      <c r="K637" s="10"/>
      <c r="N637" s="2">
        <v>0.38700000000000001</v>
      </c>
    </row>
    <row r="638" spans="1:16" ht="15.75" customHeight="1">
      <c r="A638" s="17" t="s">
        <v>216</v>
      </c>
      <c r="B638" s="20" t="s">
        <v>214</v>
      </c>
      <c r="C638">
        <v>6</v>
      </c>
      <c r="D638">
        <v>38</v>
      </c>
      <c r="G638" s="10">
        <v>0.41899999999999998</v>
      </c>
      <c r="H638" s="10"/>
      <c r="I638" s="10"/>
      <c r="J638" s="10"/>
      <c r="K638" s="10"/>
      <c r="N638" s="2">
        <v>0.41899999999999998</v>
      </c>
    </row>
    <row r="639" spans="1:16" ht="15.75" customHeight="1">
      <c r="F639" s="3"/>
      <c r="G639" s="3"/>
      <c r="H639" s="3"/>
      <c r="I639" s="3"/>
      <c r="J639" s="3"/>
      <c r="K639" s="3"/>
      <c r="L639" s="3">
        <f>SUM(N639+M639)</f>
        <v>114.63300000000001</v>
      </c>
      <c r="M639" s="3">
        <f t="shared" ref="M639:N639" si="46">SUM(M601:M638)</f>
        <v>0.80600000000000005</v>
      </c>
      <c r="N639" s="3">
        <f t="shared" si="46"/>
        <v>113.82700000000001</v>
      </c>
      <c r="O639" s="1" t="s">
        <v>99</v>
      </c>
      <c r="P639" s="1">
        <v>74</v>
      </c>
    </row>
    <row r="640" spans="1:16" ht="15.75" customHeight="1">
      <c r="A640" s="17" t="s">
        <v>216</v>
      </c>
      <c r="B640" s="20" t="s">
        <v>214</v>
      </c>
      <c r="C640">
        <v>7</v>
      </c>
      <c r="D640">
        <v>1</v>
      </c>
      <c r="E640" s="21">
        <f t="shared" ref="E640:E651" si="47">SUM(G640+F640)</f>
        <v>0.94500000000000006</v>
      </c>
      <c r="F640" s="10">
        <v>0.28899999999999998</v>
      </c>
      <c r="G640" s="10">
        <v>0.65600000000000003</v>
      </c>
      <c r="H640" s="10">
        <f>F640/E640</f>
        <v>0.30582010582010577</v>
      </c>
      <c r="I640" s="10">
        <f>AVERAGE(H640:H651)</f>
        <v>0.31428747212626912</v>
      </c>
      <c r="J640" s="10"/>
      <c r="K640" s="10"/>
      <c r="M640" s="2">
        <v>0.28899999999999998</v>
      </c>
      <c r="N640" s="2">
        <v>0.65600000000000003</v>
      </c>
    </row>
    <row r="641" spans="1:14" ht="15.75" customHeight="1">
      <c r="A641" s="17" t="s">
        <v>216</v>
      </c>
      <c r="B641" s="20" t="s">
        <v>214</v>
      </c>
      <c r="C641">
        <v>7</v>
      </c>
      <c r="D641">
        <v>2</v>
      </c>
      <c r="E641" s="21">
        <f t="shared" si="47"/>
        <v>3.5909999999999997</v>
      </c>
      <c r="F641" s="10">
        <v>0.72699999999999998</v>
      </c>
      <c r="G641" s="10">
        <v>2.8639999999999999</v>
      </c>
      <c r="H641" s="10">
        <f t="shared" ref="H641:H651" si="48">F641/E641</f>
        <v>0.20245057087162352</v>
      </c>
      <c r="I641" s="10"/>
      <c r="J641" s="10"/>
      <c r="K641" s="10"/>
      <c r="M641" s="2">
        <v>0.72699999999999998</v>
      </c>
      <c r="N641" s="2">
        <v>2.8639999999999999</v>
      </c>
    </row>
    <row r="642" spans="1:14" ht="15.75" customHeight="1">
      <c r="A642" s="17" t="s">
        <v>216</v>
      </c>
      <c r="B642" s="20" t="s">
        <v>214</v>
      </c>
      <c r="C642">
        <v>7</v>
      </c>
      <c r="D642">
        <v>3</v>
      </c>
      <c r="E642" s="21">
        <f t="shared" si="47"/>
        <v>1.5339999999999998</v>
      </c>
      <c r="F642" s="10">
        <v>1.1399999999999999</v>
      </c>
      <c r="G642" s="10">
        <v>0.39400000000000002</v>
      </c>
      <c r="H642" s="10">
        <f t="shared" si="48"/>
        <v>0.74315514993481102</v>
      </c>
      <c r="I642" s="10"/>
      <c r="J642" s="10"/>
      <c r="K642" s="10"/>
      <c r="M642" s="2">
        <v>1.1399999999999999</v>
      </c>
      <c r="N642" s="2">
        <v>0.39400000000000002</v>
      </c>
    </row>
    <row r="643" spans="1:14" ht="15.75" customHeight="1">
      <c r="A643" s="17" t="s">
        <v>216</v>
      </c>
      <c r="B643" s="20" t="s">
        <v>214</v>
      </c>
      <c r="C643">
        <v>7</v>
      </c>
      <c r="D643">
        <v>4</v>
      </c>
      <c r="E643" s="21">
        <f t="shared" si="47"/>
        <v>1.5920000000000001</v>
      </c>
      <c r="F643" s="10">
        <v>0.36499999999999999</v>
      </c>
      <c r="G643" s="10">
        <v>1.2270000000000001</v>
      </c>
      <c r="H643" s="10">
        <f t="shared" si="48"/>
        <v>0.22927135678391958</v>
      </c>
      <c r="I643" s="10"/>
      <c r="J643" s="10"/>
      <c r="K643" s="10"/>
      <c r="M643" s="2">
        <v>0.36499999999999999</v>
      </c>
      <c r="N643" s="2">
        <v>1.2270000000000001</v>
      </c>
    </row>
    <row r="644" spans="1:14" ht="15.75" customHeight="1">
      <c r="A644" s="17" t="s">
        <v>216</v>
      </c>
      <c r="B644" s="20" t="s">
        <v>214</v>
      </c>
      <c r="C644">
        <v>7</v>
      </c>
      <c r="D644">
        <v>5</v>
      </c>
      <c r="E644" s="21">
        <f t="shared" si="47"/>
        <v>2.5530000000000004</v>
      </c>
      <c r="F644" s="10">
        <v>7.4999999999999997E-2</v>
      </c>
      <c r="G644" s="10">
        <v>2.4780000000000002</v>
      </c>
      <c r="H644" s="10">
        <f t="shared" si="48"/>
        <v>2.9377203290246762E-2</v>
      </c>
      <c r="I644" s="10"/>
      <c r="J644" s="10"/>
      <c r="K644" s="10"/>
      <c r="M644" s="2">
        <v>7.4999999999999997E-2</v>
      </c>
      <c r="N644" s="2">
        <v>2.4780000000000002</v>
      </c>
    </row>
    <row r="645" spans="1:14" ht="15.75" customHeight="1">
      <c r="A645" s="17" t="s">
        <v>216</v>
      </c>
      <c r="B645" s="20" t="s">
        <v>214</v>
      </c>
      <c r="C645">
        <v>7</v>
      </c>
      <c r="D645">
        <v>6</v>
      </c>
      <c r="E645" s="21">
        <f t="shared" si="47"/>
        <v>0.161</v>
      </c>
      <c r="F645" s="10">
        <v>0.111</v>
      </c>
      <c r="G645" s="10">
        <v>0.05</v>
      </c>
      <c r="H645" s="10">
        <f t="shared" si="48"/>
        <v>0.68944099378881984</v>
      </c>
      <c r="I645" s="10"/>
      <c r="J645" s="10"/>
      <c r="K645" s="10"/>
      <c r="M645" s="2">
        <v>0.111</v>
      </c>
      <c r="N645" s="2">
        <v>0.05</v>
      </c>
    </row>
    <row r="646" spans="1:14" ht="15.75" customHeight="1">
      <c r="A646" s="17" t="s">
        <v>216</v>
      </c>
      <c r="B646" s="20" t="s">
        <v>214</v>
      </c>
      <c r="C646">
        <v>7</v>
      </c>
      <c r="D646">
        <v>7</v>
      </c>
      <c r="E646" s="21">
        <f t="shared" si="47"/>
        <v>1.82</v>
      </c>
      <c r="F646" s="10">
        <v>0.44500000000000001</v>
      </c>
      <c r="G646" s="10">
        <v>1.375</v>
      </c>
      <c r="H646" s="10">
        <f t="shared" si="48"/>
        <v>0.2445054945054945</v>
      </c>
      <c r="I646" s="10"/>
      <c r="J646" s="10"/>
      <c r="K646" s="10"/>
      <c r="M646" s="2">
        <v>0.44500000000000001</v>
      </c>
      <c r="N646" s="2">
        <v>1.375</v>
      </c>
    </row>
    <row r="647" spans="1:14" ht="15.75" customHeight="1">
      <c r="A647" s="17" t="s">
        <v>216</v>
      </c>
      <c r="B647" s="20" t="s">
        <v>214</v>
      </c>
      <c r="C647">
        <v>7</v>
      </c>
      <c r="D647">
        <v>8</v>
      </c>
      <c r="E647" s="21">
        <f t="shared" si="47"/>
        <v>1.679</v>
      </c>
      <c r="F647" s="10">
        <v>0.36299999999999999</v>
      </c>
      <c r="G647" s="10">
        <v>1.3160000000000001</v>
      </c>
      <c r="H647" s="10">
        <f t="shared" si="48"/>
        <v>0.21620011911852291</v>
      </c>
      <c r="I647" s="10"/>
      <c r="J647" s="10"/>
      <c r="K647" s="10"/>
      <c r="M647" s="2">
        <v>0.36299999999999999</v>
      </c>
      <c r="N647" s="2">
        <v>1.3160000000000001</v>
      </c>
    </row>
    <row r="648" spans="1:14" ht="15.75" customHeight="1">
      <c r="A648" s="17" t="s">
        <v>216</v>
      </c>
      <c r="B648" s="20" t="s">
        <v>214</v>
      </c>
      <c r="C648">
        <v>7</v>
      </c>
      <c r="D648">
        <v>9</v>
      </c>
      <c r="E648" s="21">
        <f t="shared" si="47"/>
        <v>5.0430000000000001</v>
      </c>
      <c r="F648" s="10">
        <v>9.2999999999999999E-2</v>
      </c>
      <c r="G648" s="10">
        <v>4.95</v>
      </c>
      <c r="H648" s="10">
        <f t="shared" si="48"/>
        <v>1.8441403926234383E-2</v>
      </c>
      <c r="I648" s="10"/>
      <c r="J648" s="10"/>
      <c r="K648" s="10"/>
      <c r="M648" s="2">
        <v>9.2999999999999999E-2</v>
      </c>
      <c r="N648" s="2">
        <v>4.95</v>
      </c>
    </row>
    <row r="649" spans="1:14" ht="15.75" customHeight="1">
      <c r="A649" s="17" t="s">
        <v>216</v>
      </c>
      <c r="B649" s="20" t="s">
        <v>214</v>
      </c>
      <c r="C649">
        <v>7</v>
      </c>
      <c r="D649">
        <v>10</v>
      </c>
      <c r="E649" s="21">
        <f t="shared" si="47"/>
        <v>2.468</v>
      </c>
      <c r="F649" s="10">
        <v>5.2999999999999999E-2</v>
      </c>
      <c r="G649" s="10">
        <v>2.415</v>
      </c>
      <c r="H649" s="10">
        <f t="shared" si="48"/>
        <v>2.1474878444084279E-2</v>
      </c>
      <c r="I649" s="10"/>
      <c r="J649" s="10"/>
      <c r="K649" s="10"/>
      <c r="M649" s="2">
        <v>5.2999999999999999E-2</v>
      </c>
      <c r="N649" s="2">
        <v>2.415</v>
      </c>
    </row>
    <row r="650" spans="1:14" ht="15.75" customHeight="1">
      <c r="A650" s="17" t="s">
        <v>216</v>
      </c>
      <c r="B650" s="20" t="s">
        <v>214</v>
      </c>
      <c r="C650">
        <v>7</v>
      </c>
      <c r="D650">
        <v>11</v>
      </c>
      <c r="E650" s="21">
        <f t="shared" si="47"/>
        <v>2.1920000000000002</v>
      </c>
      <c r="F650" s="10">
        <v>0.91700000000000004</v>
      </c>
      <c r="G650" s="10">
        <v>1.2749999999999999</v>
      </c>
      <c r="H650" s="10">
        <f t="shared" si="48"/>
        <v>0.41833941605839414</v>
      </c>
      <c r="I650" s="10"/>
      <c r="J650" s="10"/>
      <c r="K650" s="10"/>
      <c r="M650" s="2">
        <v>0.91700000000000004</v>
      </c>
      <c r="N650" s="2">
        <v>1.2749999999999999</v>
      </c>
    </row>
    <row r="651" spans="1:14" ht="15.75" customHeight="1">
      <c r="A651" s="17" t="s">
        <v>216</v>
      </c>
      <c r="B651" s="20" t="s">
        <v>214</v>
      </c>
      <c r="C651">
        <v>7</v>
      </c>
      <c r="D651">
        <v>12</v>
      </c>
      <c r="E651" s="21">
        <f t="shared" si="47"/>
        <v>1.85</v>
      </c>
      <c r="F651" s="10">
        <v>1.208</v>
      </c>
      <c r="G651" s="10">
        <v>0.64200000000000002</v>
      </c>
      <c r="H651" s="10">
        <f t="shared" si="48"/>
        <v>0.65297297297297296</v>
      </c>
      <c r="I651" s="10"/>
      <c r="J651" s="10"/>
      <c r="K651" s="10"/>
      <c r="M651" s="2">
        <v>1.208</v>
      </c>
      <c r="N651" s="2">
        <v>0.64200000000000002</v>
      </c>
    </row>
    <row r="652" spans="1:14" ht="15.75" customHeight="1">
      <c r="A652" s="17" t="s">
        <v>216</v>
      </c>
      <c r="B652" s="20" t="s">
        <v>214</v>
      </c>
      <c r="C652">
        <v>7</v>
      </c>
      <c r="D652">
        <v>13</v>
      </c>
      <c r="G652" s="10">
        <v>2.2050000000000001</v>
      </c>
      <c r="H652" s="10"/>
      <c r="I652" s="10"/>
      <c r="J652" s="10"/>
      <c r="K652" s="10"/>
      <c r="N652" s="2">
        <v>2.2050000000000001</v>
      </c>
    </row>
    <row r="653" spans="1:14" ht="15.75" customHeight="1">
      <c r="A653" s="17" t="s">
        <v>216</v>
      </c>
      <c r="B653" s="20" t="s">
        <v>214</v>
      </c>
      <c r="C653">
        <v>7</v>
      </c>
      <c r="D653">
        <v>14</v>
      </c>
      <c r="G653" s="10">
        <v>1.2749999999999999</v>
      </c>
      <c r="H653" s="10"/>
      <c r="I653" s="10"/>
      <c r="J653" s="10"/>
      <c r="K653" s="10"/>
      <c r="N653" s="2">
        <v>1.2749999999999999</v>
      </c>
    </row>
    <row r="654" spans="1:14" ht="15.75" customHeight="1">
      <c r="A654" s="17" t="s">
        <v>216</v>
      </c>
      <c r="B654" s="20" t="s">
        <v>214</v>
      </c>
      <c r="C654">
        <v>7</v>
      </c>
      <c r="D654">
        <v>15</v>
      </c>
      <c r="G654" s="10">
        <v>2.415</v>
      </c>
      <c r="H654" s="10"/>
      <c r="I654" s="10"/>
      <c r="J654" s="10"/>
      <c r="K654" s="10"/>
      <c r="N654" s="2">
        <v>2.415</v>
      </c>
    </row>
    <row r="655" spans="1:14" ht="15.75" customHeight="1">
      <c r="A655" s="17" t="s">
        <v>216</v>
      </c>
      <c r="B655" s="20" t="s">
        <v>214</v>
      </c>
      <c r="C655">
        <v>7</v>
      </c>
      <c r="D655">
        <v>16</v>
      </c>
      <c r="G655" s="10">
        <v>0.64200000000000002</v>
      </c>
      <c r="H655" s="10"/>
      <c r="I655" s="10"/>
      <c r="J655" s="10"/>
      <c r="K655" s="10"/>
      <c r="N655" s="2">
        <v>0.64200000000000002</v>
      </c>
    </row>
    <row r="656" spans="1:14" ht="15.75" customHeight="1">
      <c r="A656" s="17" t="s">
        <v>216</v>
      </c>
      <c r="B656" s="20" t="s">
        <v>214</v>
      </c>
      <c r="C656">
        <v>7</v>
      </c>
      <c r="D656">
        <v>17</v>
      </c>
      <c r="G656" s="10">
        <v>0.186</v>
      </c>
      <c r="H656" s="10"/>
      <c r="I656" s="10"/>
      <c r="J656" s="10"/>
      <c r="K656" s="10"/>
      <c r="N656" s="2">
        <v>0.186</v>
      </c>
    </row>
    <row r="657" spans="1:14" ht="15.75" customHeight="1">
      <c r="A657" s="17" t="s">
        <v>216</v>
      </c>
      <c r="B657" s="20" t="s">
        <v>214</v>
      </c>
      <c r="C657">
        <v>7</v>
      </c>
      <c r="D657">
        <v>18</v>
      </c>
      <c r="G657" s="10">
        <v>1.78</v>
      </c>
      <c r="H657" s="10"/>
      <c r="I657" s="10"/>
      <c r="J657" s="10"/>
      <c r="K657" s="10"/>
      <c r="N657" s="2">
        <v>1.78</v>
      </c>
    </row>
    <row r="658" spans="1:14" ht="15.75" customHeight="1">
      <c r="A658" s="17" t="s">
        <v>216</v>
      </c>
      <c r="B658" s="20" t="s">
        <v>214</v>
      </c>
      <c r="C658">
        <v>7</v>
      </c>
      <c r="D658">
        <v>19</v>
      </c>
      <c r="G658" s="10">
        <v>0.21099999999999999</v>
      </c>
      <c r="H658" s="10"/>
      <c r="I658" s="10"/>
      <c r="J658" s="10"/>
      <c r="K658" s="10"/>
      <c r="N658" s="2">
        <v>0.21099999999999999</v>
      </c>
    </row>
    <row r="659" spans="1:14" ht="15.75" customHeight="1">
      <c r="A659" s="17" t="s">
        <v>216</v>
      </c>
      <c r="B659" s="20" t="s">
        <v>214</v>
      </c>
      <c r="C659">
        <v>7</v>
      </c>
      <c r="D659">
        <v>20</v>
      </c>
      <c r="G659" s="10">
        <v>0.13500000000000001</v>
      </c>
      <c r="H659" s="10"/>
      <c r="I659" s="10"/>
      <c r="J659" s="10"/>
      <c r="K659" s="10"/>
      <c r="N659" s="2">
        <v>0.13500000000000001</v>
      </c>
    </row>
    <row r="660" spans="1:14" ht="15.75" customHeight="1">
      <c r="A660" s="17" t="s">
        <v>216</v>
      </c>
      <c r="B660" s="20" t="s">
        <v>214</v>
      </c>
      <c r="C660">
        <v>7</v>
      </c>
      <c r="D660">
        <v>21</v>
      </c>
      <c r="G660" s="10">
        <v>10.124000000000001</v>
      </c>
      <c r="H660" s="10"/>
      <c r="I660" s="10"/>
      <c r="J660" s="10"/>
      <c r="K660" s="10"/>
      <c r="N660" s="2">
        <v>10.124000000000001</v>
      </c>
    </row>
    <row r="661" spans="1:14" ht="15.75" customHeight="1">
      <c r="A661" s="17" t="s">
        <v>216</v>
      </c>
      <c r="B661" s="20" t="s">
        <v>214</v>
      </c>
      <c r="C661">
        <v>7</v>
      </c>
      <c r="D661">
        <v>22</v>
      </c>
      <c r="G661" s="10">
        <v>1.905</v>
      </c>
      <c r="H661" s="10"/>
      <c r="I661" s="10"/>
      <c r="J661" s="10"/>
      <c r="K661" s="10"/>
      <c r="N661" s="2">
        <v>1.905</v>
      </c>
    </row>
    <row r="662" spans="1:14" ht="15.75" customHeight="1">
      <c r="A662" s="17" t="s">
        <v>216</v>
      </c>
      <c r="B662" s="20" t="s">
        <v>214</v>
      </c>
      <c r="C662">
        <v>7</v>
      </c>
      <c r="D662">
        <v>23</v>
      </c>
      <c r="G662" s="10">
        <v>1.4059999999999999</v>
      </c>
      <c r="H662" s="10"/>
      <c r="I662" s="10"/>
      <c r="J662" s="10"/>
      <c r="K662" s="10"/>
      <c r="N662" s="2">
        <v>1.4059999999999999</v>
      </c>
    </row>
    <row r="663" spans="1:14" ht="15.75" customHeight="1">
      <c r="A663" s="17" t="s">
        <v>216</v>
      </c>
      <c r="B663" s="20" t="s">
        <v>214</v>
      </c>
      <c r="C663">
        <v>7</v>
      </c>
      <c r="D663">
        <v>24</v>
      </c>
      <c r="G663" s="10">
        <v>3.0539999999999998</v>
      </c>
      <c r="H663" s="10"/>
      <c r="I663" s="10"/>
      <c r="J663" s="10"/>
      <c r="K663" s="10"/>
      <c r="N663" s="2">
        <v>3.0539999999999998</v>
      </c>
    </row>
    <row r="664" spans="1:14" ht="15.75" customHeight="1">
      <c r="A664" s="17" t="s">
        <v>216</v>
      </c>
      <c r="B664" s="20" t="s">
        <v>214</v>
      </c>
      <c r="C664">
        <v>7</v>
      </c>
      <c r="D664">
        <v>25</v>
      </c>
      <c r="G664" s="10">
        <v>1.2270000000000001</v>
      </c>
      <c r="H664" s="10"/>
      <c r="I664" s="10"/>
      <c r="J664" s="10"/>
      <c r="K664" s="10"/>
      <c r="N664" s="2">
        <v>1.2270000000000001</v>
      </c>
    </row>
    <row r="665" spans="1:14" ht="15.75" customHeight="1">
      <c r="A665" s="17" t="s">
        <v>216</v>
      </c>
      <c r="B665" s="20" t="s">
        <v>214</v>
      </c>
      <c r="C665">
        <v>7</v>
      </c>
      <c r="D665">
        <v>26</v>
      </c>
      <c r="G665" s="10">
        <v>0.65600000000000003</v>
      </c>
      <c r="H665" s="10"/>
      <c r="I665" s="10"/>
      <c r="J665" s="10"/>
      <c r="K665" s="10"/>
      <c r="N665" s="2">
        <v>0.65600000000000003</v>
      </c>
    </row>
    <row r="666" spans="1:14" ht="15.75" customHeight="1">
      <c r="A666" s="17" t="s">
        <v>216</v>
      </c>
      <c r="B666" s="20" t="s">
        <v>214</v>
      </c>
      <c r="C666">
        <v>7</v>
      </c>
      <c r="D666">
        <v>27</v>
      </c>
      <c r="G666" s="10">
        <v>1.976</v>
      </c>
      <c r="H666" s="10"/>
      <c r="I666" s="10"/>
      <c r="J666" s="10"/>
      <c r="K666" s="10"/>
      <c r="N666" s="2">
        <v>1.976</v>
      </c>
    </row>
    <row r="667" spans="1:14" ht="15.75" customHeight="1">
      <c r="A667" s="17" t="s">
        <v>216</v>
      </c>
      <c r="B667" s="20" t="s">
        <v>214</v>
      </c>
      <c r="C667">
        <v>7</v>
      </c>
      <c r="D667">
        <v>28</v>
      </c>
      <c r="G667" s="10">
        <v>0.63300000000000001</v>
      </c>
      <c r="H667" s="10"/>
      <c r="I667" s="10"/>
      <c r="J667" s="10"/>
      <c r="K667" s="10"/>
      <c r="N667" s="2">
        <v>0.63300000000000001</v>
      </c>
    </row>
    <row r="668" spans="1:14" ht="15.75" customHeight="1">
      <c r="A668" s="17" t="s">
        <v>216</v>
      </c>
      <c r="B668" s="20" t="s">
        <v>214</v>
      </c>
      <c r="C668">
        <v>7</v>
      </c>
      <c r="D668">
        <v>29</v>
      </c>
      <c r="G668" s="10">
        <v>1.3740000000000001</v>
      </c>
      <c r="H668" s="10"/>
      <c r="I668" s="10"/>
      <c r="J668" s="10"/>
      <c r="K668" s="10"/>
      <c r="N668" s="2">
        <v>1.3740000000000001</v>
      </c>
    </row>
    <row r="669" spans="1:14" ht="15.75" customHeight="1">
      <c r="A669" s="17" t="s">
        <v>216</v>
      </c>
      <c r="B669" s="20" t="s">
        <v>214</v>
      </c>
      <c r="C669">
        <v>7</v>
      </c>
      <c r="D669">
        <v>30</v>
      </c>
      <c r="G669" s="10">
        <v>0.65600000000000003</v>
      </c>
      <c r="H669" s="10"/>
      <c r="I669" s="10"/>
      <c r="J669" s="10"/>
      <c r="K669" s="10"/>
      <c r="N669" s="2">
        <v>0.65600000000000003</v>
      </c>
    </row>
    <row r="670" spans="1:14" ht="15.75" customHeight="1">
      <c r="A670" s="17" t="s">
        <v>216</v>
      </c>
      <c r="B670" s="20" t="s">
        <v>214</v>
      </c>
      <c r="C670">
        <v>7</v>
      </c>
      <c r="D670">
        <v>31</v>
      </c>
      <c r="G670" s="10">
        <v>0.53600000000000003</v>
      </c>
      <c r="H670" s="10"/>
      <c r="I670" s="10"/>
      <c r="J670" s="10"/>
      <c r="K670" s="10"/>
      <c r="N670" s="2">
        <v>0.53600000000000003</v>
      </c>
    </row>
    <row r="671" spans="1:14" ht="15.75" customHeight="1">
      <c r="A671" s="17" t="s">
        <v>216</v>
      </c>
      <c r="B671" s="20" t="s">
        <v>214</v>
      </c>
      <c r="C671">
        <v>7</v>
      </c>
      <c r="D671">
        <v>32</v>
      </c>
      <c r="G671" s="10">
        <v>0.39400000000000002</v>
      </c>
      <c r="H671" s="10"/>
      <c r="I671" s="10"/>
      <c r="J671" s="10"/>
      <c r="K671" s="10"/>
      <c r="N671" s="2">
        <v>0.39400000000000002</v>
      </c>
    </row>
    <row r="672" spans="1:14" ht="15.75" customHeight="1">
      <c r="A672" s="17" t="s">
        <v>216</v>
      </c>
      <c r="B672" s="20" t="s">
        <v>214</v>
      </c>
      <c r="C672">
        <v>7</v>
      </c>
      <c r="D672">
        <v>33</v>
      </c>
      <c r="G672" s="10">
        <v>2.8639999999999999</v>
      </c>
      <c r="H672" s="10"/>
      <c r="I672" s="10"/>
      <c r="J672" s="10"/>
      <c r="K672" s="10"/>
      <c r="N672" s="2">
        <v>2.8639999999999999</v>
      </c>
    </row>
    <row r="673" spans="1:16" ht="15.75" customHeight="1">
      <c r="A673" s="17" t="s">
        <v>216</v>
      </c>
      <c r="B673" s="20" t="s">
        <v>214</v>
      </c>
      <c r="C673">
        <v>7</v>
      </c>
      <c r="D673">
        <v>34</v>
      </c>
      <c r="G673" s="10">
        <v>0.67300000000000004</v>
      </c>
      <c r="H673" s="10"/>
      <c r="I673" s="10"/>
      <c r="J673" s="10"/>
      <c r="K673" s="10"/>
      <c r="N673" s="2">
        <v>0.67300000000000004</v>
      </c>
    </row>
    <row r="674" spans="1:16" ht="15.75" customHeight="1">
      <c r="A674" s="17" t="s">
        <v>216</v>
      </c>
      <c r="B674" s="20" t="s">
        <v>214</v>
      </c>
      <c r="C674">
        <v>7</v>
      </c>
      <c r="D674">
        <v>35</v>
      </c>
      <c r="G674" s="10">
        <v>1.79</v>
      </c>
      <c r="H674" s="10"/>
      <c r="I674" s="10"/>
      <c r="J674" s="10"/>
      <c r="K674" s="10"/>
      <c r="N674" s="2">
        <v>1.79</v>
      </c>
    </row>
    <row r="675" spans="1:16" ht="15.75" customHeight="1">
      <c r="A675" s="17" t="s">
        <v>216</v>
      </c>
      <c r="B675" s="20" t="s">
        <v>214</v>
      </c>
      <c r="C675">
        <v>7</v>
      </c>
      <c r="D675">
        <v>36</v>
      </c>
      <c r="G675" s="10">
        <v>1.083</v>
      </c>
      <c r="H675" s="10"/>
      <c r="I675" s="10"/>
      <c r="J675" s="10"/>
      <c r="K675" s="10"/>
      <c r="N675" s="2">
        <v>1.083</v>
      </c>
    </row>
    <row r="676" spans="1:16" ht="15.75" customHeight="1">
      <c r="A676" s="17" t="s">
        <v>216</v>
      </c>
      <c r="B676" s="20" t="s">
        <v>214</v>
      </c>
      <c r="C676">
        <v>7</v>
      </c>
      <c r="D676">
        <v>37</v>
      </c>
      <c r="G676" s="10">
        <v>11.207000000000001</v>
      </c>
      <c r="H676" s="10"/>
      <c r="I676" s="10"/>
      <c r="J676" s="10"/>
      <c r="K676" s="10"/>
      <c r="N676" s="2">
        <v>11.207000000000001</v>
      </c>
    </row>
    <row r="677" spans="1:16" ht="15.75" customHeight="1">
      <c r="A677" s="17" t="s">
        <v>216</v>
      </c>
      <c r="B677" s="20" t="s">
        <v>214</v>
      </c>
      <c r="C677">
        <v>7</v>
      </c>
      <c r="D677">
        <v>38</v>
      </c>
      <c r="G677" s="10">
        <v>10.340999999999999</v>
      </c>
      <c r="H677" s="10"/>
      <c r="I677" s="10"/>
      <c r="J677" s="10"/>
      <c r="K677" s="10"/>
      <c r="N677" s="2">
        <v>10.340999999999999</v>
      </c>
    </row>
    <row r="678" spans="1:16" ht="15.75" customHeight="1">
      <c r="A678" s="17" t="s">
        <v>216</v>
      </c>
      <c r="B678" s="20" t="s">
        <v>214</v>
      </c>
      <c r="C678">
        <v>7</v>
      </c>
      <c r="D678">
        <v>39</v>
      </c>
      <c r="G678" s="10">
        <v>14.781000000000001</v>
      </c>
      <c r="H678" s="10"/>
      <c r="I678" s="10"/>
      <c r="J678" s="10"/>
      <c r="K678" s="10"/>
      <c r="N678" s="2">
        <v>14.781000000000001</v>
      </c>
    </row>
    <row r="679" spans="1:16" ht="15.75" customHeight="1">
      <c r="A679" s="17" t="s">
        <v>216</v>
      </c>
      <c r="B679" s="20" t="s">
        <v>214</v>
      </c>
      <c r="C679">
        <v>7</v>
      </c>
      <c r="D679">
        <v>40</v>
      </c>
      <c r="G679" s="10">
        <v>1.048</v>
      </c>
      <c r="H679" s="10"/>
      <c r="I679" s="10"/>
      <c r="J679" s="10"/>
      <c r="K679" s="10"/>
      <c r="N679" s="2">
        <v>1.048</v>
      </c>
    </row>
    <row r="680" spans="1:16" ht="15.75" customHeight="1">
      <c r="A680" s="17" t="s">
        <v>216</v>
      </c>
      <c r="B680" s="20" t="s">
        <v>214</v>
      </c>
      <c r="C680">
        <v>7</v>
      </c>
      <c r="D680">
        <v>41</v>
      </c>
      <c r="G680" s="10">
        <v>8.6999999999999993</v>
      </c>
      <c r="H680" s="10"/>
      <c r="I680" s="10"/>
      <c r="J680" s="10"/>
      <c r="K680" s="10"/>
      <c r="N680" s="2">
        <v>8.6999999999999993</v>
      </c>
    </row>
    <row r="681" spans="1:16" ht="15.75" customHeight="1">
      <c r="A681" s="17" t="s">
        <v>216</v>
      </c>
      <c r="B681" s="20" t="s">
        <v>214</v>
      </c>
      <c r="C681">
        <v>7</v>
      </c>
      <c r="D681">
        <v>42</v>
      </c>
      <c r="G681" s="10">
        <v>1.25</v>
      </c>
      <c r="H681" s="10"/>
      <c r="I681" s="10"/>
      <c r="J681" s="10"/>
      <c r="K681" s="10"/>
      <c r="N681" s="2">
        <v>1.25</v>
      </c>
    </row>
    <row r="682" spans="1:16" ht="15.75" customHeight="1">
      <c r="A682" s="17" t="s">
        <v>216</v>
      </c>
      <c r="B682" s="20" t="s">
        <v>214</v>
      </c>
      <c r="C682">
        <v>7</v>
      </c>
      <c r="D682">
        <v>43</v>
      </c>
      <c r="G682" s="10">
        <v>0.92800000000000005</v>
      </c>
      <c r="H682" s="10"/>
      <c r="I682" s="10"/>
      <c r="J682" s="10"/>
      <c r="K682" s="10"/>
      <c r="N682" s="2">
        <v>0.92800000000000005</v>
      </c>
    </row>
    <row r="683" spans="1:16" ht="15.75" customHeight="1">
      <c r="A683" s="17" t="s">
        <v>216</v>
      </c>
      <c r="B683" s="20" t="s">
        <v>214</v>
      </c>
      <c r="C683">
        <v>7</v>
      </c>
      <c r="D683">
        <v>44</v>
      </c>
      <c r="G683" s="10">
        <v>1.389</v>
      </c>
      <c r="H683" s="10"/>
      <c r="I683" s="10"/>
      <c r="J683" s="10"/>
      <c r="K683" s="10"/>
      <c r="N683" s="2">
        <v>1.389</v>
      </c>
    </row>
    <row r="684" spans="1:16" ht="15.75" customHeight="1">
      <c r="A684" s="17" t="s">
        <v>216</v>
      </c>
      <c r="B684" s="20" t="s">
        <v>214</v>
      </c>
      <c r="C684">
        <v>7</v>
      </c>
      <c r="D684">
        <v>45</v>
      </c>
      <c r="G684" s="10">
        <v>2.5790000000000002</v>
      </c>
      <c r="H684" s="10"/>
      <c r="I684" s="10"/>
      <c r="J684" s="10"/>
      <c r="K684" s="10"/>
      <c r="N684" s="2">
        <v>2.5790000000000002</v>
      </c>
    </row>
    <row r="685" spans="1:16" ht="15.75" customHeight="1">
      <c r="A685" s="17" t="s">
        <v>216</v>
      </c>
      <c r="B685" s="20" t="s">
        <v>214</v>
      </c>
      <c r="C685">
        <v>7</v>
      </c>
      <c r="D685">
        <v>46</v>
      </c>
      <c r="G685" s="10">
        <v>0.13800000000000001</v>
      </c>
      <c r="H685" s="10"/>
      <c r="I685" s="10"/>
      <c r="J685" s="10"/>
      <c r="K685" s="10"/>
      <c r="N685" s="2">
        <v>0.13800000000000001</v>
      </c>
    </row>
    <row r="686" spans="1:16" ht="15.75" customHeight="1">
      <c r="A686" s="17" t="s">
        <v>216</v>
      </c>
      <c r="B686" s="20" t="s">
        <v>214</v>
      </c>
      <c r="C686">
        <v>7</v>
      </c>
      <c r="D686">
        <v>47</v>
      </c>
      <c r="G686" s="10">
        <v>0.26400000000000001</v>
      </c>
      <c r="H686" s="10"/>
      <c r="I686" s="10"/>
      <c r="J686" s="10"/>
      <c r="K686" s="10"/>
      <c r="N686" s="2">
        <v>0.26400000000000001</v>
      </c>
    </row>
    <row r="687" spans="1:16" ht="15.75" customHeight="1">
      <c r="A687" s="17" t="s">
        <v>216</v>
      </c>
      <c r="B687" s="20" t="s">
        <v>214</v>
      </c>
      <c r="C687">
        <v>7</v>
      </c>
      <c r="D687">
        <v>48</v>
      </c>
      <c r="G687" s="10">
        <v>6.2009999999999996</v>
      </c>
      <c r="H687" s="10"/>
      <c r="I687" s="10"/>
      <c r="J687" s="10"/>
      <c r="K687" s="10"/>
      <c r="N687" s="2">
        <v>6.2009999999999996</v>
      </c>
    </row>
    <row r="688" spans="1:16" ht="15.75" customHeight="1">
      <c r="F688" s="3"/>
      <c r="G688" s="3"/>
      <c r="H688" s="3"/>
      <c r="I688" s="3"/>
      <c r="J688" s="3"/>
      <c r="K688" s="3"/>
      <c r="L688" s="3">
        <f>SUM(N688+M688)</f>
        <v>123.45399999999999</v>
      </c>
      <c r="M688" s="3">
        <f t="shared" ref="M688:N688" si="49">SUM(M640:M687)</f>
        <v>5.7860000000000005</v>
      </c>
      <c r="N688" s="3">
        <f t="shared" si="49"/>
        <v>117.66799999999999</v>
      </c>
      <c r="O688" s="1" t="s">
        <v>102</v>
      </c>
      <c r="P688" s="1">
        <v>75</v>
      </c>
    </row>
    <row r="689" spans="1:14" ht="15.75" customHeight="1">
      <c r="A689" s="17" t="s">
        <v>216</v>
      </c>
      <c r="B689" s="20" t="s">
        <v>214</v>
      </c>
      <c r="C689">
        <v>8</v>
      </c>
      <c r="D689">
        <v>1</v>
      </c>
      <c r="E689" s="21">
        <f t="shared" ref="E689:E700" si="50">SUM(G689+F689)</f>
        <v>1.6559999999999999</v>
      </c>
      <c r="F689" s="10">
        <v>1.4059999999999999</v>
      </c>
      <c r="G689" s="10">
        <v>0.25</v>
      </c>
      <c r="H689" s="10">
        <f>F689/E689</f>
        <v>0.84903381642512077</v>
      </c>
      <c r="I689" s="10">
        <f>AVERAGE(H689:H700)</f>
        <v>0.24537107651645493</v>
      </c>
      <c r="J689" s="10"/>
      <c r="K689" s="10"/>
      <c r="M689" s="2">
        <v>1.4059999999999999</v>
      </c>
      <c r="N689" s="2">
        <v>0.25</v>
      </c>
    </row>
    <row r="690" spans="1:14" ht="15.75" customHeight="1">
      <c r="A690" s="17" t="s">
        <v>216</v>
      </c>
      <c r="B690" s="20" t="s">
        <v>214</v>
      </c>
      <c r="C690">
        <v>8</v>
      </c>
      <c r="D690">
        <v>2</v>
      </c>
      <c r="E690" s="21">
        <f t="shared" si="50"/>
        <v>1.8380000000000001</v>
      </c>
      <c r="F690" s="10">
        <v>0.34599999999999997</v>
      </c>
      <c r="G690" s="10">
        <v>1.492</v>
      </c>
      <c r="H690" s="10">
        <f t="shared" ref="H690:H700" si="51">F690/E690</f>
        <v>0.18824809575625678</v>
      </c>
      <c r="I690" s="10"/>
      <c r="J690" s="10"/>
      <c r="K690" s="10"/>
      <c r="M690" s="2">
        <v>0.34599999999999997</v>
      </c>
      <c r="N690" s="2">
        <v>1.492</v>
      </c>
    </row>
    <row r="691" spans="1:14" ht="15.75" customHeight="1">
      <c r="A691" s="17" t="s">
        <v>216</v>
      </c>
      <c r="B691" s="20" t="s">
        <v>214</v>
      </c>
      <c r="C691">
        <v>8</v>
      </c>
      <c r="D691">
        <v>3</v>
      </c>
      <c r="E691" s="21">
        <f t="shared" si="50"/>
        <v>0.71300000000000008</v>
      </c>
      <c r="F691" s="10">
        <v>0.52</v>
      </c>
      <c r="G691" s="10">
        <v>0.193</v>
      </c>
      <c r="H691" s="10">
        <f t="shared" si="51"/>
        <v>0.72931276297335201</v>
      </c>
      <c r="I691" s="10"/>
      <c r="J691" s="10"/>
      <c r="K691" s="10"/>
      <c r="M691" s="2">
        <v>0.52</v>
      </c>
      <c r="N691" s="2">
        <v>0.193</v>
      </c>
    </row>
    <row r="692" spans="1:14" ht="15.75" customHeight="1">
      <c r="A692" s="17" t="s">
        <v>216</v>
      </c>
      <c r="B692" s="20" t="s">
        <v>214</v>
      </c>
      <c r="C692">
        <v>8</v>
      </c>
      <c r="D692">
        <v>4</v>
      </c>
      <c r="E692" s="21">
        <f t="shared" si="50"/>
        <v>1.877</v>
      </c>
      <c r="F692" s="10">
        <v>0.32500000000000001</v>
      </c>
      <c r="G692" s="10">
        <v>1.552</v>
      </c>
      <c r="H692" s="10">
        <f t="shared" si="51"/>
        <v>0.17314864144912095</v>
      </c>
      <c r="I692" s="10"/>
      <c r="J692" s="10"/>
      <c r="K692" s="10"/>
      <c r="M692" s="2">
        <v>0.32500000000000001</v>
      </c>
      <c r="N692" s="2">
        <v>1.552</v>
      </c>
    </row>
    <row r="693" spans="1:14" ht="15.75" customHeight="1">
      <c r="A693" s="17" t="s">
        <v>216</v>
      </c>
      <c r="B693" s="20" t="s">
        <v>214</v>
      </c>
      <c r="C693">
        <v>8</v>
      </c>
      <c r="D693">
        <v>5</v>
      </c>
      <c r="E693" s="21">
        <f t="shared" si="50"/>
        <v>0.47800000000000004</v>
      </c>
      <c r="F693" s="10">
        <v>2.5000000000000001E-2</v>
      </c>
      <c r="G693" s="10">
        <v>0.45300000000000001</v>
      </c>
      <c r="H693" s="10">
        <f t="shared" si="51"/>
        <v>5.2301255230125521E-2</v>
      </c>
      <c r="I693" s="10"/>
      <c r="J693" s="10"/>
      <c r="K693" s="10"/>
      <c r="M693" s="2">
        <v>2.5000000000000001E-2</v>
      </c>
      <c r="N693" s="2">
        <v>0.45300000000000001</v>
      </c>
    </row>
    <row r="694" spans="1:14" ht="15.75" customHeight="1">
      <c r="A694" s="17" t="s">
        <v>216</v>
      </c>
      <c r="B694" s="20" t="s">
        <v>214</v>
      </c>
      <c r="C694">
        <v>8</v>
      </c>
      <c r="D694">
        <v>6</v>
      </c>
      <c r="E694" s="21">
        <f t="shared" si="50"/>
        <v>2.2130000000000001</v>
      </c>
      <c r="F694" s="10">
        <v>0.15</v>
      </c>
      <c r="G694" s="10">
        <v>2.0630000000000002</v>
      </c>
      <c r="H694" s="10">
        <f t="shared" si="51"/>
        <v>6.7781292363307724E-2</v>
      </c>
      <c r="I694" s="10"/>
      <c r="J694" s="10"/>
      <c r="K694" s="10"/>
      <c r="M694" s="2">
        <v>0.15</v>
      </c>
      <c r="N694" s="2">
        <v>2.0630000000000002</v>
      </c>
    </row>
    <row r="695" spans="1:14" ht="15.75" customHeight="1">
      <c r="A695" s="17" t="s">
        <v>216</v>
      </c>
      <c r="B695" s="20" t="s">
        <v>214</v>
      </c>
      <c r="C695">
        <v>8</v>
      </c>
      <c r="D695">
        <v>7</v>
      </c>
      <c r="E695" s="21">
        <f t="shared" si="50"/>
        <v>8.1460000000000008</v>
      </c>
      <c r="F695" s="10">
        <v>0.78400000000000003</v>
      </c>
      <c r="G695" s="10">
        <v>7.3620000000000001</v>
      </c>
      <c r="H695" s="10">
        <f t="shared" si="51"/>
        <v>9.624355511907684E-2</v>
      </c>
      <c r="I695" s="10"/>
      <c r="J695" s="10"/>
      <c r="K695" s="10"/>
      <c r="M695" s="2">
        <v>0.78400000000000003</v>
      </c>
      <c r="N695" s="2">
        <v>7.3620000000000001</v>
      </c>
    </row>
    <row r="696" spans="1:14" ht="15.75" customHeight="1">
      <c r="A696" s="17" t="s">
        <v>216</v>
      </c>
      <c r="B696" s="20" t="s">
        <v>214</v>
      </c>
      <c r="C696">
        <v>8</v>
      </c>
      <c r="D696">
        <v>8</v>
      </c>
      <c r="E696" s="21">
        <f t="shared" si="50"/>
        <v>17.245000000000001</v>
      </c>
      <c r="F696" s="10">
        <v>0.47699999999999998</v>
      </c>
      <c r="G696" s="10">
        <v>16.768000000000001</v>
      </c>
      <c r="H696" s="10">
        <f t="shared" si="51"/>
        <v>2.7660191359814436E-2</v>
      </c>
      <c r="I696" s="10"/>
      <c r="J696" s="10"/>
      <c r="K696" s="10"/>
      <c r="M696" s="2">
        <v>0.47699999999999998</v>
      </c>
      <c r="N696" s="2">
        <v>16.768000000000001</v>
      </c>
    </row>
    <row r="697" spans="1:14" ht="15.75" customHeight="1">
      <c r="A697" s="17" t="s">
        <v>216</v>
      </c>
      <c r="B697" s="20" t="s">
        <v>214</v>
      </c>
      <c r="C697">
        <v>8</v>
      </c>
      <c r="D697">
        <v>9</v>
      </c>
      <c r="E697" s="21">
        <f t="shared" si="50"/>
        <v>3.2089999999999996</v>
      </c>
      <c r="F697" s="10">
        <v>0.51</v>
      </c>
      <c r="G697" s="10">
        <v>2.6989999999999998</v>
      </c>
      <c r="H697" s="10">
        <f t="shared" si="51"/>
        <v>0.15892801495793085</v>
      </c>
      <c r="I697" s="10"/>
      <c r="J697" s="10"/>
      <c r="K697" s="10"/>
      <c r="M697" s="2">
        <v>0.51</v>
      </c>
      <c r="N697" s="2">
        <v>2.6989999999999998</v>
      </c>
    </row>
    <row r="698" spans="1:14" ht="15.75" customHeight="1">
      <c r="A698" s="17" t="s">
        <v>216</v>
      </c>
      <c r="B698" s="20" t="s">
        <v>214</v>
      </c>
      <c r="C698">
        <v>8</v>
      </c>
      <c r="D698">
        <v>10</v>
      </c>
      <c r="E698" s="21">
        <f t="shared" si="50"/>
        <v>1.968</v>
      </c>
      <c r="F698" s="10">
        <v>0.88</v>
      </c>
      <c r="G698" s="10">
        <v>1.0880000000000001</v>
      </c>
      <c r="H698" s="10">
        <f t="shared" si="51"/>
        <v>0.44715447154471544</v>
      </c>
      <c r="I698" s="10"/>
      <c r="J698" s="10"/>
      <c r="K698" s="10"/>
      <c r="M698" s="2">
        <v>0.88</v>
      </c>
      <c r="N698" s="2">
        <v>1.0880000000000001</v>
      </c>
    </row>
    <row r="699" spans="1:14" ht="15.75" customHeight="1">
      <c r="A699" s="17" t="s">
        <v>216</v>
      </c>
      <c r="B699" s="20" t="s">
        <v>214</v>
      </c>
      <c r="C699">
        <v>8</v>
      </c>
      <c r="D699">
        <v>11</v>
      </c>
      <c r="E699" s="21">
        <f t="shared" si="50"/>
        <v>1.1539999999999999</v>
      </c>
      <c r="F699" s="10">
        <v>6.3E-2</v>
      </c>
      <c r="G699" s="10">
        <v>1.091</v>
      </c>
      <c r="H699" s="10">
        <f t="shared" si="51"/>
        <v>5.4592720970537266E-2</v>
      </c>
      <c r="I699" s="10"/>
      <c r="J699" s="10"/>
      <c r="K699" s="10"/>
      <c r="M699" s="2">
        <v>6.3E-2</v>
      </c>
      <c r="N699" s="2">
        <v>1.091</v>
      </c>
    </row>
    <row r="700" spans="1:14" ht="15.75" customHeight="1">
      <c r="A700" s="17" t="s">
        <v>216</v>
      </c>
      <c r="B700" s="20" t="s">
        <v>214</v>
      </c>
      <c r="C700">
        <v>8</v>
      </c>
      <c r="D700">
        <v>12</v>
      </c>
      <c r="E700" s="21">
        <f t="shared" si="50"/>
        <v>2.0790000000000002</v>
      </c>
      <c r="F700" s="10">
        <v>0.20799999999999999</v>
      </c>
      <c r="G700" s="10">
        <v>1.871</v>
      </c>
      <c r="H700" s="10">
        <f t="shared" si="51"/>
        <v>0.10004810004810004</v>
      </c>
      <c r="I700" s="10"/>
      <c r="J700" s="10"/>
      <c r="K700" s="10"/>
      <c r="M700" s="2">
        <v>0.20799999999999999</v>
      </c>
      <c r="N700" s="2">
        <v>1.871</v>
      </c>
    </row>
    <row r="701" spans="1:14" ht="15.75" customHeight="1">
      <c r="A701" s="17" t="s">
        <v>216</v>
      </c>
      <c r="B701" s="20" t="s">
        <v>214</v>
      </c>
      <c r="C701">
        <v>8</v>
      </c>
      <c r="D701">
        <v>13</v>
      </c>
      <c r="G701" s="10">
        <v>17.675000000000001</v>
      </c>
      <c r="H701" s="10"/>
      <c r="I701" s="10"/>
      <c r="J701" s="10"/>
      <c r="K701" s="10"/>
      <c r="N701" s="2">
        <v>17.675000000000001</v>
      </c>
    </row>
    <row r="702" spans="1:14" ht="15.75" customHeight="1">
      <c r="A702" s="17" t="s">
        <v>216</v>
      </c>
      <c r="B702" s="20" t="s">
        <v>214</v>
      </c>
      <c r="C702">
        <v>8</v>
      </c>
      <c r="D702">
        <v>14</v>
      </c>
      <c r="G702" s="10">
        <v>9.9659999999999993</v>
      </c>
      <c r="H702" s="10"/>
      <c r="I702" s="10"/>
      <c r="J702" s="10"/>
      <c r="K702" s="10"/>
      <c r="N702" s="2">
        <v>9.9659999999999993</v>
      </c>
    </row>
    <row r="703" spans="1:14" ht="15.75" customHeight="1">
      <c r="A703" s="17" t="s">
        <v>216</v>
      </c>
      <c r="B703" s="20" t="s">
        <v>214</v>
      </c>
      <c r="C703">
        <v>8</v>
      </c>
      <c r="D703">
        <v>15</v>
      </c>
      <c r="G703" s="10">
        <v>15.032999999999999</v>
      </c>
      <c r="H703" s="10"/>
      <c r="I703" s="10"/>
      <c r="J703" s="10"/>
      <c r="K703" s="10"/>
      <c r="N703" s="2">
        <v>15.032999999999999</v>
      </c>
    </row>
    <row r="704" spans="1:14" ht="15.75" customHeight="1">
      <c r="A704" s="17" t="s">
        <v>216</v>
      </c>
      <c r="B704" s="20" t="s">
        <v>214</v>
      </c>
      <c r="C704">
        <v>8</v>
      </c>
      <c r="D704">
        <v>16</v>
      </c>
      <c r="G704" s="10">
        <v>12.866</v>
      </c>
      <c r="H704" s="10"/>
      <c r="I704" s="10"/>
      <c r="J704" s="10"/>
      <c r="K704" s="10"/>
      <c r="N704" s="2">
        <v>12.866</v>
      </c>
    </row>
    <row r="705" spans="1:16" ht="15.75" customHeight="1">
      <c r="A705" s="17" t="s">
        <v>216</v>
      </c>
      <c r="B705" s="20" t="s">
        <v>214</v>
      </c>
      <c r="C705">
        <v>8</v>
      </c>
      <c r="D705">
        <v>17</v>
      </c>
      <c r="G705" s="10">
        <v>2.1890000000000001</v>
      </c>
      <c r="H705" s="10"/>
      <c r="I705" s="10"/>
      <c r="J705" s="10"/>
      <c r="K705" s="10"/>
      <c r="N705" s="2">
        <v>2.1890000000000001</v>
      </c>
    </row>
    <row r="706" spans="1:16" ht="15.75" customHeight="1">
      <c r="A706" s="17" t="s">
        <v>216</v>
      </c>
      <c r="B706" s="20" t="s">
        <v>214</v>
      </c>
      <c r="C706">
        <v>8</v>
      </c>
      <c r="D706">
        <v>18</v>
      </c>
      <c r="G706" s="10">
        <v>1.478</v>
      </c>
      <c r="H706" s="10"/>
      <c r="I706" s="10"/>
      <c r="J706" s="10"/>
      <c r="K706" s="10"/>
      <c r="N706" s="2">
        <v>1.478</v>
      </c>
    </row>
    <row r="707" spans="1:16" ht="15.75" customHeight="1">
      <c r="A707" s="17" t="s">
        <v>216</v>
      </c>
      <c r="B707" s="20" t="s">
        <v>214</v>
      </c>
      <c r="C707">
        <v>8</v>
      </c>
      <c r="D707">
        <v>19</v>
      </c>
      <c r="G707" s="10">
        <v>5.702</v>
      </c>
      <c r="H707" s="10"/>
      <c r="I707" s="10"/>
      <c r="J707" s="10"/>
      <c r="K707" s="10"/>
      <c r="N707" s="2">
        <v>5.702</v>
      </c>
    </row>
    <row r="708" spans="1:16" ht="15.75" customHeight="1">
      <c r="A708" s="17" t="s">
        <v>216</v>
      </c>
      <c r="B708" s="20" t="s">
        <v>214</v>
      </c>
      <c r="C708">
        <v>8</v>
      </c>
      <c r="D708">
        <v>20</v>
      </c>
      <c r="G708" s="10">
        <v>1.1970000000000001</v>
      </c>
      <c r="H708" s="10"/>
      <c r="I708" s="10"/>
      <c r="J708" s="10"/>
      <c r="K708" s="10"/>
      <c r="N708" s="2">
        <v>1.1970000000000001</v>
      </c>
    </row>
    <row r="709" spans="1:16" ht="15.75" customHeight="1">
      <c r="A709" s="17" t="s">
        <v>216</v>
      </c>
      <c r="B709" s="20" t="s">
        <v>214</v>
      </c>
      <c r="C709">
        <v>8</v>
      </c>
      <c r="D709">
        <v>21</v>
      </c>
      <c r="G709" s="10">
        <v>2.4790000000000001</v>
      </c>
      <c r="H709" s="10"/>
      <c r="I709" s="10"/>
      <c r="J709" s="10"/>
      <c r="K709" s="10"/>
      <c r="N709" s="2">
        <v>2.4790000000000001</v>
      </c>
    </row>
    <row r="710" spans="1:16" ht="15.75" customHeight="1">
      <c r="A710" s="17" t="s">
        <v>216</v>
      </c>
      <c r="B710" s="20" t="s">
        <v>214</v>
      </c>
      <c r="C710">
        <v>8</v>
      </c>
      <c r="D710">
        <v>22</v>
      </c>
      <c r="G710" s="10">
        <v>8.1259999999999994</v>
      </c>
      <c r="H710" s="10"/>
      <c r="I710" s="10"/>
      <c r="J710" s="10"/>
      <c r="K710" s="10"/>
      <c r="N710" s="2">
        <v>8.1259999999999994</v>
      </c>
    </row>
    <row r="711" spans="1:16" ht="15.75" customHeight="1">
      <c r="A711" s="17" t="s">
        <v>216</v>
      </c>
      <c r="B711" s="20" t="s">
        <v>214</v>
      </c>
      <c r="C711">
        <v>8</v>
      </c>
      <c r="D711">
        <v>23</v>
      </c>
      <c r="G711" s="10">
        <v>1.6259999999999999</v>
      </c>
      <c r="H711" s="10"/>
      <c r="I711" s="10"/>
      <c r="J711" s="10"/>
      <c r="K711" s="10"/>
      <c r="N711" s="2">
        <v>1.6259999999999999</v>
      </c>
    </row>
    <row r="712" spans="1:16" ht="15.75" customHeight="1">
      <c r="A712" s="17" t="s">
        <v>216</v>
      </c>
      <c r="B712" s="20" t="s">
        <v>214</v>
      </c>
      <c r="C712">
        <v>8</v>
      </c>
      <c r="D712">
        <v>24</v>
      </c>
      <c r="G712" s="10">
        <v>1.522</v>
      </c>
      <c r="H712" s="10"/>
      <c r="I712" s="10"/>
      <c r="J712" s="10"/>
      <c r="K712" s="10"/>
      <c r="N712" s="2">
        <v>1.522</v>
      </c>
    </row>
    <row r="713" spans="1:16" ht="15.75" customHeight="1">
      <c r="A713" s="17" t="s">
        <v>216</v>
      </c>
      <c r="B713" s="20" t="s">
        <v>214</v>
      </c>
      <c r="C713">
        <v>8</v>
      </c>
      <c r="D713">
        <v>25</v>
      </c>
      <c r="G713" s="10">
        <v>16.329000000000001</v>
      </c>
      <c r="H713" s="10"/>
      <c r="I713" s="10"/>
      <c r="J713" s="10"/>
      <c r="K713" s="10"/>
      <c r="N713" s="2">
        <v>16.329000000000001</v>
      </c>
    </row>
    <row r="714" spans="1:16" ht="15.75" customHeight="1">
      <c r="A714" s="17" t="s">
        <v>216</v>
      </c>
      <c r="B714" s="20" t="s">
        <v>214</v>
      </c>
      <c r="C714">
        <v>8</v>
      </c>
      <c r="D714">
        <v>26</v>
      </c>
      <c r="G714" s="10">
        <v>0.42699999999999999</v>
      </c>
      <c r="H714" s="10"/>
      <c r="I714" s="10"/>
      <c r="J714" s="10"/>
      <c r="K714" s="10"/>
      <c r="N714" s="2">
        <v>0.42699999999999999</v>
      </c>
    </row>
    <row r="715" spans="1:16" ht="15.75" customHeight="1">
      <c r="A715" s="17" t="s">
        <v>216</v>
      </c>
      <c r="B715" s="20" t="s">
        <v>214</v>
      </c>
      <c r="C715">
        <v>8</v>
      </c>
      <c r="D715">
        <v>27</v>
      </c>
      <c r="G715" s="10">
        <v>2.59</v>
      </c>
      <c r="H715" s="10"/>
      <c r="I715" s="10"/>
      <c r="J715" s="10"/>
      <c r="K715" s="10"/>
      <c r="N715" s="2">
        <v>2.59</v>
      </c>
    </row>
    <row r="716" spans="1:16" ht="15.75" customHeight="1">
      <c r="A716" s="17" t="s">
        <v>216</v>
      </c>
      <c r="B716" s="20" t="s">
        <v>214</v>
      </c>
      <c r="C716">
        <v>8</v>
      </c>
      <c r="D716">
        <v>28</v>
      </c>
      <c r="G716" s="10">
        <v>1.302</v>
      </c>
      <c r="H716" s="10"/>
      <c r="I716" s="10"/>
      <c r="J716" s="10"/>
      <c r="K716" s="10"/>
      <c r="N716" s="2">
        <v>1.302</v>
      </c>
    </row>
    <row r="717" spans="1:16" ht="15.75" customHeight="1">
      <c r="A717" s="17" t="s">
        <v>216</v>
      </c>
      <c r="B717" s="20" t="s">
        <v>214</v>
      </c>
      <c r="C717">
        <v>8</v>
      </c>
      <c r="D717">
        <v>29</v>
      </c>
      <c r="G717" s="10">
        <v>0.85</v>
      </c>
      <c r="H717" s="10"/>
      <c r="I717" s="10"/>
      <c r="J717" s="10"/>
      <c r="K717" s="10"/>
      <c r="N717" s="2">
        <v>0.85</v>
      </c>
    </row>
    <row r="718" spans="1:16" ht="15.75" customHeight="1">
      <c r="A718" s="17" t="s">
        <v>216</v>
      </c>
      <c r="B718" s="20" t="s">
        <v>214</v>
      </c>
      <c r="C718">
        <v>8</v>
      </c>
      <c r="D718">
        <v>30</v>
      </c>
      <c r="G718" s="10">
        <v>0.48</v>
      </c>
      <c r="H718" s="10"/>
      <c r="I718" s="10"/>
      <c r="J718" s="10"/>
      <c r="K718" s="10"/>
      <c r="N718" s="2">
        <v>0.48</v>
      </c>
    </row>
    <row r="719" spans="1:16" ht="15.75" customHeight="1">
      <c r="A719" s="17" t="s">
        <v>216</v>
      </c>
      <c r="B719" s="20" t="s">
        <v>214</v>
      </c>
      <c r="C719">
        <v>8</v>
      </c>
      <c r="D719">
        <v>31</v>
      </c>
      <c r="G719" s="10">
        <v>0.25</v>
      </c>
      <c r="H719" s="10"/>
      <c r="I719" s="10"/>
      <c r="J719" s="10"/>
      <c r="K719" s="10"/>
      <c r="N719" s="2">
        <v>0.25</v>
      </c>
    </row>
    <row r="720" spans="1:16" ht="15.75" customHeight="1">
      <c r="F720" s="3"/>
      <c r="G720" s="3"/>
      <c r="H720" s="3"/>
      <c r="I720" s="3"/>
      <c r="J720" s="3"/>
      <c r="K720" s="3"/>
      <c r="L720" s="3">
        <f>SUM(N720+M720)</f>
        <v>144.66299999999995</v>
      </c>
      <c r="M720" s="3">
        <f t="shared" ref="M720:N720" si="52">SUM(M689:M719)</f>
        <v>5.694</v>
      </c>
      <c r="N720" s="3">
        <f t="shared" si="52"/>
        <v>138.96899999999997</v>
      </c>
      <c r="O720" s="1" t="s">
        <v>103</v>
      </c>
      <c r="P720" s="1">
        <v>76</v>
      </c>
    </row>
    <row r="721" spans="1:14" ht="15.75" customHeight="1">
      <c r="A721" s="17" t="s">
        <v>216</v>
      </c>
      <c r="B721" s="20" t="s">
        <v>214</v>
      </c>
      <c r="C721">
        <v>9</v>
      </c>
      <c r="D721">
        <v>1</v>
      </c>
      <c r="E721" s="21">
        <f t="shared" ref="E721:E725" si="53">SUM(G721+F721)</f>
        <v>1.986</v>
      </c>
      <c r="F721" s="10">
        <v>0.56000000000000005</v>
      </c>
      <c r="G721" s="10">
        <v>1.4259999999999999</v>
      </c>
      <c r="H721" s="10">
        <f>F721/E721</f>
        <v>0.28197381671701915</v>
      </c>
      <c r="I721" s="10">
        <f>AVERAGE(H721:H725)</f>
        <v>0.20288757030179325</v>
      </c>
      <c r="J721" s="10"/>
      <c r="K721" s="10"/>
      <c r="M721" s="2">
        <v>0.56000000000000005</v>
      </c>
      <c r="N721" s="2">
        <v>1.4259999999999999</v>
      </c>
    </row>
    <row r="722" spans="1:14" ht="15.75" customHeight="1">
      <c r="A722" s="17" t="s">
        <v>216</v>
      </c>
      <c r="B722" s="20" t="s">
        <v>214</v>
      </c>
      <c r="C722">
        <v>9</v>
      </c>
      <c r="D722">
        <v>2</v>
      </c>
      <c r="E722" s="21">
        <f t="shared" si="53"/>
        <v>2.1040000000000001</v>
      </c>
      <c r="F722" s="10">
        <v>0.40400000000000003</v>
      </c>
      <c r="G722" s="10">
        <v>1.7</v>
      </c>
      <c r="H722" s="10">
        <f t="shared" ref="H722:H725" si="54">F722/E722</f>
        <v>0.19201520912547529</v>
      </c>
      <c r="I722" s="10"/>
      <c r="J722" s="10"/>
      <c r="K722" s="10"/>
      <c r="M722" s="2">
        <v>0.40400000000000003</v>
      </c>
      <c r="N722" s="2">
        <v>1.7</v>
      </c>
    </row>
    <row r="723" spans="1:14" ht="15.75" customHeight="1">
      <c r="A723" s="17" t="s">
        <v>216</v>
      </c>
      <c r="B723" s="20" t="s">
        <v>214</v>
      </c>
      <c r="C723">
        <v>9</v>
      </c>
      <c r="D723">
        <v>3</v>
      </c>
      <c r="E723" s="21">
        <f t="shared" si="53"/>
        <v>1.048</v>
      </c>
      <c r="F723" s="10">
        <v>0.28899999999999998</v>
      </c>
      <c r="G723" s="10">
        <v>0.75900000000000001</v>
      </c>
      <c r="H723" s="10">
        <f t="shared" si="54"/>
        <v>0.2757633587786259</v>
      </c>
      <c r="I723" s="10"/>
      <c r="J723" s="10"/>
      <c r="K723" s="10"/>
      <c r="M723" s="2">
        <v>0.28899999999999998</v>
      </c>
      <c r="N723" s="2">
        <v>0.75900000000000001</v>
      </c>
    </row>
    <row r="724" spans="1:14" ht="15.75" customHeight="1">
      <c r="A724" s="17" t="s">
        <v>216</v>
      </c>
      <c r="B724" s="20" t="s">
        <v>214</v>
      </c>
      <c r="C724">
        <v>9</v>
      </c>
      <c r="D724">
        <v>4</v>
      </c>
      <c r="E724" s="21">
        <f t="shared" si="53"/>
        <v>2.1749999999999998</v>
      </c>
      <c r="F724" s="10">
        <v>0.5</v>
      </c>
      <c r="G724" s="10">
        <v>1.675</v>
      </c>
      <c r="H724" s="10">
        <f t="shared" si="54"/>
        <v>0.22988505747126439</v>
      </c>
      <c r="I724" s="10"/>
      <c r="J724" s="10"/>
      <c r="K724" s="10"/>
      <c r="M724" s="2">
        <v>0.5</v>
      </c>
      <c r="N724" s="2">
        <v>1.675</v>
      </c>
    </row>
    <row r="725" spans="1:14" ht="15.75" customHeight="1">
      <c r="A725" s="17" t="s">
        <v>216</v>
      </c>
      <c r="B725" s="20" t="s">
        <v>214</v>
      </c>
      <c r="C725">
        <v>9</v>
      </c>
      <c r="D725">
        <v>5</v>
      </c>
      <c r="E725" s="21">
        <f t="shared" si="53"/>
        <v>0.97699999999999998</v>
      </c>
      <c r="F725" s="10">
        <v>3.4000000000000002E-2</v>
      </c>
      <c r="G725" s="10">
        <v>0.94299999999999995</v>
      </c>
      <c r="H725" s="10">
        <f t="shared" si="54"/>
        <v>3.4800409416581378E-2</v>
      </c>
      <c r="I725" s="10"/>
      <c r="J725" s="10"/>
      <c r="K725" s="10"/>
      <c r="M725" s="2">
        <v>3.4000000000000002E-2</v>
      </c>
      <c r="N725" s="2">
        <v>0.94299999999999995</v>
      </c>
    </row>
    <row r="726" spans="1:14" ht="15.75" customHeight="1">
      <c r="A726" s="17" t="s">
        <v>216</v>
      </c>
      <c r="B726" s="20" t="s">
        <v>214</v>
      </c>
      <c r="C726">
        <v>9</v>
      </c>
      <c r="D726">
        <v>6</v>
      </c>
      <c r="G726" s="10">
        <v>0.68799999999999994</v>
      </c>
      <c r="H726" s="10"/>
      <c r="I726" s="10"/>
      <c r="J726" s="10"/>
      <c r="K726" s="10"/>
      <c r="N726" s="2">
        <v>0.68799999999999994</v>
      </c>
    </row>
    <row r="727" spans="1:14" ht="15.75" customHeight="1">
      <c r="A727" s="17" t="s">
        <v>216</v>
      </c>
      <c r="B727" s="20" t="s">
        <v>214</v>
      </c>
      <c r="C727">
        <v>9</v>
      </c>
      <c r="D727">
        <v>7</v>
      </c>
      <c r="G727" s="10">
        <v>17.231999999999999</v>
      </c>
      <c r="H727" s="10"/>
      <c r="I727" s="10"/>
      <c r="J727" s="10"/>
      <c r="K727" s="10"/>
      <c r="N727" s="2">
        <v>17.231999999999999</v>
      </c>
    </row>
    <row r="728" spans="1:14" ht="15.75" customHeight="1">
      <c r="A728" s="17" t="s">
        <v>216</v>
      </c>
      <c r="B728" s="20" t="s">
        <v>214</v>
      </c>
      <c r="C728">
        <v>9</v>
      </c>
      <c r="D728">
        <v>8</v>
      </c>
      <c r="G728" s="10">
        <v>1.1379999999999999</v>
      </c>
      <c r="H728" s="10"/>
      <c r="I728" s="10"/>
      <c r="J728" s="10"/>
      <c r="K728" s="10"/>
      <c r="N728" s="2">
        <v>1.1379999999999999</v>
      </c>
    </row>
    <row r="729" spans="1:14" ht="15.75" customHeight="1">
      <c r="A729" s="17" t="s">
        <v>216</v>
      </c>
      <c r="B729" s="20" t="s">
        <v>214</v>
      </c>
      <c r="C729">
        <v>9</v>
      </c>
      <c r="D729">
        <v>9</v>
      </c>
      <c r="G729" s="10">
        <v>0.4</v>
      </c>
      <c r="H729" s="10"/>
      <c r="I729" s="10"/>
      <c r="J729" s="10"/>
      <c r="K729" s="10"/>
      <c r="N729" s="2">
        <v>0.4</v>
      </c>
    </row>
    <row r="730" spans="1:14" ht="15.75" customHeight="1">
      <c r="A730" s="17" t="s">
        <v>216</v>
      </c>
      <c r="B730" s="20" t="s">
        <v>214</v>
      </c>
      <c r="C730">
        <v>9</v>
      </c>
      <c r="D730">
        <v>10</v>
      </c>
      <c r="G730" s="10">
        <v>1.778</v>
      </c>
      <c r="H730" s="10"/>
      <c r="I730" s="10"/>
      <c r="J730" s="10"/>
      <c r="K730" s="10"/>
      <c r="N730" s="2">
        <v>1.778</v>
      </c>
    </row>
    <row r="731" spans="1:14" ht="15.75" customHeight="1">
      <c r="A731" s="17" t="s">
        <v>216</v>
      </c>
      <c r="B731" s="20" t="s">
        <v>214</v>
      </c>
      <c r="C731">
        <v>9</v>
      </c>
      <c r="D731">
        <v>11</v>
      </c>
      <c r="G731" s="10">
        <v>1.1890000000000001</v>
      </c>
      <c r="H731" s="10"/>
      <c r="I731" s="10"/>
      <c r="J731" s="10"/>
      <c r="K731" s="10"/>
      <c r="N731" s="2">
        <v>1.1890000000000001</v>
      </c>
    </row>
    <row r="732" spans="1:14" ht="15.75" customHeight="1">
      <c r="A732" s="17" t="s">
        <v>216</v>
      </c>
      <c r="B732" s="20" t="s">
        <v>214</v>
      </c>
      <c r="C732">
        <v>9</v>
      </c>
      <c r="D732">
        <v>12</v>
      </c>
      <c r="G732" s="10">
        <v>1.4059999999999999</v>
      </c>
      <c r="H732" s="10"/>
      <c r="I732" s="10"/>
      <c r="J732" s="10"/>
      <c r="K732" s="10"/>
      <c r="N732" s="2">
        <v>1.4059999999999999</v>
      </c>
    </row>
    <row r="733" spans="1:14" ht="15.75" customHeight="1">
      <c r="A733" s="17" t="s">
        <v>216</v>
      </c>
      <c r="B733" s="20" t="s">
        <v>214</v>
      </c>
      <c r="C733">
        <v>9</v>
      </c>
      <c r="D733">
        <v>13</v>
      </c>
      <c r="G733" s="10">
        <v>0.91700000000000004</v>
      </c>
      <c r="H733" s="10"/>
      <c r="I733" s="10"/>
      <c r="J733" s="10"/>
      <c r="K733" s="10"/>
      <c r="N733" s="2">
        <v>0.91700000000000004</v>
      </c>
    </row>
    <row r="734" spans="1:14" ht="15.75" customHeight="1">
      <c r="A734" s="17" t="s">
        <v>216</v>
      </c>
      <c r="B734" s="20" t="s">
        <v>214</v>
      </c>
      <c r="C734">
        <v>9</v>
      </c>
      <c r="D734">
        <v>14</v>
      </c>
      <c r="G734" s="10">
        <v>5.0549999999999997</v>
      </c>
      <c r="H734" s="10"/>
      <c r="I734" s="10"/>
      <c r="J734" s="10"/>
      <c r="K734" s="10"/>
      <c r="N734" s="2">
        <v>5.0549999999999997</v>
      </c>
    </row>
    <row r="735" spans="1:14" ht="15.75" customHeight="1">
      <c r="A735" s="17" t="s">
        <v>216</v>
      </c>
      <c r="B735" s="20" t="s">
        <v>214</v>
      </c>
      <c r="C735">
        <v>9</v>
      </c>
      <c r="D735">
        <v>15</v>
      </c>
      <c r="G735" s="10">
        <v>1.7410000000000001</v>
      </c>
      <c r="H735" s="10"/>
      <c r="I735" s="10"/>
      <c r="J735" s="10"/>
      <c r="K735" s="10"/>
      <c r="N735" s="2">
        <v>1.7410000000000001</v>
      </c>
    </row>
    <row r="736" spans="1:14" ht="15.75" customHeight="1">
      <c r="A736" s="17" t="s">
        <v>216</v>
      </c>
      <c r="B736" s="20" t="s">
        <v>214</v>
      </c>
      <c r="C736">
        <v>9</v>
      </c>
      <c r="D736">
        <v>16</v>
      </c>
      <c r="G736" s="10">
        <v>1.93</v>
      </c>
      <c r="H736" s="10"/>
      <c r="I736" s="10"/>
      <c r="J736" s="10"/>
      <c r="K736" s="10"/>
      <c r="N736" s="2">
        <v>1.93</v>
      </c>
    </row>
    <row r="737" spans="1:16" ht="15.75" customHeight="1">
      <c r="A737" s="17" t="s">
        <v>216</v>
      </c>
      <c r="B737" s="20" t="s">
        <v>214</v>
      </c>
      <c r="C737">
        <v>9</v>
      </c>
      <c r="D737">
        <v>17</v>
      </c>
      <c r="G737" s="10">
        <v>1.3740000000000001</v>
      </c>
      <c r="H737" s="10"/>
      <c r="I737" s="10"/>
      <c r="J737" s="10"/>
      <c r="K737" s="10"/>
      <c r="N737" s="2">
        <v>1.3740000000000001</v>
      </c>
    </row>
    <row r="738" spans="1:16" ht="15.75" customHeight="1">
      <c r="A738" s="17" t="s">
        <v>216</v>
      </c>
      <c r="B738" s="20" t="s">
        <v>214</v>
      </c>
      <c r="C738">
        <v>9</v>
      </c>
      <c r="D738">
        <v>18</v>
      </c>
      <c r="G738" s="10">
        <v>7.37</v>
      </c>
      <c r="H738" s="10"/>
      <c r="I738" s="10"/>
      <c r="J738" s="10"/>
      <c r="K738" s="10"/>
      <c r="N738" s="2">
        <v>7.37</v>
      </c>
    </row>
    <row r="739" spans="1:16" ht="15.75" customHeight="1">
      <c r="A739" s="17" t="s">
        <v>216</v>
      </c>
      <c r="B739" s="20" t="s">
        <v>214</v>
      </c>
      <c r="C739">
        <v>9</v>
      </c>
      <c r="D739">
        <v>19</v>
      </c>
      <c r="G739" s="10">
        <v>11.994999999999999</v>
      </c>
      <c r="H739" s="10"/>
      <c r="I739" s="10"/>
      <c r="J739" s="10"/>
      <c r="K739" s="10"/>
      <c r="N739" s="2">
        <v>11.994999999999999</v>
      </c>
    </row>
    <row r="740" spans="1:16" ht="15.75" customHeight="1">
      <c r="A740" s="17" t="s">
        <v>216</v>
      </c>
      <c r="B740" s="20" t="s">
        <v>214</v>
      </c>
      <c r="C740">
        <v>9</v>
      </c>
      <c r="D740">
        <v>20</v>
      </c>
      <c r="G740" s="10">
        <v>7.9370000000000003</v>
      </c>
      <c r="H740" s="10"/>
      <c r="I740" s="10"/>
      <c r="J740" s="10"/>
      <c r="K740" s="10"/>
      <c r="N740" s="2">
        <v>7.9370000000000003</v>
      </c>
    </row>
    <row r="741" spans="1:16" ht="15.75" customHeight="1">
      <c r="A741" s="17" t="s">
        <v>216</v>
      </c>
      <c r="B741" s="20" t="s">
        <v>214</v>
      </c>
      <c r="C741">
        <v>9</v>
      </c>
      <c r="D741">
        <v>21</v>
      </c>
      <c r="G741" s="10">
        <v>2.65</v>
      </c>
      <c r="H741" s="10"/>
      <c r="I741" s="10"/>
      <c r="J741" s="10"/>
      <c r="K741" s="10"/>
      <c r="N741" s="2">
        <v>2.65</v>
      </c>
    </row>
    <row r="742" spans="1:16" ht="15.75" customHeight="1">
      <c r="A742" s="17" t="s">
        <v>216</v>
      </c>
      <c r="B742" s="20" t="s">
        <v>214</v>
      </c>
      <c r="C742">
        <v>9</v>
      </c>
      <c r="D742">
        <v>22</v>
      </c>
      <c r="G742" s="10">
        <v>3.6219999999999999</v>
      </c>
      <c r="H742" s="10"/>
      <c r="I742" s="10"/>
      <c r="J742" s="10"/>
      <c r="K742" s="10"/>
      <c r="N742" s="2">
        <v>3.6219999999999999</v>
      </c>
    </row>
    <row r="743" spans="1:16" ht="15.75" customHeight="1">
      <c r="A743" s="17" t="s">
        <v>216</v>
      </c>
      <c r="B743" s="20" t="s">
        <v>214</v>
      </c>
      <c r="C743">
        <v>9</v>
      </c>
      <c r="D743">
        <v>23</v>
      </c>
      <c r="G743" s="10">
        <v>3.95</v>
      </c>
      <c r="H743" s="10"/>
      <c r="I743" s="10"/>
      <c r="J743" s="10"/>
      <c r="K743" s="10"/>
      <c r="N743" s="2">
        <v>3.95</v>
      </c>
    </row>
    <row r="744" spans="1:16" ht="15.75" customHeight="1">
      <c r="A744" s="17" t="s">
        <v>216</v>
      </c>
      <c r="B744" s="20" t="s">
        <v>214</v>
      </c>
      <c r="C744">
        <v>9</v>
      </c>
      <c r="D744">
        <v>24</v>
      </c>
      <c r="G744" s="10">
        <v>5.7249999999999996</v>
      </c>
      <c r="H744" s="10"/>
      <c r="I744" s="10"/>
      <c r="J744" s="10"/>
      <c r="K744" s="10"/>
      <c r="N744" s="2">
        <v>5.7249999999999996</v>
      </c>
    </row>
    <row r="745" spans="1:16" ht="15.75" customHeight="1">
      <c r="A745" s="17" t="s">
        <v>216</v>
      </c>
      <c r="B745" s="20" t="s">
        <v>214</v>
      </c>
      <c r="C745">
        <v>9</v>
      </c>
      <c r="D745">
        <v>25</v>
      </c>
      <c r="G745" s="10">
        <v>1.825</v>
      </c>
      <c r="H745" s="10"/>
      <c r="I745" s="10"/>
      <c r="J745" s="10"/>
      <c r="K745" s="10"/>
      <c r="N745" s="2">
        <v>1.825</v>
      </c>
    </row>
    <row r="746" spans="1:16" ht="15.75" customHeight="1">
      <c r="A746" s="17" t="s">
        <v>216</v>
      </c>
      <c r="B746" s="20" t="s">
        <v>214</v>
      </c>
      <c r="C746">
        <v>9</v>
      </c>
      <c r="D746">
        <v>26</v>
      </c>
      <c r="G746" s="10">
        <v>0.11899999999999999</v>
      </c>
      <c r="H746" s="10"/>
      <c r="I746" s="10"/>
      <c r="J746" s="10"/>
      <c r="K746" s="10"/>
      <c r="N746" s="2">
        <v>0.11899999999999999</v>
      </c>
    </row>
    <row r="747" spans="1:16" ht="15.75" customHeight="1">
      <c r="A747" s="17" t="s">
        <v>216</v>
      </c>
      <c r="B747" s="20" t="s">
        <v>214</v>
      </c>
      <c r="C747">
        <v>9</v>
      </c>
      <c r="D747">
        <v>27</v>
      </c>
      <c r="G747" s="10">
        <v>1.56</v>
      </c>
      <c r="H747" s="10"/>
      <c r="I747" s="10"/>
      <c r="J747" s="10"/>
      <c r="K747" s="10"/>
      <c r="N747" s="2">
        <v>1.56</v>
      </c>
    </row>
    <row r="748" spans="1:16" ht="15.75" customHeight="1">
      <c r="A748" s="17" t="s">
        <v>216</v>
      </c>
      <c r="B748" s="20" t="s">
        <v>214</v>
      </c>
      <c r="C748">
        <v>9</v>
      </c>
      <c r="D748">
        <v>28</v>
      </c>
      <c r="G748" s="10">
        <v>1.37</v>
      </c>
      <c r="H748" s="10"/>
      <c r="I748" s="10"/>
      <c r="J748" s="10"/>
      <c r="K748" s="10"/>
      <c r="N748" s="2">
        <v>1.37</v>
      </c>
    </row>
    <row r="749" spans="1:16" ht="15.75" customHeight="1">
      <c r="F749" s="3"/>
      <c r="G749" s="3"/>
      <c r="H749" s="3"/>
      <c r="I749" s="3"/>
      <c r="J749" s="3"/>
      <c r="K749" s="3"/>
      <c r="L749" s="3">
        <f>SUM(N749+M749)</f>
        <v>91.26100000000001</v>
      </c>
      <c r="M749" s="3">
        <f t="shared" ref="M749:N749" si="55">SUM(M721:M748)</f>
        <v>1.7870000000000001</v>
      </c>
      <c r="N749" s="3">
        <f t="shared" si="55"/>
        <v>89.474000000000004</v>
      </c>
      <c r="O749" s="1" t="s">
        <v>104</v>
      </c>
      <c r="P749" s="1">
        <v>77</v>
      </c>
    </row>
    <row r="750" spans="1:16" ht="15.75" customHeight="1">
      <c r="A750" s="17" t="s">
        <v>216</v>
      </c>
      <c r="B750" s="20" t="s">
        <v>214</v>
      </c>
      <c r="C750">
        <v>10</v>
      </c>
      <c r="D750">
        <v>1</v>
      </c>
      <c r="E750" s="21"/>
      <c r="G750" s="10">
        <v>0.86699999999999999</v>
      </c>
      <c r="H750" s="10"/>
      <c r="I750" s="10"/>
      <c r="J750" s="10"/>
      <c r="K750" s="10"/>
      <c r="N750" s="2">
        <v>0.86699999999999999</v>
      </c>
    </row>
    <row r="751" spans="1:16" ht="15.75" customHeight="1">
      <c r="A751" s="17" t="s">
        <v>216</v>
      </c>
      <c r="B751" s="20" t="s">
        <v>214</v>
      </c>
      <c r="C751">
        <v>10</v>
      </c>
      <c r="D751">
        <v>2</v>
      </c>
      <c r="G751" s="10">
        <v>0.35499999999999998</v>
      </c>
      <c r="H751" s="10"/>
      <c r="I751" s="10"/>
      <c r="J751" s="10"/>
      <c r="K751" s="10"/>
      <c r="N751" s="2">
        <v>0.35499999999999998</v>
      </c>
    </row>
    <row r="752" spans="1:16" ht="15.75" customHeight="1">
      <c r="A752" s="17" t="s">
        <v>216</v>
      </c>
      <c r="B752" s="20" t="s">
        <v>214</v>
      </c>
      <c r="C752">
        <v>10</v>
      </c>
      <c r="D752">
        <v>3</v>
      </c>
      <c r="G752" s="10">
        <v>0.313</v>
      </c>
      <c r="H752" s="10"/>
      <c r="I752" s="10"/>
      <c r="J752" s="10"/>
      <c r="K752" s="10"/>
      <c r="N752" s="2">
        <v>0.313</v>
      </c>
    </row>
    <row r="753" spans="1:14" ht="15.75" customHeight="1">
      <c r="A753" s="17" t="s">
        <v>216</v>
      </c>
      <c r="B753" s="20" t="s">
        <v>214</v>
      </c>
      <c r="C753">
        <v>10</v>
      </c>
      <c r="D753">
        <v>4</v>
      </c>
      <c r="G753" s="10">
        <v>3.4550000000000001</v>
      </c>
      <c r="H753" s="10"/>
      <c r="I753" s="10"/>
      <c r="J753" s="10"/>
      <c r="K753" s="10"/>
      <c r="N753" s="2">
        <v>3.4550000000000001</v>
      </c>
    </row>
    <row r="754" spans="1:14" ht="15.75" customHeight="1">
      <c r="A754" s="17" t="s">
        <v>216</v>
      </c>
      <c r="B754" s="20" t="s">
        <v>214</v>
      </c>
      <c r="C754">
        <v>10</v>
      </c>
      <c r="D754">
        <v>5</v>
      </c>
      <c r="G754" s="10">
        <v>1.1499999999999999</v>
      </c>
      <c r="H754" s="10"/>
      <c r="I754" s="10"/>
      <c r="J754" s="10"/>
      <c r="K754" s="10"/>
      <c r="N754" s="2">
        <v>1.1499999999999999</v>
      </c>
    </row>
    <row r="755" spans="1:14" ht="15.75" customHeight="1">
      <c r="A755" s="17" t="s">
        <v>216</v>
      </c>
      <c r="B755" s="20" t="s">
        <v>214</v>
      </c>
      <c r="C755">
        <v>10</v>
      </c>
      <c r="D755">
        <v>6</v>
      </c>
      <c r="G755" s="10">
        <v>0.65800000000000003</v>
      </c>
      <c r="H755" s="10"/>
      <c r="I755" s="10"/>
      <c r="J755" s="10"/>
      <c r="K755" s="10"/>
      <c r="N755" s="2">
        <v>0.65800000000000003</v>
      </c>
    </row>
    <row r="756" spans="1:14" ht="15.75" customHeight="1">
      <c r="A756" s="17" t="s">
        <v>216</v>
      </c>
      <c r="B756" s="20" t="s">
        <v>214</v>
      </c>
      <c r="C756">
        <v>10</v>
      </c>
      <c r="D756">
        <v>7</v>
      </c>
      <c r="G756" s="10">
        <v>1.34</v>
      </c>
      <c r="H756" s="10"/>
      <c r="I756" s="10"/>
      <c r="J756" s="10"/>
      <c r="K756" s="10"/>
      <c r="N756" s="2">
        <v>1.34</v>
      </c>
    </row>
    <row r="757" spans="1:14" ht="15.75" customHeight="1">
      <c r="A757" s="17" t="s">
        <v>216</v>
      </c>
      <c r="B757" s="20" t="s">
        <v>214</v>
      </c>
      <c r="C757">
        <v>10</v>
      </c>
      <c r="D757">
        <v>8</v>
      </c>
      <c r="G757" s="10">
        <v>1.5569999999999999</v>
      </c>
      <c r="H757" s="10"/>
      <c r="I757" s="10"/>
      <c r="J757" s="10"/>
      <c r="K757" s="10"/>
      <c r="N757" s="2">
        <v>1.5569999999999999</v>
      </c>
    </row>
    <row r="758" spans="1:14" ht="15.75" customHeight="1">
      <c r="A758" s="17" t="s">
        <v>216</v>
      </c>
      <c r="B758" s="20" t="s">
        <v>214</v>
      </c>
      <c r="C758">
        <v>10</v>
      </c>
      <c r="D758">
        <v>9</v>
      </c>
      <c r="G758" s="10">
        <v>3</v>
      </c>
      <c r="H758" s="10"/>
      <c r="I758" s="10"/>
      <c r="J758" s="10"/>
      <c r="K758" s="10"/>
      <c r="N758" s="2">
        <v>3</v>
      </c>
    </row>
    <row r="759" spans="1:14" ht="15.75" customHeight="1">
      <c r="A759" s="17" t="s">
        <v>216</v>
      </c>
      <c r="B759" s="20" t="s">
        <v>214</v>
      </c>
      <c r="C759">
        <v>10</v>
      </c>
      <c r="D759">
        <v>10</v>
      </c>
      <c r="G759" s="10">
        <v>0.69</v>
      </c>
      <c r="H759" s="10"/>
      <c r="I759" s="10"/>
      <c r="J759" s="10"/>
      <c r="K759" s="10"/>
      <c r="N759" s="2">
        <v>0.69</v>
      </c>
    </row>
    <row r="760" spans="1:14" ht="15.75" customHeight="1">
      <c r="A760" s="17" t="s">
        <v>216</v>
      </c>
      <c r="B760" s="20" t="s">
        <v>214</v>
      </c>
      <c r="C760">
        <v>10</v>
      </c>
      <c r="D760">
        <v>11</v>
      </c>
      <c r="G760" s="10">
        <v>7.6334999999999997</v>
      </c>
      <c r="H760" s="10"/>
      <c r="I760" s="10"/>
      <c r="J760" s="10"/>
      <c r="K760" s="10"/>
      <c r="N760" s="2">
        <v>7.6334999999999997</v>
      </c>
    </row>
    <row r="761" spans="1:14" ht="15.75" customHeight="1">
      <c r="A761" s="17" t="s">
        <v>216</v>
      </c>
      <c r="B761" s="20" t="s">
        <v>214</v>
      </c>
      <c r="C761">
        <v>10</v>
      </c>
      <c r="D761">
        <v>12</v>
      </c>
      <c r="G761" s="10">
        <v>1.55</v>
      </c>
      <c r="H761" s="10"/>
      <c r="I761" s="10"/>
      <c r="J761" s="10"/>
      <c r="K761" s="10"/>
      <c r="N761" s="2">
        <v>1.55</v>
      </c>
    </row>
    <row r="762" spans="1:14" ht="15.75" customHeight="1">
      <c r="A762" s="17" t="s">
        <v>216</v>
      </c>
      <c r="B762" s="20" t="s">
        <v>214</v>
      </c>
      <c r="C762">
        <v>10</v>
      </c>
      <c r="D762">
        <v>13</v>
      </c>
      <c r="G762" s="10">
        <v>1.6</v>
      </c>
      <c r="H762" s="10"/>
      <c r="I762" s="10"/>
      <c r="J762" s="10"/>
      <c r="K762" s="10"/>
      <c r="N762" s="2">
        <v>1.6</v>
      </c>
    </row>
    <row r="763" spans="1:14" ht="15.75" customHeight="1">
      <c r="A763" s="17" t="s">
        <v>216</v>
      </c>
      <c r="B763" s="20" t="s">
        <v>214</v>
      </c>
      <c r="C763">
        <v>10</v>
      </c>
      <c r="D763">
        <v>14</v>
      </c>
      <c r="G763" s="10">
        <v>5.95</v>
      </c>
      <c r="H763" s="10"/>
      <c r="I763" s="10"/>
      <c r="J763" s="10"/>
      <c r="K763" s="10"/>
      <c r="N763" s="2">
        <v>5.95</v>
      </c>
    </row>
    <row r="764" spans="1:14" ht="15.75" customHeight="1">
      <c r="A764" s="17" t="s">
        <v>216</v>
      </c>
      <c r="B764" s="20" t="s">
        <v>214</v>
      </c>
      <c r="C764">
        <v>10</v>
      </c>
      <c r="D764">
        <v>15</v>
      </c>
      <c r="G764" s="10">
        <v>0.95</v>
      </c>
      <c r="H764" s="10"/>
      <c r="I764" s="10"/>
      <c r="J764" s="10"/>
      <c r="K764" s="10"/>
      <c r="N764" s="2">
        <v>0.95</v>
      </c>
    </row>
    <row r="765" spans="1:14" ht="15.75" customHeight="1">
      <c r="A765" s="17" t="s">
        <v>216</v>
      </c>
      <c r="B765" s="20" t="s">
        <v>214</v>
      </c>
      <c r="C765">
        <v>10</v>
      </c>
      <c r="D765">
        <v>16</v>
      </c>
      <c r="G765" s="10">
        <v>0.25</v>
      </c>
      <c r="H765" s="10"/>
      <c r="I765" s="10"/>
      <c r="J765" s="10"/>
      <c r="K765" s="10"/>
      <c r="N765" s="2">
        <v>0.25</v>
      </c>
    </row>
    <row r="766" spans="1:14" ht="15.75" customHeight="1">
      <c r="A766" s="17" t="s">
        <v>216</v>
      </c>
      <c r="B766" s="20" t="s">
        <v>214</v>
      </c>
      <c r="C766">
        <v>10</v>
      </c>
      <c r="D766">
        <v>17</v>
      </c>
      <c r="G766" s="10">
        <v>0.7</v>
      </c>
      <c r="H766" s="10"/>
      <c r="I766" s="10"/>
      <c r="J766" s="10"/>
      <c r="K766" s="10"/>
      <c r="N766" s="2">
        <v>0.7</v>
      </c>
    </row>
    <row r="767" spans="1:14" ht="15.75" customHeight="1">
      <c r="A767" s="17" t="s">
        <v>216</v>
      </c>
      <c r="B767" s="20" t="s">
        <v>214</v>
      </c>
      <c r="C767">
        <v>10</v>
      </c>
      <c r="D767">
        <v>18</v>
      </c>
      <c r="G767" s="10">
        <v>0.79700000000000004</v>
      </c>
      <c r="H767" s="10"/>
      <c r="I767" s="10"/>
      <c r="J767" s="10"/>
      <c r="K767" s="10"/>
      <c r="N767" s="2">
        <v>0.79700000000000004</v>
      </c>
    </row>
    <row r="768" spans="1:14" ht="15.75" customHeight="1">
      <c r="A768" s="17" t="s">
        <v>216</v>
      </c>
      <c r="B768" s="20" t="s">
        <v>214</v>
      </c>
      <c r="C768">
        <v>10</v>
      </c>
      <c r="D768">
        <v>19</v>
      </c>
      <c r="G768" s="10">
        <v>0.75</v>
      </c>
      <c r="H768" s="10"/>
      <c r="I768" s="10"/>
      <c r="J768" s="10"/>
      <c r="K768" s="10"/>
      <c r="N768" s="2">
        <v>0.75</v>
      </c>
    </row>
    <row r="769" spans="1:14" ht="15.75" customHeight="1">
      <c r="A769" s="17" t="s">
        <v>216</v>
      </c>
      <c r="B769" s="20" t="s">
        <v>214</v>
      </c>
      <c r="C769">
        <v>10</v>
      </c>
      <c r="D769">
        <v>20</v>
      </c>
      <c r="G769" s="10">
        <v>1.8779999999999999</v>
      </c>
      <c r="H769" s="10"/>
      <c r="I769" s="10"/>
      <c r="J769" s="10"/>
      <c r="K769" s="10"/>
      <c r="N769" s="2">
        <v>1.8779999999999999</v>
      </c>
    </row>
    <row r="770" spans="1:14" ht="15.75" customHeight="1">
      <c r="A770" s="17" t="s">
        <v>216</v>
      </c>
      <c r="B770" s="20" t="s">
        <v>214</v>
      </c>
      <c r="C770">
        <v>10</v>
      </c>
      <c r="D770">
        <v>21</v>
      </c>
      <c r="G770" s="10">
        <v>4.22</v>
      </c>
      <c r="H770" s="10"/>
      <c r="I770" s="10"/>
      <c r="J770" s="10"/>
      <c r="K770" s="10"/>
      <c r="N770" s="2">
        <v>4.22</v>
      </c>
    </row>
    <row r="771" spans="1:14" ht="15.75" customHeight="1">
      <c r="A771" s="17" t="s">
        <v>216</v>
      </c>
      <c r="B771" s="20" t="s">
        <v>214</v>
      </c>
      <c r="C771">
        <v>10</v>
      </c>
      <c r="D771">
        <v>22</v>
      </c>
      <c r="G771" s="10">
        <v>0.7</v>
      </c>
      <c r="H771" s="10"/>
      <c r="I771" s="10"/>
      <c r="J771" s="10"/>
      <c r="K771" s="10"/>
      <c r="N771" s="2">
        <v>0.7</v>
      </c>
    </row>
    <row r="772" spans="1:14" ht="15.75" customHeight="1">
      <c r="A772" s="17" t="s">
        <v>216</v>
      </c>
      <c r="B772" s="20" t="s">
        <v>214</v>
      </c>
      <c r="C772">
        <v>10</v>
      </c>
      <c r="D772">
        <v>23</v>
      </c>
      <c r="G772" s="10">
        <v>0.66600000000000004</v>
      </c>
      <c r="H772" s="10"/>
      <c r="I772" s="10"/>
      <c r="J772" s="10"/>
      <c r="K772" s="10"/>
      <c r="N772" s="2">
        <v>0.66600000000000004</v>
      </c>
    </row>
    <row r="773" spans="1:14" ht="15.75" customHeight="1">
      <c r="A773" s="17" t="s">
        <v>216</v>
      </c>
      <c r="B773" s="20" t="s">
        <v>214</v>
      </c>
      <c r="C773">
        <v>10</v>
      </c>
      <c r="D773">
        <v>24</v>
      </c>
      <c r="G773" s="10">
        <v>0.61299999999999999</v>
      </c>
      <c r="H773" s="10"/>
      <c r="I773" s="10"/>
      <c r="J773" s="10"/>
      <c r="K773" s="10"/>
      <c r="N773" s="2">
        <v>0.61299999999999999</v>
      </c>
    </row>
    <row r="774" spans="1:14" ht="15.75" customHeight="1">
      <c r="A774" s="17" t="s">
        <v>216</v>
      </c>
      <c r="B774" s="20" t="s">
        <v>214</v>
      </c>
      <c r="C774">
        <v>10</v>
      </c>
      <c r="D774">
        <v>25</v>
      </c>
      <c r="G774" s="10">
        <v>1.3819999999999999</v>
      </c>
      <c r="H774" s="10"/>
      <c r="I774" s="10"/>
      <c r="J774" s="10"/>
      <c r="K774" s="10"/>
      <c r="N774" s="2">
        <v>1.3819999999999999</v>
      </c>
    </row>
    <row r="775" spans="1:14" ht="15.75" customHeight="1">
      <c r="A775" s="17" t="s">
        <v>216</v>
      </c>
      <c r="B775" s="20" t="s">
        <v>214</v>
      </c>
      <c r="C775">
        <v>10</v>
      </c>
      <c r="D775">
        <v>26</v>
      </c>
      <c r="G775" s="10">
        <v>8.0579999999999998</v>
      </c>
      <c r="H775" s="10"/>
      <c r="I775" s="10"/>
      <c r="J775" s="10"/>
      <c r="K775" s="10"/>
      <c r="N775" s="2">
        <v>8.0579999999999998</v>
      </c>
    </row>
    <row r="776" spans="1:14" ht="15.75" customHeight="1">
      <c r="A776" s="17" t="s">
        <v>216</v>
      </c>
      <c r="B776" s="20" t="s">
        <v>214</v>
      </c>
      <c r="C776">
        <v>10</v>
      </c>
      <c r="D776">
        <v>27</v>
      </c>
      <c r="G776" s="10">
        <v>5.5960000000000001</v>
      </c>
      <c r="H776" s="10"/>
      <c r="I776" s="10"/>
      <c r="J776" s="10"/>
      <c r="K776" s="10"/>
      <c r="N776" s="2">
        <v>5.5960000000000001</v>
      </c>
    </row>
    <row r="777" spans="1:14" ht="15.75" customHeight="1">
      <c r="A777" s="17" t="s">
        <v>216</v>
      </c>
      <c r="B777" s="20" t="s">
        <v>214</v>
      </c>
      <c r="C777">
        <v>10</v>
      </c>
      <c r="D777">
        <v>28</v>
      </c>
      <c r="G777" s="10">
        <v>2.6139999999999999</v>
      </c>
      <c r="H777" s="10"/>
      <c r="I777" s="10"/>
      <c r="J777" s="10"/>
      <c r="K777" s="10"/>
      <c r="N777" s="2">
        <v>2.6139999999999999</v>
      </c>
    </row>
    <row r="778" spans="1:14" ht="15.75" customHeight="1">
      <c r="A778" s="17" t="s">
        <v>216</v>
      </c>
      <c r="B778" s="20" t="s">
        <v>214</v>
      </c>
      <c r="C778">
        <v>10</v>
      </c>
      <c r="D778">
        <v>29</v>
      </c>
      <c r="G778" s="10">
        <v>7.08</v>
      </c>
      <c r="H778" s="10"/>
      <c r="I778" s="10"/>
      <c r="J778" s="10"/>
      <c r="K778" s="10"/>
      <c r="N778" s="2">
        <v>7.08</v>
      </c>
    </row>
    <row r="779" spans="1:14" ht="15.75" customHeight="1">
      <c r="A779" s="17" t="s">
        <v>216</v>
      </c>
      <c r="B779" s="20" t="s">
        <v>214</v>
      </c>
      <c r="C779">
        <v>10</v>
      </c>
      <c r="D779">
        <v>30</v>
      </c>
      <c r="G779" s="10">
        <v>0.6</v>
      </c>
      <c r="H779" s="10"/>
      <c r="I779" s="10"/>
      <c r="J779" s="10"/>
      <c r="K779" s="10"/>
      <c r="N779" s="2">
        <v>0.6</v>
      </c>
    </row>
    <row r="780" spans="1:14" ht="15.75" customHeight="1">
      <c r="A780" s="17" t="s">
        <v>216</v>
      </c>
      <c r="B780" s="20" t="s">
        <v>214</v>
      </c>
      <c r="C780">
        <v>10</v>
      </c>
      <c r="D780">
        <v>31</v>
      </c>
      <c r="G780" s="10">
        <v>1.65</v>
      </c>
      <c r="H780" s="10"/>
      <c r="I780" s="10"/>
      <c r="J780" s="10"/>
      <c r="K780" s="10"/>
      <c r="N780" s="2">
        <v>1.65</v>
      </c>
    </row>
    <row r="781" spans="1:14" ht="15.75" customHeight="1">
      <c r="A781" s="17" t="s">
        <v>216</v>
      </c>
      <c r="B781" s="20" t="s">
        <v>214</v>
      </c>
      <c r="C781">
        <v>10</v>
      </c>
      <c r="D781">
        <v>32</v>
      </c>
      <c r="G781" s="10">
        <v>1.83</v>
      </c>
      <c r="H781" s="10"/>
      <c r="I781" s="10"/>
      <c r="J781" s="10"/>
      <c r="K781" s="10"/>
      <c r="N781" s="2">
        <v>1.83</v>
      </c>
    </row>
    <row r="782" spans="1:14" ht="15.75" customHeight="1">
      <c r="A782" s="17" t="s">
        <v>216</v>
      </c>
      <c r="B782" s="20" t="s">
        <v>214</v>
      </c>
      <c r="C782">
        <v>10</v>
      </c>
      <c r="D782">
        <v>33</v>
      </c>
      <c r="G782" s="10">
        <v>0.86799999999999999</v>
      </c>
      <c r="H782" s="10"/>
      <c r="I782" s="10"/>
      <c r="J782" s="10"/>
      <c r="K782" s="10"/>
      <c r="N782" s="2">
        <v>0.86799999999999999</v>
      </c>
    </row>
    <row r="783" spans="1:14" ht="15.75" customHeight="1">
      <c r="A783" s="17" t="s">
        <v>216</v>
      </c>
      <c r="B783" s="20" t="s">
        <v>214</v>
      </c>
      <c r="C783">
        <v>10</v>
      </c>
      <c r="D783">
        <v>34</v>
      </c>
      <c r="G783" s="10">
        <v>2.16</v>
      </c>
      <c r="H783" s="10"/>
      <c r="I783" s="10"/>
      <c r="J783" s="10"/>
      <c r="K783" s="10"/>
      <c r="N783" s="2">
        <v>2.16</v>
      </c>
    </row>
    <row r="784" spans="1:14" ht="15.75" customHeight="1">
      <c r="A784" s="17" t="s">
        <v>216</v>
      </c>
      <c r="B784" s="20" t="s">
        <v>214</v>
      </c>
      <c r="C784">
        <v>10</v>
      </c>
      <c r="D784">
        <v>35</v>
      </c>
      <c r="G784" s="10">
        <v>1.6279999999999999</v>
      </c>
      <c r="H784" s="10"/>
      <c r="I784" s="10"/>
      <c r="J784" s="10"/>
      <c r="K784" s="10"/>
      <c r="N784" s="2">
        <v>1.6279999999999999</v>
      </c>
    </row>
    <row r="785" spans="1:16" ht="15.75" customHeight="1">
      <c r="A785" s="17" t="s">
        <v>216</v>
      </c>
      <c r="B785" s="20" t="s">
        <v>214</v>
      </c>
      <c r="C785">
        <v>10</v>
      </c>
      <c r="D785">
        <v>36</v>
      </c>
      <c r="G785" s="10">
        <v>0.77</v>
      </c>
      <c r="H785" s="10"/>
      <c r="I785" s="10"/>
      <c r="J785" s="10"/>
      <c r="K785" s="10"/>
      <c r="N785" s="2">
        <v>0.77</v>
      </c>
    </row>
    <row r="786" spans="1:16" ht="15.75" customHeight="1">
      <c r="A786" s="17" t="s">
        <v>216</v>
      </c>
      <c r="B786" s="20" t="s">
        <v>214</v>
      </c>
      <c r="C786">
        <v>10</v>
      </c>
      <c r="D786">
        <v>37</v>
      </c>
      <c r="G786" s="10">
        <v>0.441</v>
      </c>
      <c r="H786" s="10"/>
      <c r="I786" s="10"/>
      <c r="J786" s="10"/>
      <c r="K786" s="10"/>
      <c r="N786" s="2">
        <v>0.441</v>
      </c>
    </row>
    <row r="787" spans="1:16" ht="15.75" customHeight="1">
      <c r="A787" s="17" t="s">
        <v>216</v>
      </c>
      <c r="B787" s="20" t="s">
        <v>214</v>
      </c>
      <c r="C787">
        <v>10</v>
      </c>
      <c r="D787">
        <v>38</v>
      </c>
      <c r="G787" s="10">
        <v>0.35199999999999998</v>
      </c>
      <c r="H787" s="10"/>
      <c r="I787" s="10"/>
      <c r="J787" s="10"/>
      <c r="K787" s="10"/>
      <c r="N787" s="2">
        <v>0.35199999999999998</v>
      </c>
    </row>
    <row r="788" spans="1:16" ht="15.75" customHeight="1">
      <c r="A788" s="17" t="s">
        <v>216</v>
      </c>
      <c r="B788" s="20" t="s">
        <v>214</v>
      </c>
      <c r="C788">
        <v>10</v>
      </c>
      <c r="D788">
        <v>39</v>
      </c>
      <c r="G788" s="10">
        <v>1.97</v>
      </c>
      <c r="H788" s="10"/>
      <c r="I788" s="10"/>
      <c r="J788" s="10"/>
      <c r="K788" s="10"/>
      <c r="N788" s="2">
        <v>1.97</v>
      </c>
    </row>
    <row r="789" spans="1:16" ht="15.75" customHeight="1">
      <c r="A789" s="17" t="s">
        <v>216</v>
      </c>
      <c r="B789" s="20" t="s">
        <v>214</v>
      </c>
      <c r="C789">
        <v>10</v>
      </c>
      <c r="D789">
        <v>40</v>
      </c>
      <c r="G789" s="10">
        <v>6.282</v>
      </c>
      <c r="H789" s="10"/>
      <c r="I789" s="10"/>
      <c r="J789" s="10"/>
      <c r="K789" s="10"/>
      <c r="N789" s="2">
        <v>6.282</v>
      </c>
    </row>
    <row r="790" spans="1:16" ht="15.75" customHeight="1">
      <c r="A790" s="17" t="s">
        <v>216</v>
      </c>
      <c r="B790" s="20" t="s">
        <v>214</v>
      </c>
      <c r="C790">
        <v>10</v>
      </c>
      <c r="D790">
        <v>41</v>
      </c>
      <c r="G790" s="10">
        <v>0.27100000000000002</v>
      </c>
      <c r="H790" s="10"/>
      <c r="I790" s="10"/>
      <c r="J790" s="10"/>
      <c r="K790" s="10"/>
      <c r="N790" s="2">
        <v>0.27100000000000002</v>
      </c>
    </row>
    <row r="791" spans="1:16" ht="15.75" customHeight="1">
      <c r="A791" s="17" t="s">
        <v>216</v>
      </c>
      <c r="B791" s="20" t="s">
        <v>214</v>
      </c>
      <c r="C791">
        <v>10</v>
      </c>
      <c r="D791">
        <v>42</v>
      </c>
      <c r="G791" s="10">
        <v>6.1040000000000001</v>
      </c>
      <c r="H791" s="10"/>
      <c r="I791" s="10"/>
      <c r="J791" s="10"/>
      <c r="K791" s="10"/>
      <c r="N791" s="2">
        <v>6.1040000000000001</v>
      </c>
    </row>
    <row r="792" spans="1:16" ht="15.75" customHeight="1">
      <c r="A792" s="17" t="s">
        <v>216</v>
      </c>
      <c r="B792" s="20" t="s">
        <v>214</v>
      </c>
      <c r="C792">
        <v>10</v>
      </c>
      <c r="D792">
        <v>43</v>
      </c>
      <c r="G792" s="10">
        <v>1.008</v>
      </c>
      <c r="H792" s="10"/>
      <c r="I792" s="10"/>
      <c r="J792" s="10"/>
      <c r="K792" s="10"/>
      <c r="N792" s="2">
        <v>1.008</v>
      </c>
    </row>
    <row r="793" spans="1:16" ht="15.75" customHeight="1">
      <c r="A793" s="17" t="s">
        <v>216</v>
      </c>
      <c r="B793" s="20" t="s">
        <v>214</v>
      </c>
      <c r="C793">
        <v>10</v>
      </c>
      <c r="D793">
        <v>44</v>
      </c>
      <c r="G793" s="10">
        <v>7.1079999999999997</v>
      </c>
      <c r="H793" s="10"/>
      <c r="I793" s="10"/>
      <c r="J793" s="10"/>
      <c r="K793" s="10"/>
      <c r="N793" s="2">
        <v>7.1079999999999997</v>
      </c>
    </row>
    <row r="794" spans="1:16" ht="15.75" customHeight="1">
      <c r="A794" s="17" t="s">
        <v>216</v>
      </c>
      <c r="B794" s="20" t="s">
        <v>214</v>
      </c>
      <c r="C794">
        <v>10</v>
      </c>
      <c r="D794">
        <v>45</v>
      </c>
      <c r="G794" s="10">
        <v>5.85</v>
      </c>
      <c r="H794" s="10"/>
      <c r="I794" s="10"/>
      <c r="J794" s="10"/>
      <c r="K794" s="10"/>
      <c r="N794" s="2">
        <v>5.85</v>
      </c>
    </row>
    <row r="795" spans="1:16" ht="15.75" customHeight="1">
      <c r="A795" s="17" t="s">
        <v>216</v>
      </c>
      <c r="B795" s="20" t="s">
        <v>214</v>
      </c>
      <c r="C795">
        <v>10</v>
      </c>
      <c r="D795">
        <v>46</v>
      </c>
      <c r="G795" s="10">
        <v>0.442</v>
      </c>
      <c r="H795" s="10"/>
      <c r="I795" s="10"/>
      <c r="J795" s="10"/>
      <c r="K795" s="10"/>
      <c r="N795" s="2">
        <v>0.442</v>
      </c>
    </row>
    <row r="796" spans="1:16" ht="15.75" customHeight="1">
      <c r="A796" s="17" t="s">
        <v>216</v>
      </c>
      <c r="B796" s="20" t="s">
        <v>214</v>
      </c>
      <c r="C796">
        <v>10</v>
      </c>
      <c r="D796">
        <v>47</v>
      </c>
      <c r="G796" s="10">
        <v>1.9</v>
      </c>
      <c r="H796" s="10"/>
      <c r="I796" s="10"/>
      <c r="J796" s="10"/>
      <c r="K796" s="10"/>
      <c r="N796" s="2">
        <v>1.9</v>
      </c>
    </row>
    <row r="797" spans="1:16" ht="15.75" customHeight="1">
      <c r="A797" s="17" t="s">
        <v>216</v>
      </c>
      <c r="B797" s="20" t="s">
        <v>214</v>
      </c>
      <c r="C797">
        <v>10</v>
      </c>
      <c r="D797">
        <v>48</v>
      </c>
      <c r="G797" s="10">
        <v>1.474</v>
      </c>
      <c r="H797" s="10"/>
      <c r="I797" s="10"/>
      <c r="J797" s="10"/>
      <c r="K797" s="10"/>
      <c r="N797" s="2">
        <v>1.474</v>
      </c>
    </row>
    <row r="798" spans="1:16" ht="15.75" customHeight="1">
      <c r="A798" s="17" t="s">
        <v>216</v>
      </c>
      <c r="B798" s="20" t="s">
        <v>214</v>
      </c>
      <c r="C798">
        <v>10</v>
      </c>
      <c r="D798">
        <v>49</v>
      </c>
      <c r="G798" s="10">
        <v>1.528</v>
      </c>
      <c r="H798" s="10"/>
      <c r="I798" s="10"/>
      <c r="J798" s="10"/>
      <c r="K798" s="10"/>
      <c r="N798" s="2">
        <v>1.528</v>
      </c>
    </row>
    <row r="799" spans="1:16" ht="15.75" customHeight="1">
      <c r="A799" s="17" t="s">
        <v>216</v>
      </c>
      <c r="B799" s="20" t="s">
        <v>214</v>
      </c>
      <c r="C799">
        <v>10</v>
      </c>
      <c r="D799">
        <v>50</v>
      </c>
      <c r="F799" s="10">
        <v>0</v>
      </c>
      <c r="G799" s="10">
        <v>6.6360000000000001</v>
      </c>
      <c r="H799" s="10"/>
      <c r="I799" s="10"/>
      <c r="J799" s="10"/>
      <c r="K799" s="10"/>
      <c r="M799" s="2">
        <v>0</v>
      </c>
      <c r="N799" s="2">
        <v>6.6360000000000001</v>
      </c>
    </row>
    <row r="800" spans="1:16" ht="15.75" customHeight="1">
      <c r="L800" s="3">
        <f>SUM(N800+M800)</f>
        <v>117.24449999999999</v>
      </c>
      <c r="M800" s="3">
        <f t="shared" ref="M800:N800" si="56">SUM(M750:M799)</f>
        <v>0</v>
      </c>
      <c r="N800" s="3">
        <f t="shared" si="56"/>
        <v>117.24449999999999</v>
      </c>
      <c r="O800" s="1" t="s">
        <v>105</v>
      </c>
      <c r="P800" s="1"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3"/>
  <sheetViews>
    <sheetView workbookViewId="0">
      <pane ySplit="1" topLeftCell="A69" activePane="bottomLeft" state="frozen"/>
      <selection pane="bottomLeft" activeCell="I77" sqref="I77"/>
    </sheetView>
  </sheetViews>
  <sheetFormatPr baseColWidth="10" defaultColWidth="14.5" defaultRowHeight="15.75" customHeight="1"/>
  <cols>
    <col min="1" max="1" width="8" customWidth="1"/>
    <col min="2" max="2" width="9.1640625" customWidth="1"/>
    <col min="3" max="3" width="5.5" customWidth="1"/>
    <col min="4" max="4" width="4.5" customWidth="1"/>
    <col min="5" max="5" width="9.6640625" customWidth="1"/>
    <col min="6" max="6" width="8.83203125" customWidth="1"/>
    <col min="7" max="7" width="10.33203125" customWidth="1"/>
    <col min="8" max="8" width="26.1640625" customWidth="1"/>
    <col min="9" max="9" width="13.33203125" customWidth="1"/>
    <col min="10" max="10" width="20.6640625" customWidth="1"/>
    <col min="11" max="11" width="6.33203125" customWidth="1"/>
    <col min="12" max="12" width="10.33203125" customWidth="1"/>
    <col min="13" max="13" width="7.83203125" customWidth="1"/>
    <col min="14" max="14" width="19.6640625" customWidth="1"/>
    <col min="15" max="15" width="18.1640625" customWidth="1"/>
    <col min="16" max="16" width="19.6640625" customWidth="1"/>
  </cols>
  <sheetData>
    <row r="1" spans="1:19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18"/>
      <c r="L1" s="1" t="s">
        <v>0</v>
      </c>
      <c r="M1" s="1" t="s">
        <v>1</v>
      </c>
      <c r="N1" s="4" t="s">
        <v>12</v>
      </c>
      <c r="O1" s="4" t="s">
        <v>32</v>
      </c>
      <c r="P1" s="4" t="s">
        <v>33</v>
      </c>
    </row>
    <row r="2" spans="1:19" ht="15.75" customHeight="1">
      <c r="A2" s="17" t="s">
        <v>217</v>
      </c>
      <c r="B2" s="20" t="s">
        <v>213</v>
      </c>
      <c r="C2">
        <v>1</v>
      </c>
      <c r="D2">
        <v>1</v>
      </c>
      <c r="E2" s="21">
        <f>SUM(G2+F2)</f>
        <v>45.625999999999998</v>
      </c>
      <c r="F2" s="10">
        <v>0</v>
      </c>
      <c r="G2" s="10">
        <v>45.625999999999998</v>
      </c>
      <c r="H2" s="10">
        <f>F2/E2</f>
        <v>0</v>
      </c>
      <c r="I2" s="10">
        <f>AVERAGE(H2:H6)</f>
        <v>0</v>
      </c>
      <c r="J2" s="10">
        <f>AVERAGE(I2:I83)</f>
        <v>7.5289099441832916E-2</v>
      </c>
      <c r="O2" s="2">
        <v>0</v>
      </c>
      <c r="P2" s="2">
        <v>45.625999999999998</v>
      </c>
    </row>
    <row r="3" spans="1:19" ht="15.75" customHeight="1">
      <c r="A3" s="17" t="s">
        <v>217</v>
      </c>
      <c r="B3" s="20" t="s">
        <v>213</v>
      </c>
      <c r="C3">
        <v>1</v>
      </c>
      <c r="D3">
        <v>2</v>
      </c>
      <c r="G3" s="10">
        <v>5.2690000000000001</v>
      </c>
      <c r="P3" s="2">
        <v>5.2690000000000001</v>
      </c>
    </row>
    <row r="4" spans="1:19" ht="15.75" customHeight="1">
      <c r="A4" s="17" t="s">
        <v>217</v>
      </c>
      <c r="B4" s="20" t="s">
        <v>213</v>
      </c>
      <c r="C4">
        <v>1</v>
      </c>
      <c r="D4">
        <v>3</v>
      </c>
      <c r="G4" s="10">
        <v>1.8169999999999999</v>
      </c>
      <c r="P4" s="2">
        <v>1.8169999999999999</v>
      </c>
    </row>
    <row r="5" spans="1:19" ht="15.75" customHeight="1">
      <c r="A5" s="17" t="s">
        <v>217</v>
      </c>
      <c r="B5" s="20" t="s">
        <v>213</v>
      </c>
      <c r="C5">
        <v>1</v>
      </c>
      <c r="D5">
        <v>4</v>
      </c>
      <c r="G5" s="10">
        <v>0.23400000000000001</v>
      </c>
      <c r="P5" s="2">
        <v>0.23400000000000001</v>
      </c>
    </row>
    <row r="6" spans="1:19" ht="15.75" customHeight="1">
      <c r="A6" s="17" t="s">
        <v>217</v>
      </c>
      <c r="B6" s="20" t="s">
        <v>213</v>
      </c>
      <c r="C6">
        <v>1</v>
      </c>
      <c r="D6">
        <v>5</v>
      </c>
      <c r="G6" s="10">
        <v>3.6659999999999999</v>
      </c>
      <c r="P6" s="2">
        <v>3.6659999999999999</v>
      </c>
    </row>
    <row r="7" spans="1:19" ht="15.75" customHeight="1">
      <c r="A7" s="17"/>
      <c r="B7" s="20"/>
      <c r="E7" s="3"/>
      <c r="F7" s="3"/>
      <c r="G7" s="3"/>
      <c r="L7" s="1" t="s">
        <v>48</v>
      </c>
      <c r="M7" s="1">
        <v>26</v>
      </c>
      <c r="N7" s="3">
        <f>SUM(P7+O7)</f>
        <v>56.611999999999995</v>
      </c>
      <c r="O7" s="3">
        <f t="shared" ref="O7:P7" si="0">SUM(O2:O6)</f>
        <v>0</v>
      </c>
      <c r="P7" s="3">
        <f t="shared" si="0"/>
        <v>56.611999999999995</v>
      </c>
    </row>
    <row r="8" spans="1:19" ht="15.75" customHeight="1">
      <c r="A8" s="17" t="s">
        <v>217</v>
      </c>
      <c r="B8" s="20" t="s">
        <v>213</v>
      </c>
      <c r="C8">
        <v>2</v>
      </c>
      <c r="D8">
        <v>1</v>
      </c>
      <c r="E8" s="21">
        <f>SUM(G8+F8)</f>
        <v>7.8050000000000006</v>
      </c>
      <c r="F8" s="10">
        <v>0.16600000000000001</v>
      </c>
      <c r="G8" s="10">
        <v>7.6390000000000002</v>
      </c>
      <c r="H8" s="10">
        <f>F8/E8</f>
        <v>2.1268417680973734E-2</v>
      </c>
      <c r="I8" s="10">
        <f>AVERAGE(H8:H14)</f>
        <v>2.1268417680973734E-2</v>
      </c>
      <c r="J8" s="10"/>
      <c r="O8" s="2">
        <v>0.16600000000000001</v>
      </c>
      <c r="P8" s="2">
        <v>7.6390000000000002</v>
      </c>
    </row>
    <row r="9" spans="1:19" ht="15.75" customHeight="1">
      <c r="A9" s="17" t="s">
        <v>217</v>
      </c>
      <c r="B9" s="20" t="s">
        <v>213</v>
      </c>
      <c r="C9">
        <v>2</v>
      </c>
      <c r="D9">
        <v>2</v>
      </c>
      <c r="G9" s="10">
        <v>2.9569999999999999</v>
      </c>
      <c r="P9" s="2">
        <v>2.9569999999999999</v>
      </c>
    </row>
    <row r="10" spans="1:19" ht="15.75" customHeight="1">
      <c r="A10" s="17" t="s">
        <v>217</v>
      </c>
      <c r="B10" s="20" t="s">
        <v>213</v>
      </c>
      <c r="C10">
        <v>2</v>
      </c>
      <c r="D10">
        <v>3</v>
      </c>
      <c r="G10" s="10">
        <v>0.312</v>
      </c>
      <c r="P10" s="2">
        <v>0.312</v>
      </c>
    </row>
    <row r="11" spans="1:19" ht="15.75" customHeight="1">
      <c r="A11" s="17" t="s">
        <v>217</v>
      </c>
      <c r="B11" s="20" t="s">
        <v>213</v>
      </c>
      <c r="C11">
        <v>2</v>
      </c>
      <c r="D11">
        <v>4</v>
      </c>
      <c r="G11" s="10">
        <v>7.5990000000000002</v>
      </c>
      <c r="P11" s="2">
        <v>7.5990000000000002</v>
      </c>
    </row>
    <row r="12" spans="1:19" ht="15.75" customHeight="1">
      <c r="A12" s="17" t="s">
        <v>217</v>
      </c>
      <c r="B12" s="20" t="s">
        <v>213</v>
      </c>
      <c r="C12">
        <v>2</v>
      </c>
      <c r="D12">
        <v>5</v>
      </c>
      <c r="G12" s="10">
        <v>8.1470000000000002</v>
      </c>
      <c r="P12" s="2">
        <v>8.1470000000000002</v>
      </c>
    </row>
    <row r="13" spans="1:19" ht="15.75" customHeight="1">
      <c r="A13" s="17" t="s">
        <v>217</v>
      </c>
      <c r="B13" s="20" t="s">
        <v>213</v>
      </c>
      <c r="C13">
        <v>2</v>
      </c>
      <c r="D13">
        <v>6</v>
      </c>
      <c r="G13" s="10">
        <v>7.0880000000000001</v>
      </c>
      <c r="P13" s="2">
        <v>7.0880000000000001</v>
      </c>
    </row>
    <row r="14" spans="1:19" ht="15.75" customHeight="1">
      <c r="A14" s="17" t="s">
        <v>217</v>
      </c>
      <c r="B14" s="20" t="s">
        <v>213</v>
      </c>
      <c r="C14">
        <v>2</v>
      </c>
      <c r="D14">
        <v>7</v>
      </c>
      <c r="G14" s="10">
        <v>10.186999999999999</v>
      </c>
      <c r="P14" s="2">
        <v>10.186999999999999</v>
      </c>
      <c r="S14" s="2"/>
    </row>
    <row r="15" spans="1:19" ht="15.75" customHeight="1">
      <c r="A15" s="17"/>
      <c r="B15" s="20"/>
      <c r="E15" s="3"/>
      <c r="F15" s="3"/>
      <c r="G15" s="3"/>
      <c r="L15" s="1" t="s">
        <v>52</v>
      </c>
      <c r="M15" s="1">
        <v>27</v>
      </c>
      <c r="N15" s="3">
        <f>SUM(P15+O15)</f>
        <v>44.094999999999992</v>
      </c>
      <c r="O15" s="3">
        <f t="shared" ref="O15:P15" si="1">SUM(O8:O14)</f>
        <v>0.16600000000000001</v>
      </c>
      <c r="P15" s="3">
        <f t="shared" si="1"/>
        <v>43.928999999999995</v>
      </c>
    </row>
    <row r="16" spans="1:19" ht="15.75" customHeight="1">
      <c r="A16" s="17" t="s">
        <v>217</v>
      </c>
      <c r="B16" s="20" t="s">
        <v>213</v>
      </c>
      <c r="C16">
        <v>3</v>
      </c>
      <c r="D16">
        <v>1</v>
      </c>
      <c r="E16" s="21">
        <f>SUM(G16+F16)</f>
        <v>10.231000000000002</v>
      </c>
      <c r="F16" s="10">
        <v>3.6999999999999998E-2</v>
      </c>
      <c r="G16" s="10">
        <v>10.194000000000001</v>
      </c>
      <c r="H16" s="10">
        <f>F16/E16</f>
        <v>3.6164597791027262E-3</v>
      </c>
      <c r="I16" s="10">
        <f>AVERAGE(H16:H19)</f>
        <v>2.4891222409049604E-2</v>
      </c>
      <c r="J16" s="10"/>
      <c r="O16" s="2">
        <v>3.6999999999999998E-2</v>
      </c>
      <c r="P16" s="2">
        <v>10.194000000000001</v>
      </c>
    </row>
    <row r="17" spans="1:16" ht="15.75" customHeight="1">
      <c r="A17" s="17" t="s">
        <v>217</v>
      </c>
      <c r="B17" s="20" t="s">
        <v>213</v>
      </c>
      <c r="C17">
        <v>3</v>
      </c>
      <c r="D17">
        <v>2</v>
      </c>
      <c r="E17" s="21">
        <f t="shared" ref="E17:E19" si="2">SUM(G17+F17)</f>
        <v>1.0669999999999999</v>
      </c>
      <c r="F17" s="10">
        <v>9.0999999999999998E-2</v>
      </c>
      <c r="G17" s="10">
        <v>0.97599999999999998</v>
      </c>
      <c r="H17" s="10">
        <f t="shared" ref="H17:H19" si="3">F17/E17</f>
        <v>8.528584817244611E-2</v>
      </c>
      <c r="I17" s="10"/>
      <c r="J17" s="10"/>
      <c r="O17" s="2">
        <v>9.0999999999999998E-2</v>
      </c>
      <c r="P17" s="2">
        <v>0.97599999999999998</v>
      </c>
    </row>
    <row r="18" spans="1:16" ht="15.75" customHeight="1">
      <c r="A18" s="17" t="s">
        <v>217</v>
      </c>
      <c r="B18" s="20" t="s">
        <v>213</v>
      </c>
      <c r="C18">
        <v>3</v>
      </c>
      <c r="D18">
        <v>3</v>
      </c>
      <c r="E18" s="21">
        <f t="shared" si="2"/>
        <v>8.8759999999999994</v>
      </c>
      <c r="F18" s="10">
        <v>6.2E-2</v>
      </c>
      <c r="G18" s="10">
        <v>8.8140000000000001</v>
      </c>
      <c r="H18" s="10">
        <f t="shared" si="3"/>
        <v>6.9851284362325372E-3</v>
      </c>
      <c r="I18" s="10"/>
      <c r="J18" s="10"/>
      <c r="O18" s="2">
        <v>6.2E-2</v>
      </c>
      <c r="P18" s="2">
        <v>8.8140000000000001</v>
      </c>
    </row>
    <row r="19" spans="1:16" ht="15.75" customHeight="1">
      <c r="A19" s="17" t="s">
        <v>217</v>
      </c>
      <c r="B19" s="20" t="s">
        <v>213</v>
      </c>
      <c r="C19">
        <v>3</v>
      </c>
      <c r="D19">
        <v>4</v>
      </c>
      <c r="E19" s="21">
        <f t="shared" si="2"/>
        <v>108.499</v>
      </c>
      <c r="F19" s="10">
        <v>0.39900000000000002</v>
      </c>
      <c r="G19" s="10">
        <v>108.1</v>
      </c>
      <c r="H19" s="10">
        <f t="shared" si="3"/>
        <v>3.6774532484170363E-3</v>
      </c>
      <c r="I19" s="10"/>
      <c r="J19" s="10"/>
      <c r="O19" s="2">
        <v>0.39900000000000002</v>
      </c>
      <c r="P19" s="2">
        <v>108.1</v>
      </c>
    </row>
    <row r="20" spans="1:16" ht="15.75" customHeight="1">
      <c r="A20" s="17" t="s">
        <v>217</v>
      </c>
      <c r="B20" s="20" t="s">
        <v>213</v>
      </c>
      <c r="C20">
        <v>3</v>
      </c>
      <c r="D20">
        <v>5</v>
      </c>
      <c r="G20" s="10">
        <v>12.087999999999999</v>
      </c>
      <c r="P20" s="2">
        <v>12.087999999999999</v>
      </c>
    </row>
    <row r="21" spans="1:16" ht="15.75" customHeight="1">
      <c r="A21" s="17" t="s">
        <v>217</v>
      </c>
      <c r="B21" s="20" t="s">
        <v>213</v>
      </c>
      <c r="C21">
        <v>3</v>
      </c>
      <c r="D21">
        <v>6</v>
      </c>
      <c r="G21" s="10">
        <v>2.9940000000000002</v>
      </c>
      <c r="P21" s="2">
        <v>2.9940000000000002</v>
      </c>
    </row>
    <row r="22" spans="1:16" ht="15.75" customHeight="1">
      <c r="A22" s="17" t="s">
        <v>217</v>
      </c>
      <c r="B22" s="20" t="s">
        <v>213</v>
      </c>
      <c r="C22">
        <v>3</v>
      </c>
      <c r="D22">
        <v>7</v>
      </c>
      <c r="G22" s="10">
        <v>10.135999999999999</v>
      </c>
      <c r="P22" s="2">
        <v>10.135999999999999</v>
      </c>
    </row>
    <row r="23" spans="1:16" ht="15.75" customHeight="1">
      <c r="A23" s="17" t="s">
        <v>217</v>
      </c>
      <c r="B23" s="20" t="s">
        <v>213</v>
      </c>
      <c r="C23">
        <v>3</v>
      </c>
      <c r="D23">
        <v>8</v>
      </c>
      <c r="G23" s="10">
        <v>1.9119999999999999</v>
      </c>
      <c r="P23" s="2">
        <v>1.9119999999999999</v>
      </c>
    </row>
    <row r="24" spans="1:16" ht="15.75" customHeight="1">
      <c r="A24" s="17"/>
      <c r="B24" s="20"/>
      <c r="E24" s="3"/>
      <c r="F24" s="3"/>
      <c r="G24" s="3"/>
      <c r="L24" s="1" t="s">
        <v>54</v>
      </c>
      <c r="M24" s="1">
        <v>28</v>
      </c>
      <c r="N24" s="3">
        <f>SUM(P24+O24)</f>
        <v>155.803</v>
      </c>
      <c r="O24" s="3">
        <f t="shared" ref="O24:P24" si="4">SUM(O16:O23)</f>
        <v>0.58899999999999997</v>
      </c>
      <c r="P24" s="3">
        <f t="shared" si="4"/>
        <v>155.214</v>
      </c>
    </row>
    <row r="25" spans="1:16" ht="15.75" customHeight="1">
      <c r="A25" s="17" t="s">
        <v>217</v>
      </c>
      <c r="B25" s="20" t="s">
        <v>213</v>
      </c>
      <c r="C25">
        <v>4</v>
      </c>
      <c r="D25">
        <v>1</v>
      </c>
      <c r="E25" s="21">
        <f>SUM(G25+F25)</f>
        <v>28.656000000000002</v>
      </c>
      <c r="F25" s="10">
        <v>0.77700000000000002</v>
      </c>
      <c r="G25" s="10">
        <v>27.879000000000001</v>
      </c>
      <c r="H25" s="10">
        <f>F25/E25</f>
        <v>2.7114740368509211E-2</v>
      </c>
      <c r="I25" s="10">
        <f>AVERAGE(H25:H28)</f>
        <v>6.764551550213932E-2</v>
      </c>
      <c r="J25" s="10"/>
      <c r="O25" s="2">
        <v>0.77700000000000002</v>
      </c>
      <c r="P25" s="2">
        <v>27.879000000000001</v>
      </c>
    </row>
    <row r="26" spans="1:16" ht="15.75" customHeight="1">
      <c r="A26" s="17" t="s">
        <v>217</v>
      </c>
      <c r="B26" s="20" t="s">
        <v>213</v>
      </c>
      <c r="C26">
        <v>4</v>
      </c>
      <c r="D26">
        <v>2</v>
      </c>
      <c r="E26" s="21">
        <f t="shared" ref="E26:E28" si="5">SUM(G26+F26)</f>
        <v>29.966999999999999</v>
      </c>
      <c r="F26" s="10">
        <v>0.44800000000000001</v>
      </c>
      <c r="G26" s="10">
        <v>29.518999999999998</v>
      </c>
      <c r="H26" s="10">
        <f t="shared" ref="H26:H28" si="6">F26/E26</f>
        <v>1.4949778089231489E-2</v>
      </c>
      <c r="I26" s="10"/>
      <c r="J26" s="10"/>
      <c r="O26" s="2">
        <v>0.44800000000000001</v>
      </c>
      <c r="P26" s="2">
        <v>29.518999999999998</v>
      </c>
    </row>
    <row r="27" spans="1:16" ht="15.75" customHeight="1">
      <c r="A27" s="17" t="s">
        <v>217</v>
      </c>
      <c r="B27" s="20" t="s">
        <v>213</v>
      </c>
      <c r="C27">
        <v>4</v>
      </c>
      <c r="D27">
        <v>3</v>
      </c>
      <c r="E27" s="21">
        <f t="shared" si="5"/>
        <v>12.49</v>
      </c>
      <c r="F27" s="10">
        <v>0.436</v>
      </c>
      <c r="G27" s="10">
        <v>12.054</v>
      </c>
      <c r="H27" s="10">
        <f t="shared" si="6"/>
        <v>3.4907926341072856E-2</v>
      </c>
      <c r="I27" s="10"/>
      <c r="J27" s="10"/>
      <c r="O27" s="2">
        <v>0.436</v>
      </c>
      <c r="P27" s="2">
        <v>12.054</v>
      </c>
    </row>
    <row r="28" spans="1:16" ht="15.75" customHeight="1">
      <c r="A28" s="17" t="s">
        <v>217</v>
      </c>
      <c r="B28" s="20" t="s">
        <v>213</v>
      </c>
      <c r="C28">
        <v>4</v>
      </c>
      <c r="D28">
        <v>4</v>
      </c>
      <c r="E28" s="21">
        <f t="shared" si="5"/>
        <v>3.161</v>
      </c>
      <c r="F28" s="10">
        <v>0.61199999999999999</v>
      </c>
      <c r="G28" s="10">
        <v>2.5489999999999999</v>
      </c>
      <c r="H28" s="10">
        <f t="shared" si="6"/>
        <v>0.19360961720974373</v>
      </c>
      <c r="I28" s="10"/>
      <c r="J28" s="10"/>
      <c r="O28" s="2">
        <v>0.61199999999999999</v>
      </c>
      <c r="P28" s="2">
        <v>2.5489999999999999</v>
      </c>
    </row>
    <row r="29" spans="1:16" ht="15.75" customHeight="1">
      <c r="A29" s="17" t="s">
        <v>217</v>
      </c>
      <c r="B29" s="20" t="s">
        <v>213</v>
      </c>
      <c r="C29">
        <v>4</v>
      </c>
      <c r="D29">
        <v>5</v>
      </c>
      <c r="G29" s="10">
        <v>4.8840000000000003</v>
      </c>
      <c r="P29" s="2">
        <v>4.8840000000000003</v>
      </c>
    </row>
    <row r="30" spans="1:16" ht="15.75" customHeight="1">
      <c r="A30" s="17" t="s">
        <v>217</v>
      </c>
      <c r="B30" s="20" t="s">
        <v>213</v>
      </c>
      <c r="C30">
        <v>4</v>
      </c>
      <c r="D30">
        <v>6</v>
      </c>
      <c r="G30" s="10">
        <v>0.11</v>
      </c>
      <c r="P30" s="2">
        <v>0.11</v>
      </c>
    </row>
    <row r="31" spans="1:16" ht="15.75" customHeight="1">
      <c r="A31" s="17" t="s">
        <v>217</v>
      </c>
      <c r="B31" s="20" t="s">
        <v>213</v>
      </c>
      <c r="C31">
        <v>4</v>
      </c>
      <c r="D31">
        <v>7</v>
      </c>
      <c r="G31" s="10">
        <v>0.10100000000000001</v>
      </c>
      <c r="P31" s="2">
        <v>0.10100000000000001</v>
      </c>
    </row>
    <row r="32" spans="1:16" ht="15.75" customHeight="1">
      <c r="A32" s="17" t="s">
        <v>217</v>
      </c>
      <c r="B32" s="20" t="s">
        <v>213</v>
      </c>
      <c r="C32">
        <v>4</v>
      </c>
      <c r="D32">
        <v>8</v>
      </c>
      <c r="G32" s="10">
        <v>2.016</v>
      </c>
      <c r="P32" s="2">
        <v>2.016</v>
      </c>
    </row>
    <row r="33" spans="1:16" ht="15.75" customHeight="1">
      <c r="A33" s="17" t="s">
        <v>217</v>
      </c>
      <c r="B33" s="20" t="s">
        <v>213</v>
      </c>
      <c r="C33">
        <v>4</v>
      </c>
      <c r="D33">
        <v>9</v>
      </c>
      <c r="G33" s="10">
        <v>6.5739999999999998</v>
      </c>
      <c r="P33" s="2">
        <v>6.5739999999999998</v>
      </c>
    </row>
    <row r="34" spans="1:16" ht="15.75" customHeight="1">
      <c r="A34" s="17" t="s">
        <v>217</v>
      </c>
      <c r="B34" s="20" t="s">
        <v>213</v>
      </c>
      <c r="C34">
        <v>4</v>
      </c>
      <c r="D34">
        <v>10</v>
      </c>
      <c r="G34" s="10">
        <v>0.375</v>
      </c>
      <c r="P34" s="2">
        <v>0.375</v>
      </c>
    </row>
    <row r="35" spans="1:16" ht="15.75" customHeight="1">
      <c r="A35" s="17" t="s">
        <v>217</v>
      </c>
      <c r="B35" s="20" t="s">
        <v>213</v>
      </c>
      <c r="C35">
        <v>4</v>
      </c>
      <c r="D35">
        <v>11</v>
      </c>
      <c r="G35" s="10">
        <v>0.501</v>
      </c>
      <c r="P35" s="2">
        <v>0.501</v>
      </c>
    </row>
    <row r="36" spans="1:16" ht="15.75" customHeight="1">
      <c r="A36" s="17" t="s">
        <v>217</v>
      </c>
      <c r="B36" s="20" t="s">
        <v>213</v>
      </c>
      <c r="C36">
        <v>4</v>
      </c>
      <c r="D36">
        <v>12</v>
      </c>
      <c r="G36" s="10">
        <v>8.1370000000000005</v>
      </c>
      <c r="P36" s="2">
        <v>8.1370000000000005</v>
      </c>
    </row>
    <row r="37" spans="1:16" ht="15.75" customHeight="1">
      <c r="A37" s="17" t="s">
        <v>217</v>
      </c>
      <c r="B37" s="20" t="s">
        <v>213</v>
      </c>
      <c r="C37">
        <v>4</v>
      </c>
      <c r="D37">
        <v>13</v>
      </c>
      <c r="G37" s="10">
        <v>16.077999999999999</v>
      </c>
      <c r="P37" s="2">
        <v>16.077999999999999</v>
      </c>
    </row>
    <row r="38" spans="1:16" ht="15.75" customHeight="1">
      <c r="A38" s="17" t="s">
        <v>217</v>
      </c>
      <c r="B38" s="20" t="s">
        <v>213</v>
      </c>
      <c r="C38">
        <v>4</v>
      </c>
      <c r="D38">
        <v>14</v>
      </c>
      <c r="G38" s="10">
        <v>0.158</v>
      </c>
      <c r="P38" s="2">
        <v>0.158</v>
      </c>
    </row>
    <row r="39" spans="1:16" ht="15.75" customHeight="1">
      <c r="A39" s="17" t="s">
        <v>217</v>
      </c>
      <c r="B39" s="20" t="s">
        <v>213</v>
      </c>
      <c r="C39">
        <v>4</v>
      </c>
      <c r="D39">
        <v>15</v>
      </c>
      <c r="G39" s="10">
        <v>0.224</v>
      </c>
      <c r="P39" s="2">
        <v>0.224</v>
      </c>
    </row>
    <row r="40" spans="1:16" ht="15.75" customHeight="1">
      <c r="A40" s="17" t="s">
        <v>217</v>
      </c>
      <c r="B40" s="20" t="s">
        <v>213</v>
      </c>
      <c r="C40">
        <v>4</v>
      </c>
      <c r="D40">
        <v>16</v>
      </c>
      <c r="G40" s="10">
        <v>0.69399999999999995</v>
      </c>
      <c r="P40" s="2">
        <v>0.69399999999999995</v>
      </c>
    </row>
    <row r="41" spans="1:16" ht="15.75" customHeight="1">
      <c r="A41" s="17" t="s">
        <v>217</v>
      </c>
      <c r="B41" s="20" t="s">
        <v>213</v>
      </c>
      <c r="C41">
        <v>4</v>
      </c>
      <c r="D41">
        <v>17</v>
      </c>
      <c r="G41" s="10">
        <v>0.94499999999999995</v>
      </c>
      <c r="P41" s="2">
        <v>0.94499999999999995</v>
      </c>
    </row>
    <row r="42" spans="1:16" ht="15.75" customHeight="1">
      <c r="A42" s="17" t="s">
        <v>217</v>
      </c>
      <c r="B42" s="20" t="s">
        <v>213</v>
      </c>
      <c r="C42">
        <v>4</v>
      </c>
      <c r="D42">
        <v>18</v>
      </c>
      <c r="G42" s="10">
        <v>0.55900000000000005</v>
      </c>
      <c r="P42" s="2">
        <v>0.55900000000000005</v>
      </c>
    </row>
    <row r="43" spans="1:16" ht="15.75" customHeight="1">
      <c r="A43" s="17"/>
      <c r="B43" s="20"/>
      <c r="E43" s="3"/>
      <c r="F43" s="3"/>
      <c r="G43" s="3"/>
      <c r="L43" s="1" t="s">
        <v>57</v>
      </c>
      <c r="M43" s="1">
        <v>30</v>
      </c>
      <c r="N43" s="3">
        <f>SUM(P43+O43)</f>
        <v>115.63000000000001</v>
      </c>
      <c r="O43" s="3">
        <f t="shared" ref="O43:P43" si="7">SUM(O25:O42)</f>
        <v>2.2730000000000001</v>
      </c>
      <c r="P43" s="3">
        <f t="shared" si="7"/>
        <v>113.35700000000001</v>
      </c>
    </row>
    <row r="44" spans="1:16" ht="15.75" customHeight="1">
      <c r="A44" s="17" t="s">
        <v>217</v>
      </c>
      <c r="B44" s="20" t="s">
        <v>213</v>
      </c>
      <c r="C44">
        <v>5</v>
      </c>
      <c r="D44">
        <v>1</v>
      </c>
      <c r="E44" s="21">
        <f>SUM(G44+F44)</f>
        <v>2.8840000000000003</v>
      </c>
      <c r="F44" s="10">
        <v>0.39700000000000002</v>
      </c>
      <c r="G44" s="10">
        <v>2.4870000000000001</v>
      </c>
      <c r="H44" s="10">
        <f>F44/E44</f>
        <v>0.13765603328710124</v>
      </c>
      <c r="I44" s="10">
        <f>AVERAGE(H44:H45)</f>
        <v>7.7873051395526249E-2</v>
      </c>
      <c r="J44" s="10"/>
      <c r="O44" s="2">
        <v>0.39700000000000002</v>
      </c>
      <c r="P44" s="2">
        <v>2.4870000000000001</v>
      </c>
    </row>
    <row r="45" spans="1:16" ht="15.75" customHeight="1">
      <c r="A45" s="17" t="s">
        <v>217</v>
      </c>
      <c r="B45" s="20" t="s">
        <v>213</v>
      </c>
      <c r="C45">
        <v>5</v>
      </c>
      <c r="D45">
        <v>2</v>
      </c>
      <c r="E45" s="21">
        <f>SUM(G45+F45)</f>
        <v>10.503</v>
      </c>
      <c r="F45" s="10">
        <v>0.19</v>
      </c>
      <c r="G45" s="10">
        <v>10.313000000000001</v>
      </c>
      <c r="H45" s="10">
        <f>F45/E45</f>
        <v>1.8090069503951253E-2</v>
      </c>
      <c r="I45" s="10"/>
      <c r="J45" s="10"/>
      <c r="O45" s="2">
        <v>0.19</v>
      </c>
      <c r="P45" s="2">
        <v>10.313000000000001</v>
      </c>
    </row>
    <row r="46" spans="1:16" ht="15.75" customHeight="1">
      <c r="A46" s="17" t="s">
        <v>217</v>
      </c>
      <c r="B46" s="20" t="s">
        <v>213</v>
      </c>
      <c r="C46">
        <v>5</v>
      </c>
      <c r="D46">
        <v>3</v>
      </c>
      <c r="G46" s="10">
        <v>66.891999999999996</v>
      </c>
      <c r="P46" s="2">
        <v>66.891999999999996</v>
      </c>
    </row>
    <row r="47" spans="1:16" ht="15.75" customHeight="1">
      <c r="A47" s="17" t="s">
        <v>217</v>
      </c>
      <c r="B47" s="20" t="s">
        <v>213</v>
      </c>
      <c r="C47">
        <v>5</v>
      </c>
      <c r="D47">
        <v>4</v>
      </c>
      <c r="G47" s="10">
        <v>17.850000000000001</v>
      </c>
      <c r="P47" s="2">
        <v>17.850000000000001</v>
      </c>
    </row>
    <row r="48" spans="1:16" ht="15.75" customHeight="1">
      <c r="A48" s="17"/>
      <c r="B48" s="20"/>
      <c r="E48" s="3"/>
      <c r="F48" s="3"/>
      <c r="G48" s="3"/>
      <c r="L48" s="1" t="s">
        <v>60</v>
      </c>
      <c r="M48" s="1">
        <v>31</v>
      </c>
      <c r="N48" s="3">
        <f>SUM(P48+O48)</f>
        <v>98.129000000000005</v>
      </c>
      <c r="O48" s="3">
        <f t="shared" ref="O48:P48" si="8">SUM(O44:O47)</f>
        <v>0.58699999999999997</v>
      </c>
      <c r="P48" s="3">
        <f t="shared" si="8"/>
        <v>97.542000000000002</v>
      </c>
    </row>
    <row r="49" spans="1:16" ht="15.75" customHeight="1">
      <c r="A49" s="17" t="s">
        <v>217</v>
      </c>
      <c r="B49" s="20" t="s">
        <v>213</v>
      </c>
      <c r="C49">
        <v>6</v>
      </c>
      <c r="D49">
        <v>1</v>
      </c>
      <c r="E49" s="21">
        <f>SUM(G49+F49)</f>
        <v>31.042999999999999</v>
      </c>
      <c r="F49" s="10">
        <v>0.747</v>
      </c>
      <c r="G49" s="10">
        <v>30.295999999999999</v>
      </c>
      <c r="H49" s="10">
        <f>F49/E49</f>
        <v>2.4063395934671262E-2</v>
      </c>
      <c r="I49" s="10">
        <f>AVERAGE(H49:H52)</f>
        <v>1.3844615275549288E-2</v>
      </c>
      <c r="J49" s="10"/>
      <c r="O49" s="2">
        <v>0.747</v>
      </c>
      <c r="P49" s="2">
        <v>30.295999999999999</v>
      </c>
    </row>
    <row r="50" spans="1:16" ht="15.75" customHeight="1">
      <c r="A50" s="17" t="s">
        <v>217</v>
      </c>
      <c r="B50" s="20" t="s">
        <v>213</v>
      </c>
      <c r="C50">
        <v>6</v>
      </c>
      <c r="D50">
        <v>2</v>
      </c>
      <c r="E50" s="21">
        <f t="shared" ref="E50:E53" si="9">SUM(G50+F50)</f>
        <v>4.3959999999999999</v>
      </c>
      <c r="F50" s="10">
        <v>3.2000000000000001E-2</v>
      </c>
      <c r="G50" s="10">
        <v>4.3639999999999999</v>
      </c>
      <c r="H50" s="10">
        <f t="shared" ref="H50:H52" si="10">F50/E50</f>
        <v>7.2793448589626936E-3</v>
      </c>
      <c r="I50" s="10"/>
      <c r="J50" s="10"/>
      <c r="O50" s="2">
        <v>3.2000000000000001E-2</v>
      </c>
      <c r="P50" s="2">
        <v>4.3639999999999999</v>
      </c>
    </row>
    <row r="51" spans="1:16" ht="15.75" customHeight="1">
      <c r="A51" s="17" t="s">
        <v>217</v>
      </c>
      <c r="B51" s="20" t="s">
        <v>213</v>
      </c>
      <c r="C51">
        <v>6</v>
      </c>
      <c r="D51">
        <v>3</v>
      </c>
      <c r="E51" s="21">
        <f t="shared" si="9"/>
        <v>2.2689999999999997</v>
      </c>
      <c r="F51" s="10">
        <v>0.05</v>
      </c>
      <c r="G51" s="10">
        <v>2.2189999999999999</v>
      </c>
      <c r="H51" s="10">
        <f t="shared" si="10"/>
        <v>2.203613926840018E-2</v>
      </c>
      <c r="I51" s="10"/>
      <c r="J51" s="10"/>
      <c r="O51" s="2">
        <v>0.05</v>
      </c>
      <c r="P51" s="2">
        <v>2.2189999999999999</v>
      </c>
    </row>
    <row r="52" spans="1:16" ht="15.75" customHeight="1">
      <c r="A52" s="17" t="s">
        <v>217</v>
      </c>
      <c r="B52" s="20" t="s">
        <v>213</v>
      </c>
      <c r="C52">
        <v>6</v>
      </c>
      <c r="D52">
        <v>4</v>
      </c>
      <c r="E52" s="21">
        <f t="shared" si="9"/>
        <v>52.510999999999996</v>
      </c>
      <c r="F52" s="10">
        <v>0.105</v>
      </c>
      <c r="G52" s="10">
        <v>52.405999999999999</v>
      </c>
      <c r="H52" s="10">
        <f t="shared" si="10"/>
        <v>1.9995810401630134E-3</v>
      </c>
      <c r="I52" s="10"/>
      <c r="J52" s="10"/>
      <c r="O52" s="2">
        <v>0.105</v>
      </c>
      <c r="P52" s="2">
        <v>52.405999999999999</v>
      </c>
    </row>
    <row r="53" spans="1:16" ht="15.75" customHeight="1">
      <c r="A53" s="17" t="s">
        <v>217</v>
      </c>
      <c r="B53" s="20" t="s">
        <v>213</v>
      </c>
      <c r="C53">
        <v>6</v>
      </c>
      <c r="D53">
        <v>5</v>
      </c>
      <c r="E53" s="21">
        <f t="shared" si="9"/>
        <v>0.441</v>
      </c>
      <c r="F53" s="10">
        <v>0.441</v>
      </c>
      <c r="O53" s="2">
        <v>0.441</v>
      </c>
    </row>
    <row r="54" spans="1:16" ht="15.75" customHeight="1">
      <c r="A54" s="17"/>
      <c r="B54" s="20"/>
      <c r="E54" s="3"/>
      <c r="F54" s="3"/>
      <c r="G54" s="3"/>
      <c r="L54" s="1" t="s">
        <v>63</v>
      </c>
      <c r="M54" s="1">
        <v>32</v>
      </c>
      <c r="N54" s="3">
        <f>SUM(P54+O54)</f>
        <v>90.66</v>
      </c>
      <c r="O54" s="3">
        <f t="shared" ref="O54:P54" si="11">SUM(O49:O53)</f>
        <v>1.375</v>
      </c>
      <c r="P54" s="3">
        <f t="shared" si="11"/>
        <v>89.284999999999997</v>
      </c>
    </row>
    <row r="55" spans="1:16" ht="15.75" customHeight="1">
      <c r="A55" s="17" t="s">
        <v>217</v>
      </c>
      <c r="B55" s="20" t="s">
        <v>213</v>
      </c>
      <c r="C55">
        <v>7</v>
      </c>
      <c r="D55">
        <v>1</v>
      </c>
      <c r="E55" s="21">
        <f>SUM(G55+F55)</f>
        <v>23.222000000000001</v>
      </c>
      <c r="F55" s="10">
        <v>0.55600000000000005</v>
      </c>
      <c r="G55" s="10">
        <v>22.666</v>
      </c>
      <c r="H55" s="10">
        <f>F55/E55</f>
        <v>2.394281284988373E-2</v>
      </c>
      <c r="I55" s="10">
        <f>AVERAGE(H55:H59)</f>
        <v>2.394281284988373E-2</v>
      </c>
      <c r="J55" s="10"/>
      <c r="O55" s="2">
        <v>0.55600000000000005</v>
      </c>
      <c r="P55" s="2">
        <v>22.666</v>
      </c>
    </row>
    <row r="56" spans="1:16" ht="15.75" customHeight="1">
      <c r="A56" s="17" t="s">
        <v>217</v>
      </c>
      <c r="B56" s="20" t="s">
        <v>213</v>
      </c>
      <c r="C56">
        <v>7</v>
      </c>
      <c r="D56">
        <v>2</v>
      </c>
      <c r="G56" s="10">
        <v>7.6239999999999997</v>
      </c>
      <c r="P56" s="2">
        <v>7.6239999999999997</v>
      </c>
    </row>
    <row r="57" spans="1:16" ht="15.75" customHeight="1">
      <c r="A57" s="17" t="s">
        <v>217</v>
      </c>
      <c r="B57" s="20" t="s">
        <v>213</v>
      </c>
      <c r="C57">
        <v>7</v>
      </c>
      <c r="D57">
        <v>3</v>
      </c>
      <c r="G57" s="10">
        <v>11.29</v>
      </c>
      <c r="P57" s="2">
        <v>11.29</v>
      </c>
    </row>
    <row r="58" spans="1:16" ht="15.75" customHeight="1">
      <c r="A58" s="17" t="s">
        <v>217</v>
      </c>
      <c r="B58" s="20" t="s">
        <v>213</v>
      </c>
      <c r="C58">
        <v>7</v>
      </c>
      <c r="D58">
        <v>4</v>
      </c>
      <c r="G58" s="10">
        <v>8.7620000000000005</v>
      </c>
      <c r="P58" s="2">
        <v>8.7620000000000005</v>
      </c>
    </row>
    <row r="59" spans="1:16" ht="15.75" customHeight="1">
      <c r="A59" s="17" t="s">
        <v>217</v>
      </c>
      <c r="B59" s="20" t="s">
        <v>213</v>
      </c>
      <c r="C59">
        <v>7</v>
      </c>
      <c r="D59">
        <v>5</v>
      </c>
      <c r="G59" s="10">
        <v>9.2750000000000004</v>
      </c>
      <c r="P59" s="2">
        <v>9.2750000000000004</v>
      </c>
    </row>
    <row r="60" spans="1:16" ht="15.75" customHeight="1">
      <c r="A60" s="17"/>
      <c r="B60" s="20"/>
      <c r="E60" s="3"/>
      <c r="F60" s="3"/>
      <c r="G60" s="3"/>
      <c r="L60" s="1" t="s">
        <v>66</v>
      </c>
      <c r="M60" s="1">
        <v>33</v>
      </c>
      <c r="N60" s="3">
        <f>SUM(P60+O60)</f>
        <v>60.172999999999995</v>
      </c>
      <c r="O60" s="3">
        <f t="shared" ref="O60:P60" si="12">SUM(O55:O59)</f>
        <v>0.55600000000000005</v>
      </c>
      <c r="P60" s="3">
        <f t="shared" si="12"/>
        <v>59.616999999999997</v>
      </c>
    </row>
    <row r="61" spans="1:16" ht="15.75" customHeight="1">
      <c r="A61" s="17" t="s">
        <v>217</v>
      </c>
      <c r="B61" s="20" t="s">
        <v>213</v>
      </c>
      <c r="C61">
        <v>8</v>
      </c>
      <c r="D61">
        <v>1</v>
      </c>
      <c r="E61" s="21">
        <f>SUM(G61+F61)</f>
        <v>5.4</v>
      </c>
      <c r="F61" s="10">
        <v>0.42</v>
      </c>
      <c r="G61" s="10">
        <v>4.9800000000000004</v>
      </c>
      <c r="H61" s="10">
        <f>F61/E61</f>
        <v>7.7777777777777765E-2</v>
      </c>
      <c r="I61" s="10">
        <f>AVERAGE(H61:H63)</f>
        <v>4.6660562166316637E-2</v>
      </c>
      <c r="J61" s="10"/>
      <c r="O61" s="2">
        <v>0.42</v>
      </c>
      <c r="P61" s="2">
        <v>4.9800000000000004</v>
      </c>
    </row>
    <row r="62" spans="1:16" ht="15.75" customHeight="1">
      <c r="A62" s="17" t="s">
        <v>217</v>
      </c>
      <c r="B62" s="20" t="s">
        <v>213</v>
      </c>
      <c r="C62">
        <v>8</v>
      </c>
      <c r="D62">
        <v>2</v>
      </c>
      <c r="E62" s="21">
        <f t="shared" ref="E62:E63" si="13">SUM(G62+F62)</f>
        <v>8.2769999999999992</v>
      </c>
      <c r="F62" s="10">
        <v>0.41799999999999998</v>
      </c>
      <c r="G62" s="10">
        <v>7.859</v>
      </c>
      <c r="H62" s="10">
        <f t="shared" ref="H62:H63" si="14">F62/E62</f>
        <v>5.0501389392291894E-2</v>
      </c>
      <c r="I62" s="10"/>
      <c r="J62" s="10"/>
      <c r="O62" s="2">
        <v>0.41799999999999998</v>
      </c>
      <c r="P62" s="2">
        <v>7.859</v>
      </c>
    </row>
    <row r="63" spans="1:16" ht="15.75" customHeight="1">
      <c r="A63" s="17" t="s">
        <v>217</v>
      </c>
      <c r="B63" s="20" t="s">
        <v>213</v>
      </c>
      <c r="C63">
        <v>8</v>
      </c>
      <c r="D63">
        <v>3</v>
      </c>
      <c r="E63" s="21">
        <f t="shared" si="13"/>
        <v>38.026000000000003</v>
      </c>
      <c r="F63" s="10">
        <v>0.44500000000000001</v>
      </c>
      <c r="G63" s="10">
        <v>37.581000000000003</v>
      </c>
      <c r="H63" s="10">
        <f t="shared" si="14"/>
        <v>1.1702519328880239E-2</v>
      </c>
      <c r="I63" s="10"/>
      <c r="J63" s="10"/>
      <c r="O63" s="2">
        <v>0.44500000000000001</v>
      </c>
      <c r="P63" s="2">
        <v>37.581000000000003</v>
      </c>
    </row>
    <row r="64" spans="1:16" ht="15.75" customHeight="1">
      <c r="A64" s="17" t="s">
        <v>217</v>
      </c>
      <c r="B64" s="20" t="s">
        <v>213</v>
      </c>
      <c r="C64">
        <v>8</v>
      </c>
      <c r="D64">
        <v>4</v>
      </c>
      <c r="G64" s="10">
        <v>8.25</v>
      </c>
      <c r="P64" s="2">
        <v>8.25</v>
      </c>
    </row>
    <row r="65" spans="1:16" ht="15.75" customHeight="1">
      <c r="A65" s="17" t="s">
        <v>217</v>
      </c>
      <c r="B65" s="20" t="s">
        <v>213</v>
      </c>
      <c r="C65">
        <v>8</v>
      </c>
      <c r="D65">
        <v>5</v>
      </c>
      <c r="G65" s="10">
        <v>3.2930000000000001</v>
      </c>
      <c r="P65" s="2">
        <v>3.2930000000000001</v>
      </c>
    </row>
    <row r="66" spans="1:16" ht="15.75" customHeight="1">
      <c r="A66" s="17" t="s">
        <v>217</v>
      </c>
      <c r="B66" s="20" t="s">
        <v>213</v>
      </c>
      <c r="C66">
        <v>8</v>
      </c>
      <c r="D66">
        <v>6</v>
      </c>
      <c r="G66" s="10">
        <v>6.0789999999999997</v>
      </c>
      <c r="P66" s="2">
        <v>6.0789999999999997</v>
      </c>
    </row>
    <row r="67" spans="1:16" ht="15.75" customHeight="1">
      <c r="A67" s="17"/>
      <c r="B67" s="20"/>
      <c r="E67" s="3"/>
      <c r="F67" s="3"/>
      <c r="G67" s="3"/>
      <c r="L67" s="1" t="s">
        <v>69</v>
      </c>
      <c r="M67" s="1">
        <v>29</v>
      </c>
      <c r="N67" s="3">
        <f>SUM(P67+O67)</f>
        <v>69.325000000000003</v>
      </c>
      <c r="O67" s="3">
        <f t="shared" ref="O67:P67" si="15">SUM(O61:O66)</f>
        <v>1.2829999999999999</v>
      </c>
      <c r="P67" s="3">
        <f t="shared" si="15"/>
        <v>68.042000000000002</v>
      </c>
    </row>
    <row r="68" spans="1:16" ht="15.75" customHeight="1">
      <c r="A68" s="17" t="s">
        <v>217</v>
      </c>
      <c r="B68" s="20" t="s">
        <v>213</v>
      </c>
      <c r="C68">
        <v>9</v>
      </c>
      <c r="D68">
        <v>1</v>
      </c>
      <c r="E68" s="21">
        <f>SUM(G68+F68)</f>
        <v>22.137999999999998</v>
      </c>
      <c r="F68" s="10">
        <v>7.1999999999999995E-2</v>
      </c>
      <c r="G68" s="10">
        <v>22.065999999999999</v>
      </c>
      <c r="H68" s="10">
        <f>F68/E68</f>
        <v>3.2523263167404462E-3</v>
      </c>
      <c r="I68" s="10">
        <f>AVERAGE(H68:H74)</f>
        <v>0.12214527575237077</v>
      </c>
      <c r="J68" s="10"/>
      <c r="O68" s="2">
        <v>7.1999999999999995E-2</v>
      </c>
      <c r="P68" s="2">
        <v>22.065999999999999</v>
      </c>
    </row>
    <row r="69" spans="1:16" ht="15.75" customHeight="1">
      <c r="A69" s="17" t="s">
        <v>217</v>
      </c>
      <c r="B69" s="20" t="s">
        <v>213</v>
      </c>
      <c r="C69">
        <v>9</v>
      </c>
      <c r="D69">
        <v>2</v>
      </c>
      <c r="E69" s="21">
        <f t="shared" ref="E69:E74" si="16">SUM(G69+F69)</f>
        <v>1.4549999999999998</v>
      </c>
      <c r="F69" s="10">
        <v>0.45</v>
      </c>
      <c r="G69" s="10">
        <v>1.0049999999999999</v>
      </c>
      <c r="H69" s="10">
        <f t="shared" ref="H69:H74" si="17">F69/E69</f>
        <v>0.30927835051546398</v>
      </c>
      <c r="I69" s="10"/>
      <c r="J69" s="10"/>
      <c r="O69" s="2">
        <v>0.45</v>
      </c>
      <c r="P69" s="2">
        <v>1.0049999999999999</v>
      </c>
    </row>
    <row r="70" spans="1:16" ht="15.75" customHeight="1">
      <c r="A70" s="17" t="s">
        <v>217</v>
      </c>
      <c r="B70" s="20" t="s">
        <v>213</v>
      </c>
      <c r="C70">
        <v>9</v>
      </c>
      <c r="D70">
        <v>3</v>
      </c>
      <c r="E70" s="21">
        <f t="shared" si="16"/>
        <v>1.24</v>
      </c>
      <c r="F70" s="10">
        <v>0.46400000000000002</v>
      </c>
      <c r="G70" s="10">
        <v>0.77600000000000002</v>
      </c>
      <c r="H70" s="10">
        <f t="shared" si="17"/>
        <v>0.37419354838709679</v>
      </c>
      <c r="I70" s="10"/>
      <c r="J70" s="10"/>
      <c r="O70" s="2">
        <v>0.46400000000000002</v>
      </c>
      <c r="P70" s="2">
        <v>0.77600000000000002</v>
      </c>
    </row>
    <row r="71" spans="1:16" ht="15.75" customHeight="1">
      <c r="A71" s="17" t="s">
        <v>217</v>
      </c>
      <c r="B71" s="20" t="s">
        <v>213</v>
      </c>
      <c r="C71">
        <v>9</v>
      </c>
      <c r="D71">
        <v>4</v>
      </c>
      <c r="E71" s="21">
        <f t="shared" si="16"/>
        <v>3.68</v>
      </c>
      <c r="F71" s="10">
        <v>0.153</v>
      </c>
      <c r="G71" s="10">
        <v>3.5270000000000001</v>
      </c>
      <c r="H71" s="10">
        <f t="shared" si="17"/>
        <v>4.1576086956521735E-2</v>
      </c>
      <c r="I71" s="10"/>
      <c r="J71" s="10"/>
      <c r="O71" s="2">
        <v>0.153</v>
      </c>
      <c r="P71" s="2">
        <v>3.5270000000000001</v>
      </c>
    </row>
    <row r="72" spans="1:16" ht="15.75" customHeight="1">
      <c r="A72" s="17" t="s">
        <v>217</v>
      </c>
      <c r="B72" s="20" t="s">
        <v>213</v>
      </c>
      <c r="C72">
        <v>9</v>
      </c>
      <c r="D72">
        <v>5</v>
      </c>
      <c r="E72" s="21">
        <f t="shared" si="16"/>
        <v>3.6819999999999999</v>
      </c>
      <c r="F72" s="10">
        <v>3.1E-2</v>
      </c>
      <c r="G72" s="10">
        <v>3.6509999999999998</v>
      </c>
      <c r="H72" s="10">
        <f t="shared" si="17"/>
        <v>8.4193373166757193E-3</v>
      </c>
      <c r="I72" s="10"/>
      <c r="J72" s="10"/>
      <c r="O72" s="2">
        <v>3.1E-2</v>
      </c>
      <c r="P72" s="2">
        <v>3.6509999999999998</v>
      </c>
    </row>
    <row r="73" spans="1:16" ht="15.75" customHeight="1">
      <c r="A73" s="17" t="s">
        <v>217</v>
      </c>
      <c r="B73" s="20" t="s">
        <v>213</v>
      </c>
      <c r="C73">
        <v>9</v>
      </c>
      <c r="D73">
        <v>6</v>
      </c>
      <c r="E73" s="21">
        <f t="shared" si="16"/>
        <v>6.4819999999999993</v>
      </c>
      <c r="F73" s="10">
        <v>6.8000000000000005E-2</v>
      </c>
      <c r="G73" s="10">
        <v>6.4139999999999997</v>
      </c>
      <c r="H73" s="10">
        <f t="shared" si="17"/>
        <v>1.049058932428263E-2</v>
      </c>
      <c r="I73" s="10"/>
      <c r="J73" s="10"/>
      <c r="O73" s="2">
        <v>6.8000000000000005E-2</v>
      </c>
      <c r="P73" s="2">
        <v>6.4139999999999997</v>
      </c>
    </row>
    <row r="74" spans="1:16" ht="15.75" customHeight="1">
      <c r="A74" s="17" t="s">
        <v>217</v>
      </c>
      <c r="B74" s="20" t="s">
        <v>213</v>
      </c>
      <c r="C74">
        <v>9</v>
      </c>
      <c r="D74">
        <v>7</v>
      </c>
      <c r="E74" s="21">
        <f t="shared" si="16"/>
        <v>1.345</v>
      </c>
      <c r="F74" s="10">
        <v>0.14499999999999999</v>
      </c>
      <c r="G74" s="10">
        <v>1.2</v>
      </c>
      <c r="H74" s="10">
        <f t="shared" si="17"/>
        <v>0.10780669144981413</v>
      </c>
      <c r="I74" s="10"/>
      <c r="J74" s="10"/>
      <c r="O74" s="2">
        <v>0.14499999999999999</v>
      </c>
      <c r="P74" s="2">
        <v>1.2</v>
      </c>
    </row>
    <row r="75" spans="1:16" ht="15.75" customHeight="1">
      <c r="A75" s="17" t="s">
        <v>217</v>
      </c>
      <c r="B75" s="20" t="s">
        <v>213</v>
      </c>
      <c r="C75">
        <v>9</v>
      </c>
      <c r="D75">
        <v>8</v>
      </c>
      <c r="G75" s="10">
        <v>0.5</v>
      </c>
      <c r="P75" s="2">
        <v>0.5</v>
      </c>
    </row>
    <row r="76" spans="1:16" ht="15.75" customHeight="1">
      <c r="A76" s="17"/>
      <c r="B76" s="20"/>
      <c r="E76" s="3"/>
      <c r="F76" s="3"/>
      <c r="G76" s="3"/>
      <c r="L76" s="1" t="s">
        <v>70</v>
      </c>
      <c r="M76" s="1">
        <v>35</v>
      </c>
      <c r="N76" s="3">
        <f>SUM(P76+O76)</f>
        <v>40.522000000000006</v>
      </c>
      <c r="O76" s="3">
        <f t="shared" ref="O76:P76" si="18">SUM(O68:O75)</f>
        <v>1.383</v>
      </c>
      <c r="P76" s="3">
        <f t="shared" si="18"/>
        <v>39.139000000000003</v>
      </c>
    </row>
    <row r="77" spans="1:16" ht="15.75" customHeight="1">
      <c r="A77" s="17" t="s">
        <v>217</v>
      </c>
      <c r="B77" s="20" t="s">
        <v>213</v>
      </c>
      <c r="C77">
        <v>10</v>
      </c>
      <c r="D77">
        <v>1</v>
      </c>
      <c r="E77" s="21">
        <f>SUM(G77+F77)</f>
        <v>2.1829999999999998</v>
      </c>
      <c r="F77" s="10">
        <v>0.28899999999999998</v>
      </c>
      <c r="G77" s="10">
        <v>1.8939999999999999</v>
      </c>
      <c r="H77" s="10">
        <f>F77/E77</f>
        <v>0.13238662391204764</v>
      </c>
      <c r="I77" s="10">
        <f>AVERAGE(H77:H78)</f>
        <v>0.35461952138651986</v>
      </c>
      <c r="J77" s="10"/>
      <c r="O77" s="2">
        <v>0.28899999999999998</v>
      </c>
      <c r="P77" s="2">
        <v>1.8939999999999999</v>
      </c>
    </row>
    <row r="78" spans="1:16" ht="15.75" customHeight="1">
      <c r="A78" s="17" t="s">
        <v>217</v>
      </c>
      <c r="B78" s="20" t="s">
        <v>213</v>
      </c>
      <c r="C78">
        <v>10</v>
      </c>
      <c r="D78">
        <v>2</v>
      </c>
      <c r="E78" s="21">
        <f>SUM(G78+F78)</f>
        <v>3.266</v>
      </c>
      <c r="F78" s="10">
        <v>1.8839999999999999</v>
      </c>
      <c r="G78" s="10">
        <v>1.3819999999999999</v>
      </c>
      <c r="H78" s="10">
        <f>F78/E78</f>
        <v>0.57685241886099203</v>
      </c>
      <c r="I78" s="10"/>
      <c r="J78" s="10"/>
      <c r="O78" s="2">
        <v>1.8839999999999999</v>
      </c>
      <c r="P78" s="2">
        <v>1.3819999999999999</v>
      </c>
    </row>
    <row r="79" spans="1:16" ht="15.75" customHeight="1">
      <c r="A79" s="17" t="s">
        <v>217</v>
      </c>
      <c r="B79" s="20" t="s">
        <v>213</v>
      </c>
      <c r="C79">
        <v>10</v>
      </c>
      <c r="D79">
        <v>3</v>
      </c>
      <c r="G79" s="10">
        <v>156.88</v>
      </c>
      <c r="P79" s="2">
        <v>156.88</v>
      </c>
    </row>
    <row r="80" spans="1:16" ht="15.75" customHeight="1">
      <c r="A80" s="17" t="s">
        <v>217</v>
      </c>
      <c r="B80" s="20" t="s">
        <v>213</v>
      </c>
      <c r="C80">
        <v>10</v>
      </c>
      <c r="D80">
        <v>4</v>
      </c>
      <c r="G80" s="10">
        <v>1.1299999999999999</v>
      </c>
      <c r="P80" s="2">
        <v>1.1299999999999999</v>
      </c>
    </row>
    <row r="81" spans="1:16" ht="15.75" customHeight="1">
      <c r="A81" s="17" t="s">
        <v>217</v>
      </c>
      <c r="B81" s="20" t="s">
        <v>213</v>
      </c>
      <c r="C81">
        <v>10</v>
      </c>
      <c r="D81">
        <v>5</v>
      </c>
      <c r="G81" s="10">
        <v>0.57999999999999996</v>
      </c>
      <c r="P81" s="2">
        <v>0.57999999999999996</v>
      </c>
    </row>
    <row r="82" spans="1:16" ht="15.75" customHeight="1">
      <c r="A82" s="17" t="s">
        <v>217</v>
      </c>
      <c r="B82" s="20" t="s">
        <v>213</v>
      </c>
      <c r="C82">
        <v>10</v>
      </c>
      <c r="D82">
        <v>6</v>
      </c>
      <c r="G82" s="10">
        <v>0.73099999999999998</v>
      </c>
      <c r="P82" s="2">
        <v>0.73099999999999998</v>
      </c>
    </row>
    <row r="83" spans="1:16" ht="15.75" customHeight="1">
      <c r="E83" s="3"/>
      <c r="F83" s="3"/>
      <c r="G83" s="3"/>
      <c r="L83" s="1" t="s">
        <v>71</v>
      </c>
      <c r="M83" s="1">
        <v>36</v>
      </c>
      <c r="N83" s="3">
        <f>SUM(P83+O83)</f>
        <v>164.77</v>
      </c>
      <c r="O83" s="3">
        <f t="shared" ref="O83:P83" si="19">SUM(O77:O82)</f>
        <v>2.173</v>
      </c>
      <c r="P83" s="3">
        <f t="shared" si="19"/>
        <v>162.59700000000001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67"/>
  <sheetViews>
    <sheetView workbookViewId="0">
      <pane ySplit="1" topLeftCell="A47" activePane="bottomLeft" state="frozen"/>
      <selection pane="bottomLeft" activeCell="K3" sqref="K3"/>
    </sheetView>
  </sheetViews>
  <sheetFormatPr baseColWidth="10" defaultColWidth="14.5" defaultRowHeight="15.75" customHeight="1"/>
  <cols>
    <col min="1" max="1" width="9.33203125" customWidth="1"/>
    <col min="2" max="2" width="8.1640625" customWidth="1"/>
    <col min="3" max="3" width="5.33203125" customWidth="1"/>
    <col min="4" max="4" width="4.1640625" customWidth="1"/>
    <col min="5" max="5" width="9" customWidth="1"/>
    <col min="6" max="6" width="8.1640625" customWidth="1"/>
    <col min="7" max="7" width="9.33203125" customWidth="1"/>
    <col min="8" max="8" width="26.1640625" customWidth="1"/>
    <col min="9" max="9" width="13.1640625" customWidth="1"/>
    <col min="10" max="10" width="20.6640625" customWidth="1"/>
    <col min="11" max="11" width="11.83203125" customWidth="1"/>
    <col min="12" max="12" width="10.1640625" customWidth="1"/>
    <col min="13" max="13" width="8.1640625" customWidth="1"/>
  </cols>
  <sheetData>
    <row r="1" spans="1:16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19" t="s">
        <v>79</v>
      </c>
      <c r="F1" s="19" t="s">
        <v>3</v>
      </c>
      <c r="G1" s="19" t="s">
        <v>4</v>
      </c>
      <c r="H1" s="4" t="s">
        <v>208</v>
      </c>
      <c r="I1" s="23" t="s">
        <v>227</v>
      </c>
      <c r="J1" s="23" t="s">
        <v>228</v>
      </c>
      <c r="K1" s="23" t="s">
        <v>229</v>
      </c>
      <c r="L1" s="19" t="s">
        <v>76</v>
      </c>
      <c r="M1" s="19" t="s">
        <v>77</v>
      </c>
      <c r="N1" s="8"/>
      <c r="O1" s="8"/>
      <c r="P1" s="8"/>
    </row>
    <row r="2" spans="1:16" ht="15.75" customHeight="1">
      <c r="A2" s="17" t="s">
        <v>218</v>
      </c>
      <c r="B2" s="20" t="s">
        <v>213</v>
      </c>
      <c r="C2">
        <v>1</v>
      </c>
      <c r="D2">
        <v>1</v>
      </c>
      <c r="E2" s="8">
        <f t="shared" ref="E2:E18" si="0">F2+G2</f>
        <v>9.593</v>
      </c>
      <c r="F2" s="9">
        <v>0.53</v>
      </c>
      <c r="G2" s="9">
        <v>9.0630000000000006</v>
      </c>
      <c r="H2" s="10">
        <f>F2/E2</f>
        <v>5.5248618784530391E-2</v>
      </c>
      <c r="I2" s="10">
        <f>AVERAGE(H2:H18)</f>
        <v>6.8242161623121314E-2</v>
      </c>
      <c r="J2" s="10">
        <f>AVERAGE(I2:I54)</f>
        <v>4.158636882467464E-2</v>
      </c>
      <c r="K2" s="10">
        <f>(_xlfn.STDEV.S(I2:I54)/(SQRT(COUNT(I2:I54))))</f>
        <v>1.3336899979079936E-2</v>
      </c>
      <c r="L2" s="2" t="s">
        <v>80</v>
      </c>
      <c r="M2" s="9">
        <v>169</v>
      </c>
    </row>
    <row r="3" spans="1:16" ht="15.75" customHeight="1">
      <c r="A3" s="17" t="s">
        <v>218</v>
      </c>
      <c r="B3" s="20" t="s">
        <v>213</v>
      </c>
      <c r="C3">
        <v>1</v>
      </c>
      <c r="D3">
        <v>2</v>
      </c>
      <c r="E3" s="8">
        <f t="shared" si="0"/>
        <v>3.9930000000000003</v>
      </c>
      <c r="F3" s="9">
        <v>1.0999999999999999E-2</v>
      </c>
      <c r="G3" s="9">
        <v>3.9820000000000002</v>
      </c>
      <c r="H3" s="10">
        <f t="shared" ref="H3:H18" si="1">F3/E3</f>
        <v>2.7548209366391181E-3</v>
      </c>
      <c r="I3" s="10"/>
      <c r="J3" s="10"/>
      <c r="K3" s="10"/>
      <c r="M3" s="8"/>
    </row>
    <row r="4" spans="1:16" ht="15.75" customHeight="1">
      <c r="A4" s="17" t="s">
        <v>218</v>
      </c>
      <c r="B4" s="20" t="s">
        <v>213</v>
      </c>
      <c r="C4">
        <v>1</v>
      </c>
      <c r="D4">
        <v>3</v>
      </c>
      <c r="E4" s="8">
        <f t="shared" si="0"/>
        <v>4.91</v>
      </c>
      <c r="F4" s="9">
        <v>0.33700000000000002</v>
      </c>
      <c r="G4" s="9">
        <v>4.5730000000000004</v>
      </c>
      <c r="H4" s="10">
        <f t="shared" si="1"/>
        <v>6.8635437881873734E-2</v>
      </c>
      <c r="I4" s="10"/>
      <c r="J4" s="10"/>
      <c r="K4" s="10"/>
      <c r="M4" s="8"/>
    </row>
    <row r="5" spans="1:16" ht="15.75" customHeight="1">
      <c r="A5" s="17" t="s">
        <v>218</v>
      </c>
      <c r="B5" s="20" t="s">
        <v>213</v>
      </c>
      <c r="C5">
        <v>1</v>
      </c>
      <c r="D5">
        <v>4</v>
      </c>
      <c r="E5" s="8">
        <f t="shared" si="0"/>
        <v>2.7270000000000003</v>
      </c>
      <c r="F5" s="9">
        <v>0.35299999999999998</v>
      </c>
      <c r="G5" s="9">
        <v>2.3740000000000001</v>
      </c>
      <c r="H5" s="10">
        <f t="shared" si="1"/>
        <v>0.12944627796112942</v>
      </c>
      <c r="I5" s="10"/>
      <c r="J5" s="10"/>
      <c r="K5" s="10"/>
      <c r="M5" s="8"/>
    </row>
    <row r="6" spans="1:16" ht="15.75" customHeight="1">
      <c r="A6" s="17" t="s">
        <v>218</v>
      </c>
      <c r="B6" s="20" t="s">
        <v>213</v>
      </c>
      <c r="C6">
        <v>1</v>
      </c>
      <c r="D6">
        <v>5</v>
      </c>
      <c r="E6" s="8">
        <f t="shared" si="0"/>
        <v>16.678999999999998</v>
      </c>
      <c r="F6" s="9">
        <v>0.64500000000000002</v>
      </c>
      <c r="G6" s="9">
        <v>16.033999999999999</v>
      </c>
      <c r="H6" s="10">
        <f t="shared" si="1"/>
        <v>3.8671383176449435E-2</v>
      </c>
      <c r="I6" s="10"/>
      <c r="J6" s="10"/>
      <c r="K6" s="10"/>
      <c r="M6" s="8"/>
    </row>
    <row r="7" spans="1:16" ht="15.75" customHeight="1">
      <c r="A7" s="17" t="s">
        <v>218</v>
      </c>
      <c r="B7" s="20" t="s">
        <v>213</v>
      </c>
      <c r="C7">
        <v>1</v>
      </c>
      <c r="D7">
        <v>6</v>
      </c>
      <c r="E7" s="8">
        <f t="shared" si="0"/>
        <v>11.891</v>
      </c>
      <c r="F7" s="9">
        <v>0.98199999999999998</v>
      </c>
      <c r="G7" s="9">
        <v>10.909000000000001</v>
      </c>
      <c r="H7" s="10">
        <f t="shared" si="1"/>
        <v>8.2583466487259269E-2</v>
      </c>
      <c r="I7" s="10"/>
      <c r="J7" s="10"/>
      <c r="K7" s="10"/>
      <c r="M7" s="8"/>
    </row>
    <row r="8" spans="1:16" ht="15.75" customHeight="1">
      <c r="A8" s="17" t="s">
        <v>218</v>
      </c>
      <c r="B8" s="20" t="s">
        <v>213</v>
      </c>
      <c r="C8">
        <v>1</v>
      </c>
      <c r="D8">
        <v>7</v>
      </c>
      <c r="E8" s="8">
        <f t="shared" si="0"/>
        <v>3.8899999999999997</v>
      </c>
      <c r="F8" s="9">
        <v>0.187</v>
      </c>
      <c r="G8" s="9">
        <v>3.7029999999999998</v>
      </c>
      <c r="H8" s="10">
        <f t="shared" si="1"/>
        <v>4.8071979434447305E-2</v>
      </c>
      <c r="I8" s="10"/>
      <c r="J8" s="10"/>
      <c r="K8" s="10"/>
      <c r="M8" s="8"/>
    </row>
    <row r="9" spans="1:16" ht="15.75" customHeight="1">
      <c r="A9" s="17" t="s">
        <v>218</v>
      </c>
      <c r="B9" s="20" t="s">
        <v>213</v>
      </c>
      <c r="C9">
        <v>1</v>
      </c>
      <c r="D9">
        <v>8</v>
      </c>
      <c r="E9" s="8">
        <f t="shared" si="0"/>
        <v>5.3109999999999999</v>
      </c>
      <c r="F9" s="9">
        <v>0.31900000000000001</v>
      </c>
      <c r="G9" s="9">
        <v>4.992</v>
      </c>
      <c r="H9" s="10">
        <f t="shared" si="1"/>
        <v>6.0064018075691963E-2</v>
      </c>
      <c r="I9" s="10"/>
      <c r="J9" s="10"/>
      <c r="K9" s="10"/>
      <c r="M9" s="8"/>
    </row>
    <row r="10" spans="1:16" ht="15.75" customHeight="1">
      <c r="A10" s="17" t="s">
        <v>218</v>
      </c>
      <c r="B10" s="20" t="s">
        <v>213</v>
      </c>
      <c r="C10">
        <v>1</v>
      </c>
      <c r="D10">
        <v>9</v>
      </c>
      <c r="E10" s="8">
        <f t="shared" si="0"/>
        <v>8.4149999999999991</v>
      </c>
      <c r="F10" s="9">
        <v>0.09</v>
      </c>
      <c r="G10" s="9">
        <v>8.3249999999999993</v>
      </c>
      <c r="H10" s="10">
        <f t="shared" si="1"/>
        <v>1.0695187165775402E-2</v>
      </c>
      <c r="I10" s="10"/>
      <c r="J10" s="10"/>
      <c r="K10" s="10"/>
      <c r="M10" s="8"/>
    </row>
    <row r="11" spans="1:16" ht="15.75" customHeight="1">
      <c r="A11" s="17" t="s">
        <v>218</v>
      </c>
      <c r="B11" s="20" t="s">
        <v>213</v>
      </c>
      <c r="C11">
        <v>1</v>
      </c>
      <c r="D11">
        <v>10</v>
      </c>
      <c r="E11" s="8">
        <f t="shared" si="0"/>
        <v>17.77</v>
      </c>
      <c r="F11" s="9">
        <v>0.78700000000000003</v>
      </c>
      <c r="G11" s="9">
        <v>16.983000000000001</v>
      </c>
      <c r="H11" s="10">
        <f t="shared" si="1"/>
        <v>4.4288126055149132E-2</v>
      </c>
      <c r="I11" s="10"/>
      <c r="J11" s="10"/>
      <c r="K11" s="10"/>
      <c r="M11" s="8"/>
    </row>
    <row r="12" spans="1:16" ht="15.75" customHeight="1">
      <c r="A12" s="17" t="s">
        <v>218</v>
      </c>
      <c r="B12" s="20" t="s">
        <v>213</v>
      </c>
      <c r="C12">
        <v>1</v>
      </c>
      <c r="D12">
        <v>11</v>
      </c>
      <c r="E12" s="8">
        <f t="shared" si="0"/>
        <v>2.5049999999999999</v>
      </c>
      <c r="F12" s="9">
        <v>0.26400000000000001</v>
      </c>
      <c r="G12" s="9">
        <v>2.2410000000000001</v>
      </c>
      <c r="H12" s="10">
        <f t="shared" si="1"/>
        <v>0.10538922155688624</v>
      </c>
      <c r="I12" s="10"/>
      <c r="J12" s="10"/>
      <c r="K12" s="10"/>
      <c r="M12" s="8"/>
    </row>
    <row r="13" spans="1:16" ht="15.75" customHeight="1">
      <c r="A13" s="17" t="s">
        <v>218</v>
      </c>
      <c r="B13" s="20" t="s">
        <v>213</v>
      </c>
      <c r="C13">
        <v>1</v>
      </c>
      <c r="D13">
        <v>12</v>
      </c>
      <c r="E13" s="8">
        <f t="shared" si="0"/>
        <v>15.782999999999999</v>
      </c>
      <c r="F13" s="9">
        <v>0.748</v>
      </c>
      <c r="G13" s="9">
        <v>15.035</v>
      </c>
      <c r="H13" s="10">
        <f t="shared" si="1"/>
        <v>4.739276436672369E-2</v>
      </c>
      <c r="I13" s="10"/>
      <c r="J13" s="10"/>
      <c r="K13" s="10"/>
      <c r="M13" s="8"/>
    </row>
    <row r="14" spans="1:16" ht="15.75" customHeight="1">
      <c r="A14" s="17" t="s">
        <v>218</v>
      </c>
      <c r="B14" s="20" t="s">
        <v>213</v>
      </c>
      <c r="C14">
        <v>1</v>
      </c>
      <c r="D14">
        <v>13</v>
      </c>
      <c r="E14" s="8">
        <f t="shared" si="0"/>
        <v>2.6059999999999999</v>
      </c>
      <c r="F14" s="9">
        <v>0.35399999999999998</v>
      </c>
      <c r="G14" s="9">
        <v>2.2519999999999998</v>
      </c>
      <c r="H14" s="10">
        <f t="shared" si="1"/>
        <v>0.13584036838066002</v>
      </c>
      <c r="I14" s="10"/>
      <c r="J14" s="10"/>
      <c r="K14" s="10"/>
      <c r="M14" s="8"/>
    </row>
    <row r="15" spans="1:16" ht="15.75" customHeight="1">
      <c r="A15" s="17" t="s">
        <v>218</v>
      </c>
      <c r="B15" s="20" t="s">
        <v>213</v>
      </c>
      <c r="C15">
        <v>1</v>
      </c>
      <c r="D15">
        <v>14</v>
      </c>
      <c r="E15" s="8">
        <f t="shared" si="0"/>
        <v>6.0730000000000004</v>
      </c>
      <c r="F15" s="9">
        <v>0</v>
      </c>
      <c r="G15" s="9">
        <v>6.0730000000000004</v>
      </c>
      <c r="H15" s="10">
        <f t="shared" si="1"/>
        <v>0</v>
      </c>
      <c r="I15" s="10"/>
      <c r="J15" s="10"/>
      <c r="K15" s="10"/>
      <c r="M15" s="8"/>
    </row>
    <row r="16" spans="1:16" ht="15.75" customHeight="1">
      <c r="A16" s="17" t="s">
        <v>218</v>
      </c>
      <c r="B16" s="20" t="s">
        <v>213</v>
      </c>
      <c r="C16">
        <v>1</v>
      </c>
      <c r="D16">
        <v>15</v>
      </c>
      <c r="E16" s="8">
        <f t="shared" si="0"/>
        <v>14.045999999999999</v>
      </c>
      <c r="F16" s="9">
        <v>2.3650000000000002</v>
      </c>
      <c r="G16" s="9">
        <v>11.680999999999999</v>
      </c>
      <c r="H16" s="10">
        <f t="shared" si="1"/>
        <v>0.16837533817456929</v>
      </c>
      <c r="I16" s="10"/>
      <c r="J16" s="10"/>
      <c r="K16" s="10"/>
      <c r="M16" s="8"/>
    </row>
    <row r="17" spans="1:13" ht="15.75" customHeight="1">
      <c r="A17" s="17" t="s">
        <v>218</v>
      </c>
      <c r="B17" s="20" t="s">
        <v>213</v>
      </c>
      <c r="C17">
        <v>1</v>
      </c>
      <c r="D17">
        <v>16</v>
      </c>
      <c r="E17" s="8">
        <f t="shared" si="0"/>
        <v>14.684000000000001</v>
      </c>
      <c r="F17" s="9">
        <v>0.78400000000000003</v>
      </c>
      <c r="G17" s="9">
        <v>13.9</v>
      </c>
      <c r="H17" s="10">
        <f t="shared" si="1"/>
        <v>5.3391446472350855E-2</v>
      </c>
      <c r="I17" s="10"/>
      <c r="J17" s="10"/>
      <c r="K17" s="10"/>
      <c r="M17" s="8"/>
    </row>
    <row r="18" spans="1:13" ht="15.75" customHeight="1">
      <c r="A18" s="17" t="s">
        <v>218</v>
      </c>
      <c r="B18" s="20" t="s">
        <v>213</v>
      </c>
      <c r="C18">
        <v>1</v>
      </c>
      <c r="D18">
        <v>17</v>
      </c>
      <c r="E18" s="8">
        <f t="shared" si="0"/>
        <v>3.0749999999999997</v>
      </c>
      <c r="F18" s="9">
        <v>0.33600000000000002</v>
      </c>
      <c r="G18" s="9">
        <v>2.7389999999999999</v>
      </c>
      <c r="H18" s="10">
        <f t="shared" si="1"/>
        <v>0.10926829268292684</v>
      </c>
      <c r="I18" s="10"/>
      <c r="J18" s="10"/>
      <c r="K18" s="10"/>
      <c r="M18" s="8"/>
    </row>
    <row r="19" spans="1:13" ht="15.75" customHeight="1">
      <c r="A19" s="17"/>
      <c r="B19" s="20"/>
      <c r="E19" s="1">
        <f t="shared" ref="E19:G19" si="2">SUM(E2:E18)</f>
        <v>143.95099999999996</v>
      </c>
      <c r="F19" s="1">
        <f t="shared" si="2"/>
        <v>9.0920000000000005</v>
      </c>
      <c r="G19" s="1">
        <f t="shared" si="2"/>
        <v>134.85899999999998</v>
      </c>
      <c r="L19" s="1" t="str">
        <f>L2</f>
        <v>Dipten Ar 3</v>
      </c>
      <c r="M19" s="1" t="s">
        <v>81</v>
      </c>
    </row>
    <row r="20" spans="1:13" ht="15.75" customHeight="1">
      <c r="A20" s="17" t="s">
        <v>218</v>
      </c>
      <c r="B20" s="20" t="s">
        <v>213</v>
      </c>
      <c r="C20">
        <v>2</v>
      </c>
      <c r="D20">
        <v>1</v>
      </c>
      <c r="E20" s="2">
        <v>7.5460000000000003</v>
      </c>
      <c r="F20" s="2">
        <v>4.7E-2</v>
      </c>
      <c r="G20">
        <f t="shared" ref="G20:G44" si="3">E20-F20</f>
        <v>7.4990000000000006</v>
      </c>
      <c r="H20" s="10">
        <f>F20/E20</f>
        <v>6.2284654121388811E-3</v>
      </c>
      <c r="I20" s="10">
        <f>AVERAGE(H20:H44)</f>
        <v>2.9107139539610746E-2</v>
      </c>
      <c r="J20" s="10"/>
      <c r="K20" s="10"/>
      <c r="L20" s="2" t="s">
        <v>86</v>
      </c>
      <c r="M20" s="2">
        <v>170</v>
      </c>
    </row>
    <row r="21" spans="1:13" ht="15.75" customHeight="1">
      <c r="A21" s="17" t="s">
        <v>218</v>
      </c>
      <c r="B21" s="20" t="s">
        <v>213</v>
      </c>
      <c r="C21">
        <v>2</v>
      </c>
      <c r="D21">
        <v>2</v>
      </c>
      <c r="E21" s="2">
        <v>2.411</v>
      </c>
      <c r="F21" s="2">
        <v>0</v>
      </c>
      <c r="G21">
        <f t="shared" si="3"/>
        <v>2.411</v>
      </c>
      <c r="H21" s="10">
        <f t="shared" ref="H21:H44" si="4">F21/E21</f>
        <v>0</v>
      </c>
      <c r="I21" s="10"/>
      <c r="J21" s="10"/>
      <c r="K21" s="10"/>
    </row>
    <row r="22" spans="1:13" ht="15.75" customHeight="1">
      <c r="A22" s="17" t="s">
        <v>218</v>
      </c>
      <c r="B22" s="20" t="s">
        <v>213</v>
      </c>
      <c r="C22">
        <v>2</v>
      </c>
      <c r="D22">
        <v>3</v>
      </c>
      <c r="E22">
        <f>3.999+0.628</f>
        <v>4.6269999999999998</v>
      </c>
      <c r="F22" s="2">
        <v>9.8000000000000004E-2</v>
      </c>
      <c r="G22">
        <f t="shared" si="3"/>
        <v>4.5289999999999999</v>
      </c>
      <c r="H22" s="10">
        <f t="shared" si="4"/>
        <v>2.1180030257186084E-2</v>
      </c>
      <c r="I22" s="10"/>
      <c r="J22" s="10"/>
      <c r="K22" s="10"/>
    </row>
    <row r="23" spans="1:13" ht="15.75" customHeight="1">
      <c r="A23" s="17" t="s">
        <v>218</v>
      </c>
      <c r="B23" s="20" t="s">
        <v>213</v>
      </c>
      <c r="C23">
        <v>2</v>
      </c>
      <c r="D23">
        <v>4</v>
      </c>
      <c r="E23" s="2">
        <v>6.306</v>
      </c>
      <c r="F23" s="2">
        <v>4.2999999999999997E-2</v>
      </c>
      <c r="G23">
        <f t="shared" si="3"/>
        <v>6.2629999999999999</v>
      </c>
      <c r="H23" s="10">
        <f t="shared" si="4"/>
        <v>6.8189026324135737E-3</v>
      </c>
      <c r="I23" s="10"/>
      <c r="J23" s="10"/>
      <c r="K23" s="10"/>
    </row>
    <row r="24" spans="1:13" ht="15.75" customHeight="1">
      <c r="A24" s="17" t="s">
        <v>218</v>
      </c>
      <c r="B24" s="20" t="s">
        <v>213</v>
      </c>
      <c r="C24">
        <v>2</v>
      </c>
      <c r="D24">
        <v>5</v>
      </c>
      <c r="E24" s="2">
        <v>4.8529999999999998</v>
      </c>
      <c r="F24" s="2">
        <v>5.1999999999999998E-2</v>
      </c>
      <c r="G24">
        <f t="shared" si="3"/>
        <v>4.8010000000000002</v>
      </c>
      <c r="H24" s="10">
        <f t="shared" si="4"/>
        <v>1.071502163610138E-2</v>
      </c>
      <c r="I24" s="10"/>
      <c r="J24" s="10"/>
      <c r="K24" s="10"/>
    </row>
    <row r="25" spans="1:13" ht="15.75" customHeight="1">
      <c r="A25" s="17" t="s">
        <v>218</v>
      </c>
      <c r="B25" s="20" t="s">
        <v>213</v>
      </c>
      <c r="C25">
        <v>2</v>
      </c>
      <c r="D25">
        <v>6</v>
      </c>
      <c r="E25" s="2">
        <v>7.0759999999999996</v>
      </c>
      <c r="F25" s="2">
        <v>0.28699999999999998</v>
      </c>
      <c r="G25">
        <f t="shared" si="3"/>
        <v>6.7889999999999997</v>
      </c>
      <c r="H25" s="10">
        <f t="shared" si="4"/>
        <v>4.0559638213680041E-2</v>
      </c>
      <c r="I25" s="10"/>
      <c r="J25" s="10"/>
      <c r="K25" s="10"/>
    </row>
    <row r="26" spans="1:13" ht="15.75" customHeight="1">
      <c r="A26" s="17" t="s">
        <v>218</v>
      </c>
      <c r="B26" s="20" t="s">
        <v>213</v>
      </c>
      <c r="C26">
        <v>2</v>
      </c>
      <c r="D26">
        <v>7</v>
      </c>
      <c r="E26" s="2">
        <v>4.1120000000000001</v>
      </c>
      <c r="F26" s="2">
        <v>0</v>
      </c>
      <c r="G26">
        <f t="shared" si="3"/>
        <v>4.1120000000000001</v>
      </c>
      <c r="H26" s="10">
        <f t="shared" si="4"/>
        <v>0</v>
      </c>
      <c r="I26" s="10"/>
      <c r="J26" s="10"/>
      <c r="K26" s="10"/>
    </row>
    <row r="27" spans="1:13" ht="15.75" customHeight="1">
      <c r="A27" s="17" t="s">
        <v>218</v>
      </c>
      <c r="B27" s="20" t="s">
        <v>213</v>
      </c>
      <c r="C27">
        <v>2</v>
      </c>
      <c r="D27">
        <v>8</v>
      </c>
      <c r="E27" s="2">
        <v>3.9180000000000001</v>
      </c>
      <c r="F27" s="2">
        <v>0</v>
      </c>
      <c r="G27">
        <f t="shared" si="3"/>
        <v>3.9180000000000001</v>
      </c>
      <c r="H27" s="10">
        <f t="shared" si="4"/>
        <v>0</v>
      </c>
      <c r="I27" s="10"/>
      <c r="J27" s="10"/>
      <c r="K27" s="10"/>
    </row>
    <row r="28" spans="1:13" ht="15.75" customHeight="1">
      <c r="A28" s="17" t="s">
        <v>218</v>
      </c>
      <c r="B28" s="20" t="s">
        <v>213</v>
      </c>
      <c r="C28">
        <v>2</v>
      </c>
      <c r="D28">
        <v>9</v>
      </c>
      <c r="E28" s="2">
        <v>6.673</v>
      </c>
      <c r="F28" s="2">
        <v>0.126</v>
      </c>
      <c r="G28">
        <f t="shared" si="3"/>
        <v>6.5469999999999997</v>
      </c>
      <c r="H28" s="10">
        <f t="shared" si="4"/>
        <v>1.8882062041060993E-2</v>
      </c>
      <c r="I28" s="10"/>
      <c r="J28" s="10"/>
      <c r="K28" s="10"/>
    </row>
    <row r="29" spans="1:13" ht="15.75" customHeight="1">
      <c r="A29" s="17" t="s">
        <v>218</v>
      </c>
      <c r="B29" s="20" t="s">
        <v>213</v>
      </c>
      <c r="C29">
        <v>2</v>
      </c>
      <c r="D29">
        <v>10</v>
      </c>
      <c r="E29" s="2">
        <v>3.5550000000000002</v>
      </c>
      <c r="F29" s="2">
        <v>0.109</v>
      </c>
      <c r="G29">
        <f t="shared" si="3"/>
        <v>3.4460000000000002</v>
      </c>
      <c r="H29" s="10">
        <f t="shared" si="4"/>
        <v>3.0661040787623065E-2</v>
      </c>
      <c r="I29" s="10"/>
      <c r="J29" s="10"/>
      <c r="K29" s="10"/>
    </row>
    <row r="30" spans="1:13" ht="15.75" customHeight="1">
      <c r="A30" s="17" t="s">
        <v>218</v>
      </c>
      <c r="B30" s="20" t="s">
        <v>213</v>
      </c>
      <c r="C30">
        <v>2</v>
      </c>
      <c r="D30">
        <v>11</v>
      </c>
      <c r="E30" s="2">
        <v>1.0780000000000001</v>
      </c>
      <c r="F30" s="2">
        <v>0.29699999999999999</v>
      </c>
      <c r="G30">
        <f t="shared" si="3"/>
        <v>0.78100000000000014</v>
      </c>
      <c r="H30" s="10">
        <f t="shared" si="4"/>
        <v>0.27551020408163263</v>
      </c>
      <c r="I30" s="10"/>
      <c r="J30" s="10"/>
      <c r="K30" s="10"/>
    </row>
    <row r="31" spans="1:13" ht="15.75" customHeight="1">
      <c r="A31" s="17" t="s">
        <v>218</v>
      </c>
      <c r="B31" s="20" t="s">
        <v>213</v>
      </c>
      <c r="C31">
        <v>2</v>
      </c>
      <c r="D31">
        <v>12</v>
      </c>
      <c r="E31" s="2">
        <v>1.139</v>
      </c>
      <c r="F31" s="2">
        <v>6.0000000000000001E-3</v>
      </c>
      <c r="G31">
        <f t="shared" si="3"/>
        <v>1.133</v>
      </c>
      <c r="H31" s="10">
        <f t="shared" si="4"/>
        <v>5.2677787532923615E-3</v>
      </c>
      <c r="I31" s="10"/>
      <c r="J31" s="10"/>
      <c r="K31" s="10"/>
    </row>
    <row r="32" spans="1:13" ht="15.75" customHeight="1">
      <c r="A32" s="17" t="s">
        <v>218</v>
      </c>
      <c r="B32" s="20" t="s">
        <v>213</v>
      </c>
      <c r="C32">
        <v>2</v>
      </c>
      <c r="D32">
        <v>13</v>
      </c>
      <c r="E32">
        <f>1.399+3.713</f>
        <v>5.1120000000000001</v>
      </c>
      <c r="F32" s="2">
        <v>0</v>
      </c>
      <c r="G32">
        <f t="shared" si="3"/>
        <v>5.1120000000000001</v>
      </c>
      <c r="H32" s="10">
        <f t="shared" si="4"/>
        <v>0</v>
      </c>
      <c r="I32" s="10"/>
      <c r="J32" s="10"/>
      <c r="K32" s="10"/>
    </row>
    <row r="33" spans="1:13" ht="15.75" customHeight="1">
      <c r="A33" s="17" t="s">
        <v>218</v>
      </c>
      <c r="B33" s="20" t="s">
        <v>213</v>
      </c>
      <c r="C33">
        <v>2</v>
      </c>
      <c r="D33">
        <v>14</v>
      </c>
      <c r="E33" s="2">
        <v>5.1369999999999996</v>
      </c>
      <c r="F33" s="2">
        <v>0.185</v>
      </c>
      <c r="G33">
        <f t="shared" si="3"/>
        <v>4.952</v>
      </c>
      <c r="H33" s="10">
        <f t="shared" si="4"/>
        <v>3.6013237298033872E-2</v>
      </c>
      <c r="I33" s="10"/>
      <c r="J33" s="10"/>
      <c r="K33" s="10"/>
    </row>
    <row r="34" spans="1:13" ht="15.75" customHeight="1">
      <c r="A34" s="17" t="s">
        <v>218</v>
      </c>
      <c r="B34" s="20" t="s">
        <v>213</v>
      </c>
      <c r="C34">
        <v>2</v>
      </c>
      <c r="D34">
        <v>15</v>
      </c>
      <c r="E34" s="2">
        <v>5.468</v>
      </c>
      <c r="F34" s="2">
        <v>0</v>
      </c>
      <c r="G34">
        <f t="shared" si="3"/>
        <v>5.468</v>
      </c>
      <c r="H34" s="10">
        <f t="shared" si="4"/>
        <v>0</v>
      </c>
      <c r="I34" s="10"/>
      <c r="J34" s="10"/>
      <c r="K34" s="10"/>
    </row>
    <row r="35" spans="1:13" ht="15.75" customHeight="1">
      <c r="A35" s="17" t="s">
        <v>218</v>
      </c>
      <c r="B35" s="20" t="s">
        <v>213</v>
      </c>
      <c r="C35">
        <v>2</v>
      </c>
      <c r="D35">
        <v>16</v>
      </c>
      <c r="E35" s="2">
        <v>5.6890000000000001</v>
      </c>
      <c r="F35" s="2">
        <v>0</v>
      </c>
      <c r="G35">
        <f t="shared" si="3"/>
        <v>5.6890000000000001</v>
      </c>
      <c r="H35" s="10">
        <f t="shared" si="4"/>
        <v>0</v>
      </c>
      <c r="I35" s="10"/>
      <c r="J35" s="10"/>
      <c r="K35" s="10"/>
    </row>
    <row r="36" spans="1:13" ht="15.75" customHeight="1">
      <c r="A36" s="17" t="s">
        <v>218</v>
      </c>
      <c r="B36" s="20" t="s">
        <v>213</v>
      </c>
      <c r="C36">
        <v>2</v>
      </c>
      <c r="D36">
        <v>17</v>
      </c>
      <c r="E36" s="2">
        <v>4.1740000000000004</v>
      </c>
      <c r="F36" s="2">
        <v>0</v>
      </c>
      <c r="G36">
        <f t="shared" si="3"/>
        <v>4.1740000000000004</v>
      </c>
      <c r="H36" s="10">
        <f t="shared" si="4"/>
        <v>0</v>
      </c>
      <c r="I36" s="10"/>
      <c r="J36" s="10"/>
      <c r="K36" s="10"/>
    </row>
    <row r="37" spans="1:13" ht="15.75" customHeight="1">
      <c r="A37" s="17" t="s">
        <v>218</v>
      </c>
      <c r="B37" s="20" t="s">
        <v>213</v>
      </c>
      <c r="C37">
        <v>2</v>
      </c>
      <c r="D37">
        <v>18</v>
      </c>
      <c r="E37" s="2">
        <v>9.2029999999999994</v>
      </c>
      <c r="F37" s="2">
        <v>6.4000000000000001E-2</v>
      </c>
      <c r="G37">
        <f t="shared" si="3"/>
        <v>9.1389999999999993</v>
      </c>
      <c r="H37" s="10">
        <f t="shared" si="4"/>
        <v>6.9542540475931768E-3</v>
      </c>
      <c r="I37" s="10"/>
      <c r="J37" s="10"/>
      <c r="K37" s="10"/>
    </row>
    <row r="38" spans="1:13" ht="15.75" customHeight="1">
      <c r="A38" s="17" t="s">
        <v>218</v>
      </c>
      <c r="B38" s="20" t="s">
        <v>213</v>
      </c>
      <c r="C38">
        <v>2</v>
      </c>
      <c r="D38">
        <v>19</v>
      </c>
      <c r="E38" s="2">
        <v>4.1619999999999999</v>
      </c>
      <c r="F38" s="2">
        <v>0</v>
      </c>
      <c r="G38">
        <f t="shared" si="3"/>
        <v>4.1619999999999999</v>
      </c>
      <c r="H38" s="10">
        <f t="shared" si="4"/>
        <v>0</v>
      </c>
      <c r="I38" s="10"/>
      <c r="J38" s="10"/>
      <c r="K38" s="10"/>
    </row>
    <row r="39" spans="1:13" ht="15.75" customHeight="1">
      <c r="A39" s="17" t="s">
        <v>218</v>
      </c>
      <c r="B39" s="20" t="s">
        <v>213</v>
      </c>
      <c r="C39">
        <v>2</v>
      </c>
      <c r="D39">
        <v>20</v>
      </c>
      <c r="E39" s="2">
        <v>1.8320000000000001</v>
      </c>
      <c r="F39" s="2">
        <v>0</v>
      </c>
      <c r="G39">
        <f t="shared" si="3"/>
        <v>1.8320000000000001</v>
      </c>
      <c r="H39" s="10">
        <f t="shared" si="4"/>
        <v>0</v>
      </c>
      <c r="I39" s="10"/>
      <c r="J39" s="10"/>
      <c r="K39" s="10"/>
    </row>
    <row r="40" spans="1:13" ht="15.75" customHeight="1">
      <c r="A40" s="17" t="s">
        <v>218</v>
      </c>
      <c r="B40" s="20" t="s">
        <v>213</v>
      </c>
      <c r="C40">
        <v>2</v>
      </c>
      <c r="D40">
        <v>21</v>
      </c>
      <c r="E40" s="2">
        <v>3.4209999999999998</v>
      </c>
      <c r="F40" s="2">
        <v>0.48199999999999998</v>
      </c>
      <c r="G40">
        <f t="shared" si="3"/>
        <v>2.9390000000000001</v>
      </c>
      <c r="H40" s="10">
        <f t="shared" si="4"/>
        <v>0.14089447529961999</v>
      </c>
      <c r="I40" s="10"/>
      <c r="J40" s="10"/>
      <c r="K40" s="10"/>
    </row>
    <row r="41" spans="1:13" ht="15.75" customHeight="1">
      <c r="A41" s="17" t="s">
        <v>218</v>
      </c>
      <c r="B41" s="20" t="s">
        <v>213</v>
      </c>
      <c r="C41">
        <v>2</v>
      </c>
      <c r="D41">
        <v>22</v>
      </c>
      <c r="E41" s="2">
        <v>2.7269999999999999</v>
      </c>
      <c r="F41" s="2">
        <v>0.183</v>
      </c>
      <c r="G41">
        <f t="shared" si="3"/>
        <v>2.544</v>
      </c>
      <c r="H41" s="10">
        <f t="shared" si="4"/>
        <v>6.7106710671067105E-2</v>
      </c>
      <c r="I41" s="10"/>
      <c r="J41" s="10"/>
      <c r="K41" s="10"/>
    </row>
    <row r="42" spans="1:13" ht="15.75" customHeight="1">
      <c r="A42" s="17" t="s">
        <v>218</v>
      </c>
      <c r="B42" s="20" t="s">
        <v>213</v>
      </c>
      <c r="C42">
        <v>2</v>
      </c>
      <c r="D42">
        <v>23</v>
      </c>
      <c r="E42" s="2">
        <v>6.6909999999999998</v>
      </c>
      <c r="F42" s="2">
        <v>0.22700000000000001</v>
      </c>
      <c r="G42">
        <f t="shared" si="3"/>
        <v>6.4639999999999995</v>
      </c>
      <c r="H42" s="10">
        <f t="shared" si="4"/>
        <v>3.3926169481392918E-2</v>
      </c>
      <c r="I42" s="10"/>
      <c r="J42" s="10"/>
      <c r="K42" s="10"/>
    </row>
    <row r="43" spans="1:13" ht="15.75" customHeight="1">
      <c r="A43" s="17" t="s">
        <v>218</v>
      </c>
      <c r="B43" s="20" t="s">
        <v>213</v>
      </c>
      <c r="C43">
        <v>2</v>
      </c>
      <c r="D43">
        <v>24</v>
      </c>
      <c r="E43" s="2">
        <v>8.7390000000000008</v>
      </c>
      <c r="F43" s="2">
        <v>0.13200000000000001</v>
      </c>
      <c r="G43">
        <f t="shared" si="3"/>
        <v>8.6070000000000011</v>
      </c>
      <c r="H43" s="10">
        <f t="shared" si="4"/>
        <v>1.5104703055269481E-2</v>
      </c>
      <c r="I43" s="10"/>
      <c r="J43" s="10"/>
      <c r="K43" s="10"/>
    </row>
    <row r="44" spans="1:13" ht="15.75" customHeight="1">
      <c r="A44" s="17" t="s">
        <v>218</v>
      </c>
      <c r="B44" s="20" t="s">
        <v>213</v>
      </c>
      <c r="C44">
        <v>2</v>
      </c>
      <c r="D44">
        <v>25</v>
      </c>
      <c r="E44" s="2">
        <v>4.133</v>
      </c>
      <c r="F44" s="2">
        <v>4.9000000000000002E-2</v>
      </c>
      <c r="G44">
        <f t="shared" si="3"/>
        <v>4.0839999999999996</v>
      </c>
      <c r="H44" s="10">
        <f t="shared" si="4"/>
        <v>1.1855794822163078E-2</v>
      </c>
      <c r="I44" s="10"/>
      <c r="J44" s="10"/>
      <c r="K44" s="10"/>
    </row>
    <row r="45" spans="1:13" ht="15.75" customHeight="1">
      <c r="A45" s="17"/>
      <c r="B45" s="20"/>
      <c r="E45" s="1">
        <f t="shared" ref="E45:G45" si="5">SUM(E20:E44)</f>
        <v>119.78200000000004</v>
      </c>
      <c r="F45" s="1">
        <f t="shared" si="5"/>
        <v>2.387</v>
      </c>
      <c r="G45" s="1">
        <f t="shared" si="5"/>
        <v>117.395</v>
      </c>
      <c r="H45" s="10"/>
      <c r="I45" s="10"/>
      <c r="J45" s="10"/>
      <c r="K45" s="10"/>
      <c r="L45" s="1" t="str">
        <f>L20</f>
        <v>Dipten Ar 7</v>
      </c>
      <c r="M45" s="1" t="s">
        <v>81</v>
      </c>
    </row>
    <row r="46" spans="1:13" ht="15.75" customHeight="1">
      <c r="A46" s="17" t="s">
        <v>218</v>
      </c>
      <c r="B46" s="20" t="s">
        <v>213</v>
      </c>
      <c r="C46">
        <v>3</v>
      </c>
      <c r="D46">
        <v>1</v>
      </c>
      <c r="E46" s="2">
        <v>17.12</v>
      </c>
      <c r="F46" s="2">
        <v>0</v>
      </c>
      <c r="G46">
        <f t="shared" ref="G46:G54" si="6">E46-F46</f>
        <v>17.12</v>
      </c>
      <c r="H46" s="10">
        <f>F46/E46</f>
        <v>0</v>
      </c>
      <c r="I46" s="10">
        <f>AVERAGE(H46:H54)</f>
        <v>2.7409805311291852E-2</v>
      </c>
      <c r="J46" s="10"/>
      <c r="K46" s="10"/>
      <c r="L46" s="2" t="s">
        <v>96</v>
      </c>
      <c r="M46" s="2">
        <v>171</v>
      </c>
    </row>
    <row r="47" spans="1:13" ht="15.75" customHeight="1">
      <c r="A47" s="17" t="s">
        <v>218</v>
      </c>
      <c r="B47" s="20" t="s">
        <v>213</v>
      </c>
      <c r="C47">
        <v>3</v>
      </c>
      <c r="D47">
        <v>2</v>
      </c>
      <c r="E47" s="2">
        <v>13.068</v>
      </c>
      <c r="F47" s="2">
        <v>0</v>
      </c>
      <c r="G47">
        <f t="shared" si="6"/>
        <v>13.068</v>
      </c>
      <c r="H47" s="10">
        <f t="shared" ref="H47:H54" si="7">F47/E47</f>
        <v>0</v>
      </c>
      <c r="I47" s="10"/>
      <c r="J47" s="10"/>
      <c r="K47" s="10"/>
    </row>
    <row r="48" spans="1:13" ht="15.75" customHeight="1">
      <c r="A48" s="17" t="s">
        <v>218</v>
      </c>
      <c r="B48" s="20" t="s">
        <v>213</v>
      </c>
      <c r="C48">
        <v>3</v>
      </c>
      <c r="D48">
        <v>3</v>
      </c>
      <c r="E48" s="2">
        <v>10.356999999999999</v>
      </c>
      <c r="F48" s="2">
        <v>0.57999999999999996</v>
      </c>
      <c r="G48">
        <f t="shared" si="6"/>
        <v>9.7769999999999992</v>
      </c>
      <c r="H48" s="10">
        <f t="shared" si="7"/>
        <v>5.6000772424447232E-2</v>
      </c>
      <c r="I48" s="10"/>
      <c r="J48" s="10"/>
      <c r="K48" s="10"/>
    </row>
    <row r="49" spans="1:13" ht="15.75" customHeight="1">
      <c r="A49" s="17" t="s">
        <v>218</v>
      </c>
      <c r="B49" s="20" t="s">
        <v>213</v>
      </c>
      <c r="C49">
        <v>3</v>
      </c>
      <c r="D49">
        <v>4</v>
      </c>
      <c r="E49" s="2">
        <v>5.6879999999999997</v>
      </c>
      <c r="F49" s="2">
        <v>0.68300000000000005</v>
      </c>
      <c r="G49">
        <f t="shared" si="6"/>
        <v>5.0049999999999999</v>
      </c>
      <c r="H49" s="10">
        <f t="shared" si="7"/>
        <v>0.12007735583684952</v>
      </c>
      <c r="I49" s="10"/>
      <c r="J49" s="10"/>
      <c r="K49" s="10"/>
    </row>
    <row r="50" spans="1:13" ht="15.75" customHeight="1">
      <c r="A50" s="17" t="s">
        <v>218</v>
      </c>
      <c r="B50" s="20" t="s">
        <v>213</v>
      </c>
      <c r="C50">
        <v>3</v>
      </c>
      <c r="D50">
        <v>5</v>
      </c>
      <c r="E50" s="2">
        <v>8.3719999999999999</v>
      </c>
      <c r="F50" s="2">
        <v>0</v>
      </c>
      <c r="G50">
        <f t="shared" si="6"/>
        <v>8.3719999999999999</v>
      </c>
      <c r="H50" s="10">
        <f t="shared" si="7"/>
        <v>0</v>
      </c>
      <c r="I50" s="10"/>
      <c r="J50" s="10"/>
      <c r="K50" s="10"/>
    </row>
    <row r="51" spans="1:13" ht="15.75" customHeight="1">
      <c r="A51" s="17" t="s">
        <v>218</v>
      </c>
      <c r="B51" s="20" t="s">
        <v>213</v>
      </c>
      <c r="C51">
        <v>3</v>
      </c>
      <c r="D51">
        <v>6</v>
      </c>
      <c r="E51" s="2">
        <v>5.508</v>
      </c>
      <c r="F51" s="2">
        <v>0.19400000000000001</v>
      </c>
      <c r="G51">
        <f t="shared" si="6"/>
        <v>5.3140000000000001</v>
      </c>
      <c r="H51" s="10">
        <f t="shared" si="7"/>
        <v>3.5221496005809733E-2</v>
      </c>
      <c r="I51" s="10"/>
      <c r="J51" s="10"/>
      <c r="K51" s="10"/>
    </row>
    <row r="52" spans="1:13" ht="15.75" customHeight="1">
      <c r="A52" s="17" t="s">
        <v>218</v>
      </c>
      <c r="B52" s="20" t="s">
        <v>213</v>
      </c>
      <c r="C52">
        <v>3</v>
      </c>
      <c r="D52">
        <v>7</v>
      </c>
      <c r="E52">
        <f>0.861+3.745</f>
        <v>4.6059999999999999</v>
      </c>
      <c r="F52" s="2">
        <v>0.16300000000000001</v>
      </c>
      <c r="G52">
        <f t="shared" si="6"/>
        <v>4.4429999999999996</v>
      </c>
      <c r="H52" s="10">
        <f t="shared" si="7"/>
        <v>3.5388623534520193E-2</v>
      </c>
      <c r="I52" s="10"/>
      <c r="J52" s="10"/>
      <c r="K52" s="10"/>
    </row>
    <row r="53" spans="1:13" ht="15.75" customHeight="1">
      <c r="A53" s="17" t="s">
        <v>218</v>
      </c>
      <c r="B53" s="20" t="s">
        <v>213</v>
      </c>
      <c r="C53">
        <v>3</v>
      </c>
      <c r="D53">
        <v>8</v>
      </c>
      <c r="E53" s="2">
        <v>8.6440000000000001</v>
      </c>
      <c r="F53" s="2">
        <v>0</v>
      </c>
      <c r="G53">
        <f t="shared" si="6"/>
        <v>8.6440000000000001</v>
      </c>
      <c r="H53" s="10">
        <f t="shared" si="7"/>
        <v>0</v>
      </c>
      <c r="I53" s="10"/>
      <c r="J53" s="10"/>
      <c r="K53" s="10"/>
    </row>
    <row r="54" spans="1:13" ht="15.75" customHeight="1">
      <c r="A54" s="17" t="s">
        <v>218</v>
      </c>
      <c r="B54" s="20" t="s">
        <v>213</v>
      </c>
      <c r="C54">
        <v>3</v>
      </c>
      <c r="D54">
        <v>9</v>
      </c>
      <c r="E54" s="2">
        <v>9.6359999999999992</v>
      </c>
      <c r="F54" s="2">
        <v>0</v>
      </c>
      <c r="G54">
        <f t="shared" si="6"/>
        <v>9.6359999999999992</v>
      </c>
      <c r="H54" s="10">
        <f t="shared" si="7"/>
        <v>0</v>
      </c>
      <c r="I54" s="10"/>
      <c r="J54" s="10"/>
      <c r="K54" s="10"/>
    </row>
    <row r="55" spans="1:13" ht="15.75" customHeight="1">
      <c r="A55" s="17"/>
      <c r="E55" s="1">
        <f t="shared" ref="E55:G55" si="8">SUM(E46:E54)</f>
        <v>82.999000000000009</v>
      </c>
      <c r="F55" s="1">
        <f t="shared" si="8"/>
        <v>1.6199999999999999</v>
      </c>
      <c r="G55" s="1">
        <f t="shared" si="8"/>
        <v>81.379000000000005</v>
      </c>
      <c r="L55" s="1" t="str">
        <f>L46</f>
        <v>Dipten Ar 8</v>
      </c>
      <c r="M55" s="1" t="s">
        <v>81</v>
      </c>
    </row>
    <row r="56" spans="1:13" ht="15.75" customHeight="1">
      <c r="A56" s="17" t="s">
        <v>218</v>
      </c>
      <c r="B56" s="20" t="s">
        <v>214</v>
      </c>
      <c r="C56">
        <v>1</v>
      </c>
      <c r="D56">
        <v>1</v>
      </c>
      <c r="E56" s="2">
        <v>9.875</v>
      </c>
      <c r="F56" s="2">
        <v>0</v>
      </c>
      <c r="G56">
        <f t="shared" ref="G56:G66" si="9">E56-F56</f>
        <v>9.875</v>
      </c>
      <c r="H56" s="10">
        <f>F56/E56</f>
        <v>0</v>
      </c>
      <c r="I56" s="10">
        <f>AVERAGE(H56:H66)</f>
        <v>1.5611007170836126E-2</v>
      </c>
      <c r="J56" s="10">
        <f>AVERAGE(I56:I66)</f>
        <v>1.5611007170836126E-2</v>
      </c>
      <c r="K56" s="10"/>
      <c r="L56" s="2" t="s">
        <v>101</v>
      </c>
      <c r="M56" s="2">
        <v>173</v>
      </c>
    </row>
    <row r="57" spans="1:13" ht="15.75" customHeight="1">
      <c r="A57" s="17" t="s">
        <v>218</v>
      </c>
      <c r="B57" s="20" t="s">
        <v>214</v>
      </c>
      <c r="C57">
        <v>1</v>
      </c>
      <c r="D57">
        <v>2</v>
      </c>
      <c r="E57" s="2">
        <v>8.9979999999999993</v>
      </c>
      <c r="F57" s="2">
        <v>2.5999999999999999E-2</v>
      </c>
      <c r="G57">
        <f t="shared" si="9"/>
        <v>8.9719999999999995</v>
      </c>
      <c r="H57" s="10">
        <f t="shared" ref="H57:H66" si="10">F57/E57</f>
        <v>2.88953100689042E-3</v>
      </c>
      <c r="I57" s="10"/>
      <c r="J57" s="10"/>
      <c r="K57" s="10"/>
    </row>
    <row r="58" spans="1:13" ht="15.75" customHeight="1">
      <c r="A58" s="17" t="s">
        <v>218</v>
      </c>
      <c r="B58" s="20" t="s">
        <v>214</v>
      </c>
      <c r="C58">
        <v>1</v>
      </c>
      <c r="D58">
        <v>3</v>
      </c>
      <c r="E58" s="2">
        <v>3.9849999999999999</v>
      </c>
      <c r="F58" s="2">
        <v>0</v>
      </c>
      <c r="G58">
        <f t="shared" si="9"/>
        <v>3.9849999999999999</v>
      </c>
      <c r="H58" s="10">
        <f t="shared" si="10"/>
        <v>0</v>
      </c>
      <c r="I58" s="10"/>
      <c r="J58" s="10"/>
      <c r="K58" s="10"/>
    </row>
    <row r="59" spans="1:13" ht="15.75" customHeight="1">
      <c r="A59" s="17" t="s">
        <v>218</v>
      </c>
      <c r="B59" s="20" t="s">
        <v>214</v>
      </c>
      <c r="C59">
        <v>1</v>
      </c>
      <c r="D59">
        <v>4</v>
      </c>
      <c r="E59" s="2">
        <v>10.103</v>
      </c>
      <c r="F59" s="2">
        <v>0.70599999999999996</v>
      </c>
      <c r="G59">
        <f t="shared" si="9"/>
        <v>9.3970000000000002</v>
      </c>
      <c r="H59" s="10">
        <f t="shared" si="10"/>
        <v>6.9880233593981989E-2</v>
      </c>
      <c r="I59" s="10"/>
      <c r="J59" s="10"/>
      <c r="K59" s="10"/>
    </row>
    <row r="60" spans="1:13" ht="15.75" customHeight="1">
      <c r="A60" s="17" t="s">
        <v>218</v>
      </c>
      <c r="B60" s="20" t="s">
        <v>214</v>
      </c>
      <c r="C60">
        <v>1</v>
      </c>
      <c r="D60">
        <v>5</v>
      </c>
      <c r="E60" s="2">
        <v>13.305999999999999</v>
      </c>
      <c r="F60" s="2">
        <v>0.108</v>
      </c>
      <c r="G60">
        <f t="shared" si="9"/>
        <v>13.197999999999999</v>
      </c>
      <c r="H60" s="10">
        <f t="shared" si="10"/>
        <v>8.1166391101758616E-3</v>
      </c>
      <c r="I60" s="10"/>
      <c r="J60" s="10"/>
      <c r="K60" s="10"/>
    </row>
    <row r="61" spans="1:13" ht="15.75" customHeight="1">
      <c r="A61" s="17" t="s">
        <v>218</v>
      </c>
      <c r="B61" s="20" t="s">
        <v>214</v>
      </c>
      <c r="C61">
        <v>1</v>
      </c>
      <c r="D61">
        <v>6</v>
      </c>
      <c r="E61" s="2">
        <v>2.2719999999999998</v>
      </c>
      <c r="F61" s="2">
        <v>0</v>
      </c>
      <c r="G61">
        <f t="shared" si="9"/>
        <v>2.2719999999999998</v>
      </c>
      <c r="H61" s="10">
        <f t="shared" si="10"/>
        <v>0</v>
      </c>
      <c r="I61" s="10"/>
      <c r="J61" s="10"/>
      <c r="K61" s="10"/>
    </row>
    <row r="62" spans="1:13" ht="15.75" customHeight="1">
      <c r="A62" s="17" t="s">
        <v>218</v>
      </c>
      <c r="B62" s="20" t="s">
        <v>214</v>
      </c>
      <c r="C62">
        <v>1</v>
      </c>
      <c r="D62">
        <v>7</v>
      </c>
      <c r="E62" s="2">
        <v>1.4950000000000001</v>
      </c>
      <c r="F62" s="2">
        <v>0</v>
      </c>
      <c r="G62">
        <f t="shared" si="9"/>
        <v>1.4950000000000001</v>
      </c>
      <c r="H62" s="10">
        <f t="shared" si="10"/>
        <v>0</v>
      </c>
      <c r="I62" s="10"/>
      <c r="J62" s="10"/>
      <c r="K62" s="10"/>
    </row>
    <row r="63" spans="1:13" ht="15.75" customHeight="1">
      <c r="A63" s="17" t="s">
        <v>218</v>
      </c>
      <c r="B63" s="20" t="s">
        <v>214</v>
      </c>
      <c r="C63">
        <v>1</v>
      </c>
      <c r="D63">
        <v>8</v>
      </c>
      <c r="E63" s="2">
        <v>8.5619999999999994</v>
      </c>
      <c r="F63" s="2">
        <v>0.36599999999999999</v>
      </c>
      <c r="G63">
        <f t="shared" si="9"/>
        <v>8.1959999999999997</v>
      </c>
      <c r="H63" s="10">
        <f t="shared" si="10"/>
        <v>4.2747021723896286E-2</v>
      </c>
      <c r="I63" s="10"/>
      <c r="J63" s="10"/>
      <c r="K63" s="10"/>
    </row>
    <row r="64" spans="1:13" ht="15.75" customHeight="1">
      <c r="A64" s="17" t="s">
        <v>218</v>
      </c>
      <c r="B64" s="20" t="s">
        <v>214</v>
      </c>
      <c r="C64">
        <v>1</v>
      </c>
      <c r="D64">
        <v>9</v>
      </c>
      <c r="E64" s="2">
        <v>3.722</v>
      </c>
      <c r="F64" s="2">
        <v>0</v>
      </c>
      <c r="G64">
        <f t="shared" si="9"/>
        <v>3.722</v>
      </c>
      <c r="H64" s="10">
        <f t="shared" si="10"/>
        <v>0</v>
      </c>
      <c r="I64" s="10"/>
      <c r="J64" s="10"/>
      <c r="K64" s="10"/>
    </row>
    <row r="65" spans="1:13" ht="15.75" customHeight="1">
      <c r="A65" s="17" t="s">
        <v>218</v>
      </c>
      <c r="B65" s="20" t="s">
        <v>214</v>
      </c>
      <c r="C65">
        <v>1</v>
      </c>
      <c r="D65">
        <v>10</v>
      </c>
      <c r="E65" s="2">
        <v>7.3860000000000001</v>
      </c>
      <c r="F65" s="2">
        <v>0</v>
      </c>
      <c r="G65">
        <f t="shared" si="9"/>
        <v>7.3860000000000001</v>
      </c>
      <c r="H65" s="10">
        <f t="shared" si="10"/>
        <v>0</v>
      </c>
      <c r="I65" s="10"/>
      <c r="J65" s="10"/>
      <c r="K65" s="10"/>
    </row>
    <row r="66" spans="1:13" ht="15.75" customHeight="1">
      <c r="A66" s="17" t="s">
        <v>218</v>
      </c>
      <c r="B66" s="20" t="s">
        <v>214</v>
      </c>
      <c r="C66">
        <v>1</v>
      </c>
      <c r="D66">
        <v>11</v>
      </c>
      <c r="E66" s="2">
        <v>9.8569999999999993</v>
      </c>
      <c r="F66" s="2">
        <v>0.47399999999999998</v>
      </c>
      <c r="G66">
        <f t="shared" si="9"/>
        <v>9.3829999999999991</v>
      </c>
      <c r="H66" s="10">
        <f t="shared" si="10"/>
        <v>4.8087653444252816E-2</v>
      </c>
      <c r="I66" s="10"/>
      <c r="J66" s="10"/>
      <c r="K66" s="10"/>
    </row>
    <row r="67" spans="1:13" ht="15.75" customHeight="1">
      <c r="E67" s="3">
        <f t="shared" ref="E67:G67" si="11">SUM(E56:E66)</f>
        <v>79.560999999999993</v>
      </c>
      <c r="F67" s="3">
        <f t="shared" si="11"/>
        <v>1.68</v>
      </c>
      <c r="G67" s="3">
        <f t="shared" si="11"/>
        <v>77.880999999999986</v>
      </c>
      <c r="L67" s="3" t="str">
        <f>L56</f>
        <v>Dipten Tr 2C</v>
      </c>
      <c r="M67" s="1" t="s">
        <v>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7"/>
  <sheetViews>
    <sheetView workbookViewId="0">
      <pane ySplit="1" topLeftCell="A92" activePane="bottomLeft" state="frozen"/>
      <selection pane="bottomLeft" activeCell="I104" sqref="I104"/>
    </sheetView>
  </sheetViews>
  <sheetFormatPr baseColWidth="10" defaultColWidth="14.5" defaultRowHeight="15.75" customHeight="1"/>
  <cols>
    <col min="1" max="1" width="8.83203125" customWidth="1"/>
    <col min="2" max="2" width="8" customWidth="1"/>
    <col min="3" max="3" width="4.83203125" customWidth="1"/>
    <col min="4" max="4" width="4" customWidth="1"/>
    <col min="5" max="5" width="9.83203125" customWidth="1"/>
    <col min="6" max="6" width="8.5" customWidth="1"/>
    <col min="7" max="7" width="10.1640625" customWidth="1"/>
    <col min="8" max="8" width="25.83203125" customWidth="1"/>
    <col min="9" max="9" width="13.1640625" customWidth="1"/>
    <col min="10" max="10" width="20.5" customWidth="1"/>
    <col min="11" max="11" width="4.33203125" customWidth="1"/>
    <col min="12" max="12" width="10.33203125" customWidth="1"/>
    <col min="13" max="13" width="7.5" customWidth="1"/>
    <col min="14" max="14" width="19.5" customWidth="1"/>
    <col min="15" max="15" width="18.1640625" customWidth="1"/>
    <col min="16" max="16" width="19.83203125" customWidth="1"/>
  </cols>
  <sheetData>
    <row r="1" spans="1:16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L1" s="1" t="s">
        <v>0</v>
      </c>
      <c r="M1" s="1" t="s">
        <v>1</v>
      </c>
      <c r="N1" s="4" t="s">
        <v>12</v>
      </c>
      <c r="O1" s="4" t="s">
        <v>32</v>
      </c>
      <c r="P1" s="4" t="s">
        <v>33</v>
      </c>
    </row>
    <row r="2" spans="1:16" ht="15.75" customHeight="1">
      <c r="A2" s="17" t="s">
        <v>219</v>
      </c>
      <c r="B2" s="20" t="s">
        <v>213</v>
      </c>
      <c r="C2">
        <v>1</v>
      </c>
      <c r="D2">
        <v>1</v>
      </c>
      <c r="E2" s="21">
        <f>SUM(G2+F2)</f>
        <v>0.56599999999999995</v>
      </c>
      <c r="F2" s="2">
        <v>0.14699999999999999</v>
      </c>
      <c r="G2" s="2">
        <v>0.41899999999999998</v>
      </c>
      <c r="H2" s="10">
        <f>F2/E2</f>
        <v>0.25971731448763252</v>
      </c>
      <c r="I2" s="10">
        <f>AVERAGE(H2:H6)</f>
        <v>8.0379227106499904E-2</v>
      </c>
      <c r="J2" s="10">
        <f>AVERAGE(I2:I106)</f>
        <v>0.11105349568542158</v>
      </c>
      <c r="O2" s="10">
        <v>0.14699999999999999</v>
      </c>
      <c r="P2" s="10">
        <v>0.41899999999999998</v>
      </c>
    </row>
    <row r="3" spans="1:16" ht="15.75" customHeight="1">
      <c r="A3" s="17" t="s">
        <v>219</v>
      </c>
      <c r="B3" s="20" t="s">
        <v>213</v>
      </c>
      <c r="C3">
        <v>1</v>
      </c>
      <c r="D3">
        <v>2</v>
      </c>
      <c r="E3" s="21">
        <f t="shared" ref="E3:E6" si="0">SUM(G3+F3)</f>
        <v>13.516999999999999</v>
      </c>
      <c r="F3" s="7">
        <v>0.27200000000000002</v>
      </c>
      <c r="G3" s="2">
        <v>13.244999999999999</v>
      </c>
      <c r="H3" s="10">
        <f t="shared" ref="H3:H6" si="1">F3/E3</f>
        <v>2.0122808315454616E-2</v>
      </c>
      <c r="I3" s="10"/>
      <c r="J3" s="10"/>
      <c r="O3" s="7">
        <v>0.27200000000000002</v>
      </c>
      <c r="P3" s="10">
        <v>13.244999999999999</v>
      </c>
    </row>
    <row r="4" spans="1:16" ht="15.75" customHeight="1">
      <c r="A4" s="17" t="s">
        <v>219</v>
      </c>
      <c r="B4" s="20" t="s">
        <v>213</v>
      </c>
      <c r="C4">
        <v>1</v>
      </c>
      <c r="D4">
        <v>3</v>
      </c>
      <c r="E4" s="21">
        <f t="shared" si="0"/>
        <v>7.327</v>
      </c>
      <c r="F4" s="7">
        <v>0.02</v>
      </c>
      <c r="G4" s="2">
        <v>7.3070000000000004</v>
      </c>
      <c r="H4" s="10">
        <f t="shared" si="1"/>
        <v>2.729630135116692E-3</v>
      </c>
      <c r="I4" s="10"/>
      <c r="J4" s="10"/>
      <c r="O4" s="7">
        <v>0.02</v>
      </c>
      <c r="P4" s="10">
        <v>7.3070000000000004</v>
      </c>
    </row>
    <row r="5" spans="1:16" ht="15.75" customHeight="1">
      <c r="A5" s="17" t="s">
        <v>219</v>
      </c>
      <c r="B5" s="20" t="s">
        <v>213</v>
      </c>
      <c r="C5">
        <v>1</v>
      </c>
      <c r="D5">
        <v>4</v>
      </c>
      <c r="E5" s="21">
        <f t="shared" si="0"/>
        <v>1.6589999999999998</v>
      </c>
      <c r="F5" s="2">
        <v>0.14399999999999999</v>
      </c>
      <c r="G5" s="2">
        <v>1.5149999999999999</v>
      </c>
      <c r="H5" s="10">
        <f t="shared" si="1"/>
        <v>8.6799276672694395E-2</v>
      </c>
      <c r="I5" s="10"/>
      <c r="J5" s="10"/>
      <c r="O5" s="10">
        <v>0.14399999999999999</v>
      </c>
      <c r="P5" s="10">
        <v>1.5149999999999999</v>
      </c>
    </row>
    <row r="6" spans="1:16" ht="15.75" customHeight="1">
      <c r="A6" s="17" t="s">
        <v>219</v>
      </c>
      <c r="B6" s="20" t="s">
        <v>213</v>
      </c>
      <c r="C6">
        <v>1</v>
      </c>
      <c r="D6">
        <v>5</v>
      </c>
      <c r="E6" s="21">
        <f t="shared" si="0"/>
        <v>2.3979999999999997</v>
      </c>
      <c r="F6" s="2">
        <v>7.8E-2</v>
      </c>
      <c r="G6" s="2">
        <v>2.3199999999999998</v>
      </c>
      <c r="H6" s="10">
        <f t="shared" si="1"/>
        <v>3.2527105921601338E-2</v>
      </c>
      <c r="I6" s="10"/>
      <c r="J6" s="10"/>
      <c r="O6" s="10">
        <v>7.8E-2</v>
      </c>
      <c r="P6" s="10">
        <v>2.3199999999999998</v>
      </c>
    </row>
    <row r="7" spans="1:16" ht="15.75" customHeight="1">
      <c r="A7" s="17" t="s">
        <v>219</v>
      </c>
      <c r="B7" s="20" t="s">
        <v>213</v>
      </c>
      <c r="C7">
        <v>1</v>
      </c>
      <c r="D7">
        <v>6</v>
      </c>
      <c r="G7" s="2">
        <v>2.5249999999999999</v>
      </c>
      <c r="P7" s="10">
        <v>2.5249999999999999</v>
      </c>
    </row>
    <row r="8" spans="1:16" ht="15.75" customHeight="1">
      <c r="A8" s="17" t="s">
        <v>219</v>
      </c>
      <c r="B8" s="20" t="s">
        <v>213</v>
      </c>
      <c r="C8">
        <v>1</v>
      </c>
      <c r="D8">
        <v>7</v>
      </c>
      <c r="G8" s="2">
        <v>4.407</v>
      </c>
      <c r="P8" s="10">
        <v>4.407</v>
      </c>
    </row>
    <row r="9" spans="1:16" ht="15.75" customHeight="1">
      <c r="A9" s="17" t="s">
        <v>219</v>
      </c>
      <c r="B9" s="20" t="s">
        <v>213</v>
      </c>
      <c r="C9">
        <v>1</v>
      </c>
      <c r="D9">
        <v>8</v>
      </c>
      <c r="G9" s="2">
        <v>5.6820000000000004</v>
      </c>
      <c r="P9" s="10">
        <v>5.6820000000000004</v>
      </c>
    </row>
    <row r="10" spans="1:16" ht="15.75" customHeight="1">
      <c r="A10" s="17" t="s">
        <v>219</v>
      </c>
      <c r="B10" s="20" t="s">
        <v>213</v>
      </c>
      <c r="C10">
        <v>1</v>
      </c>
      <c r="D10">
        <v>9</v>
      </c>
      <c r="G10" s="2">
        <v>5.1609999999999996</v>
      </c>
      <c r="P10" s="10">
        <v>5.1609999999999996</v>
      </c>
    </row>
    <row r="11" spans="1:16" ht="15.75" customHeight="1">
      <c r="A11" s="17" t="s">
        <v>219</v>
      </c>
      <c r="B11" s="20" t="s">
        <v>213</v>
      </c>
      <c r="C11">
        <v>1</v>
      </c>
      <c r="D11">
        <v>10</v>
      </c>
      <c r="G11" s="2">
        <v>5.758</v>
      </c>
      <c r="P11" s="10">
        <v>5.758</v>
      </c>
    </row>
    <row r="12" spans="1:16" ht="15.75" customHeight="1">
      <c r="A12" s="17" t="s">
        <v>219</v>
      </c>
      <c r="B12" s="20" t="s">
        <v>213</v>
      </c>
      <c r="C12">
        <v>1</v>
      </c>
      <c r="D12">
        <v>11</v>
      </c>
      <c r="G12" s="2">
        <v>0.24199999999999999</v>
      </c>
      <c r="P12" s="10">
        <v>0.24199999999999999</v>
      </c>
    </row>
    <row r="13" spans="1:16" ht="15.75" customHeight="1">
      <c r="A13" s="17"/>
      <c r="B13" s="20"/>
      <c r="E13" s="3"/>
      <c r="F13" s="3"/>
      <c r="G13" s="3"/>
      <c r="L13" s="1" t="s">
        <v>82</v>
      </c>
      <c r="M13" s="1">
        <v>14</v>
      </c>
      <c r="N13" s="3">
        <f>SUM(P13+O13)</f>
        <v>49.242000000000004</v>
      </c>
      <c r="O13" s="3">
        <f t="shared" ref="O13:P13" si="2">SUM(O2:O12)</f>
        <v>0.66100000000000003</v>
      </c>
      <c r="P13" s="3">
        <f t="shared" si="2"/>
        <v>48.581000000000003</v>
      </c>
    </row>
    <row r="14" spans="1:16" ht="15.75" customHeight="1">
      <c r="A14" s="17" t="s">
        <v>219</v>
      </c>
      <c r="B14" s="20" t="s">
        <v>213</v>
      </c>
      <c r="C14">
        <v>2</v>
      </c>
      <c r="D14">
        <v>1</v>
      </c>
      <c r="E14" s="21">
        <f>SUM(G14+F14)</f>
        <v>4.2380000000000004</v>
      </c>
      <c r="F14" s="2">
        <v>0.23</v>
      </c>
      <c r="G14" s="2">
        <v>4.008</v>
      </c>
      <c r="H14" s="10">
        <f>F14/E14</f>
        <v>5.4270882491741383E-2</v>
      </c>
      <c r="I14" s="10">
        <f>AVERAGE(H14:H21)</f>
        <v>3.4917174034850403E-2</v>
      </c>
      <c r="J14" s="10"/>
      <c r="O14" s="10">
        <v>0.23</v>
      </c>
      <c r="P14" s="10">
        <v>4.008</v>
      </c>
    </row>
    <row r="15" spans="1:16" ht="15.75" customHeight="1">
      <c r="A15" s="17" t="s">
        <v>219</v>
      </c>
      <c r="B15" s="20" t="s">
        <v>213</v>
      </c>
      <c r="C15">
        <v>2</v>
      </c>
      <c r="D15">
        <v>2</v>
      </c>
      <c r="E15" s="21">
        <f t="shared" ref="E15:E21" si="3">SUM(G15+F15)</f>
        <v>1.2410000000000001</v>
      </c>
      <c r="F15" s="2">
        <v>6.0000000000000001E-3</v>
      </c>
      <c r="G15" s="2">
        <v>1.2350000000000001</v>
      </c>
      <c r="H15" s="10">
        <f t="shared" ref="H15:H20" si="4">F15/E15</f>
        <v>4.8348106365833999E-3</v>
      </c>
      <c r="I15" s="10"/>
      <c r="J15" s="10"/>
      <c r="O15" s="10">
        <v>6.0000000000000001E-3</v>
      </c>
      <c r="P15" s="10">
        <v>1.2350000000000001</v>
      </c>
    </row>
    <row r="16" spans="1:16" ht="15.75" customHeight="1">
      <c r="A16" s="17" t="s">
        <v>219</v>
      </c>
      <c r="B16" s="20" t="s">
        <v>213</v>
      </c>
      <c r="C16">
        <v>2</v>
      </c>
      <c r="D16">
        <v>3</v>
      </c>
      <c r="E16" s="21">
        <f t="shared" si="3"/>
        <v>6.4829999999999997</v>
      </c>
      <c r="F16" s="2">
        <v>0.38200000000000001</v>
      </c>
      <c r="G16" s="2">
        <v>6.101</v>
      </c>
      <c r="H16" s="10">
        <f t="shared" si="4"/>
        <v>5.892333796082061E-2</v>
      </c>
      <c r="I16" s="10"/>
      <c r="J16" s="10"/>
      <c r="O16" s="10">
        <v>0.38200000000000001</v>
      </c>
      <c r="P16" s="10">
        <v>6.101</v>
      </c>
    </row>
    <row r="17" spans="1:16" ht="15.75" customHeight="1">
      <c r="A17" s="17" t="s">
        <v>219</v>
      </c>
      <c r="B17" s="20" t="s">
        <v>213</v>
      </c>
      <c r="C17">
        <v>2</v>
      </c>
      <c r="D17">
        <v>4</v>
      </c>
      <c r="E17" s="21">
        <f t="shared" si="3"/>
        <v>1.417</v>
      </c>
      <c r="F17" s="2">
        <v>5.2999999999999999E-2</v>
      </c>
      <c r="G17" s="2">
        <v>1.3640000000000001</v>
      </c>
      <c r="H17" s="10">
        <f t="shared" si="4"/>
        <v>3.7402964008468591E-2</v>
      </c>
      <c r="I17" s="10"/>
      <c r="J17" s="10"/>
      <c r="O17" s="10">
        <v>5.2999999999999999E-2</v>
      </c>
      <c r="P17" s="10">
        <v>1.3640000000000001</v>
      </c>
    </row>
    <row r="18" spans="1:16" ht="15.75" customHeight="1">
      <c r="A18" s="17" t="s">
        <v>219</v>
      </c>
      <c r="B18" s="20" t="s">
        <v>213</v>
      </c>
      <c r="C18">
        <v>2</v>
      </c>
      <c r="D18">
        <v>5</v>
      </c>
      <c r="E18" s="21">
        <f t="shared" si="3"/>
        <v>2.2880000000000003</v>
      </c>
      <c r="F18" s="2">
        <v>0.22500000000000001</v>
      </c>
      <c r="G18" s="2">
        <v>2.0630000000000002</v>
      </c>
      <c r="H18" s="10">
        <f t="shared" si="4"/>
        <v>9.8339160839160833E-2</v>
      </c>
      <c r="I18" s="10"/>
      <c r="J18" s="10"/>
      <c r="O18" s="10">
        <v>0.22500000000000001</v>
      </c>
      <c r="P18" s="10">
        <v>2.0630000000000002</v>
      </c>
    </row>
    <row r="19" spans="1:16" ht="15.75" customHeight="1">
      <c r="A19" s="17" t="s">
        <v>219</v>
      </c>
      <c r="B19" s="20" t="s">
        <v>213</v>
      </c>
      <c r="C19">
        <v>2</v>
      </c>
      <c r="D19">
        <v>6</v>
      </c>
      <c r="E19" s="21">
        <f t="shared" si="3"/>
        <v>5.3120000000000003</v>
      </c>
      <c r="F19" s="2">
        <v>1.9E-2</v>
      </c>
      <c r="G19" s="2">
        <v>5.2930000000000001</v>
      </c>
      <c r="H19" s="10">
        <f t="shared" si="4"/>
        <v>3.5768072289156625E-3</v>
      </c>
      <c r="I19" s="10"/>
      <c r="J19" s="10"/>
      <c r="O19" s="10">
        <v>1.9E-2</v>
      </c>
      <c r="P19" s="10">
        <v>5.2930000000000001</v>
      </c>
    </row>
    <row r="20" spans="1:16" ht="15.75" customHeight="1">
      <c r="A20" s="17" t="s">
        <v>219</v>
      </c>
      <c r="B20" s="20" t="s">
        <v>213</v>
      </c>
      <c r="C20">
        <v>2</v>
      </c>
      <c r="D20">
        <v>7</v>
      </c>
      <c r="E20" s="21">
        <f t="shared" si="3"/>
        <v>2.2330000000000001</v>
      </c>
      <c r="F20" s="2">
        <v>1.2999999999999999E-2</v>
      </c>
      <c r="G20" s="2">
        <v>2.2200000000000002</v>
      </c>
      <c r="H20" s="10">
        <f t="shared" si="4"/>
        <v>5.8217644424540969E-3</v>
      </c>
      <c r="I20" s="10"/>
      <c r="J20" s="10"/>
      <c r="O20" s="10">
        <v>1.2999999999999999E-2</v>
      </c>
      <c r="P20" s="10">
        <v>2.2200000000000002</v>
      </c>
    </row>
    <row r="21" spans="1:16" ht="15.75" customHeight="1">
      <c r="A21" s="17" t="s">
        <v>219</v>
      </c>
      <c r="B21" s="20" t="s">
        <v>213</v>
      </c>
      <c r="C21">
        <v>2</v>
      </c>
      <c r="D21">
        <v>8</v>
      </c>
      <c r="E21" s="21">
        <f t="shared" si="3"/>
        <v>3.34</v>
      </c>
      <c r="F21" s="2">
        <v>5.3999999999999999E-2</v>
      </c>
      <c r="G21" s="2">
        <v>3.286</v>
      </c>
      <c r="H21" s="10">
        <f>F21/E21</f>
        <v>1.6167664670658683E-2</v>
      </c>
      <c r="I21" s="10"/>
      <c r="J21" s="10"/>
      <c r="O21" s="10">
        <v>5.3999999999999999E-2</v>
      </c>
      <c r="P21" s="10">
        <v>3.286</v>
      </c>
    </row>
    <row r="22" spans="1:16" ht="15.75" customHeight="1">
      <c r="A22" s="17" t="s">
        <v>219</v>
      </c>
      <c r="B22" s="20" t="s">
        <v>213</v>
      </c>
      <c r="C22">
        <v>2</v>
      </c>
      <c r="D22">
        <v>9</v>
      </c>
      <c r="G22" s="2">
        <v>5.0599999999999996</v>
      </c>
      <c r="P22" s="10">
        <v>5.0599999999999996</v>
      </c>
    </row>
    <row r="23" spans="1:16" ht="15.75" customHeight="1">
      <c r="A23" s="17"/>
      <c r="B23" s="20"/>
      <c r="E23" s="3"/>
      <c r="F23" s="3"/>
      <c r="G23" s="3"/>
      <c r="L23" s="1" t="s">
        <v>84</v>
      </c>
      <c r="M23" s="1">
        <v>15</v>
      </c>
      <c r="N23" s="3">
        <f>SUM(P23+O23)</f>
        <v>31.612000000000002</v>
      </c>
      <c r="O23" s="3">
        <f t="shared" ref="O23:P23" si="5">SUMPRODUCT(O14:O22)</f>
        <v>0.9820000000000001</v>
      </c>
      <c r="P23" s="3">
        <f t="shared" si="5"/>
        <v>30.630000000000003</v>
      </c>
    </row>
    <row r="24" spans="1:16" ht="15.75" customHeight="1">
      <c r="A24" s="17" t="s">
        <v>219</v>
      </c>
      <c r="B24" s="20" t="s">
        <v>213</v>
      </c>
      <c r="C24">
        <v>3</v>
      </c>
      <c r="D24">
        <v>1</v>
      </c>
      <c r="E24" s="21">
        <f>SUM(G24+F24)</f>
        <v>5.3360000000000003</v>
      </c>
      <c r="F24" s="2">
        <v>4.8000000000000001E-2</v>
      </c>
      <c r="G24" s="2">
        <v>5.2880000000000003</v>
      </c>
      <c r="H24" s="10">
        <f>F24/E24</f>
        <v>8.9955022488755615E-3</v>
      </c>
      <c r="I24" s="10">
        <f>AVERAGE(H24:H28)</f>
        <v>8.9955022488755615E-3</v>
      </c>
      <c r="J24" s="10"/>
      <c r="O24" s="10">
        <v>4.8000000000000001E-2</v>
      </c>
      <c r="P24" s="10">
        <v>5.2880000000000003</v>
      </c>
    </row>
    <row r="25" spans="1:16" ht="15.75" customHeight="1">
      <c r="A25" s="17" t="s">
        <v>219</v>
      </c>
      <c r="B25" s="20" t="s">
        <v>213</v>
      </c>
      <c r="C25">
        <v>3</v>
      </c>
      <c r="D25">
        <v>2</v>
      </c>
      <c r="G25" s="2">
        <v>1.76</v>
      </c>
      <c r="P25" s="10">
        <v>1.76</v>
      </c>
    </row>
    <row r="26" spans="1:16" ht="15.75" customHeight="1">
      <c r="A26" s="17" t="s">
        <v>219</v>
      </c>
      <c r="B26" s="20" t="s">
        <v>213</v>
      </c>
      <c r="C26">
        <v>3</v>
      </c>
      <c r="D26">
        <v>3</v>
      </c>
      <c r="G26" s="2">
        <v>5.68</v>
      </c>
      <c r="P26" s="10">
        <v>5.68</v>
      </c>
    </row>
    <row r="27" spans="1:16" ht="15.75" customHeight="1">
      <c r="A27" s="17" t="s">
        <v>219</v>
      </c>
      <c r="B27" s="20" t="s">
        <v>213</v>
      </c>
      <c r="C27">
        <v>3</v>
      </c>
      <c r="D27">
        <v>4</v>
      </c>
      <c r="G27" s="2">
        <v>1.609</v>
      </c>
      <c r="P27" s="10">
        <v>1.609</v>
      </c>
    </row>
    <row r="28" spans="1:16" ht="15.75" customHeight="1">
      <c r="A28" s="17" t="s">
        <v>219</v>
      </c>
      <c r="B28" s="20" t="s">
        <v>213</v>
      </c>
      <c r="C28">
        <v>3</v>
      </c>
      <c r="D28">
        <v>5</v>
      </c>
      <c r="G28" s="2">
        <v>10.141999999999999</v>
      </c>
      <c r="P28" s="10">
        <v>10.141999999999999</v>
      </c>
    </row>
    <row r="29" spans="1:16" ht="15.75" customHeight="1">
      <c r="A29" s="17" t="s">
        <v>219</v>
      </c>
      <c r="B29" s="20" t="s">
        <v>213</v>
      </c>
      <c r="C29">
        <v>3</v>
      </c>
      <c r="D29">
        <v>6</v>
      </c>
      <c r="G29" s="2">
        <v>5.95</v>
      </c>
      <c r="P29" s="10">
        <v>5.95</v>
      </c>
    </row>
    <row r="30" spans="1:16" ht="15.75" customHeight="1">
      <c r="A30" s="17" t="s">
        <v>219</v>
      </c>
      <c r="B30" s="20" t="s">
        <v>213</v>
      </c>
      <c r="C30">
        <v>3</v>
      </c>
      <c r="D30">
        <v>7</v>
      </c>
      <c r="G30" s="2">
        <v>4.7300000000000004</v>
      </c>
      <c r="P30" s="10">
        <v>4.7300000000000004</v>
      </c>
    </row>
    <row r="31" spans="1:16" ht="15.75" customHeight="1">
      <c r="A31" s="17" t="s">
        <v>219</v>
      </c>
      <c r="B31" s="20" t="s">
        <v>213</v>
      </c>
      <c r="C31">
        <v>3</v>
      </c>
      <c r="D31">
        <v>8</v>
      </c>
      <c r="G31" s="2">
        <v>2.2440000000000002</v>
      </c>
      <c r="P31" s="10">
        <v>2.2440000000000002</v>
      </c>
    </row>
    <row r="32" spans="1:16" ht="15.75" customHeight="1">
      <c r="A32" s="17" t="s">
        <v>219</v>
      </c>
      <c r="B32" s="20" t="s">
        <v>213</v>
      </c>
      <c r="C32">
        <v>3</v>
      </c>
      <c r="D32">
        <v>9</v>
      </c>
      <c r="G32" s="2">
        <v>0.85499999999999998</v>
      </c>
      <c r="P32" s="10">
        <v>0.85499999999999998</v>
      </c>
    </row>
    <row r="33" spans="1:16" ht="15.75" customHeight="1">
      <c r="A33" s="17"/>
      <c r="B33" s="20"/>
      <c r="E33" s="3"/>
      <c r="F33" s="3"/>
      <c r="G33" s="3"/>
      <c r="L33" s="1" t="s">
        <v>85</v>
      </c>
      <c r="M33" s="1">
        <v>16</v>
      </c>
      <c r="N33" s="3">
        <f>SUM(P33+O33)</f>
        <v>38.305999999999997</v>
      </c>
      <c r="O33" s="3">
        <f t="shared" ref="O33:P33" si="6">SUM(O24:O32)</f>
        <v>4.8000000000000001E-2</v>
      </c>
      <c r="P33" s="3">
        <f t="shared" si="6"/>
        <v>38.257999999999996</v>
      </c>
    </row>
    <row r="34" spans="1:16" ht="15.75" customHeight="1">
      <c r="A34" s="17" t="s">
        <v>219</v>
      </c>
      <c r="B34" s="20" t="s">
        <v>213</v>
      </c>
      <c r="C34">
        <v>4</v>
      </c>
      <c r="D34">
        <v>1</v>
      </c>
      <c r="E34" s="21">
        <f>SUM(G34+F34)</f>
        <v>0.77700000000000002</v>
      </c>
      <c r="F34" s="2">
        <v>3.3000000000000002E-2</v>
      </c>
      <c r="G34" s="2">
        <v>0.74399999999999999</v>
      </c>
      <c r="H34" s="10">
        <f>F34/E34</f>
        <v>4.2471042471042469E-2</v>
      </c>
      <c r="I34" s="10">
        <f>AVERAGE(H34:H38)</f>
        <v>0.2718158618149657</v>
      </c>
      <c r="J34" s="10"/>
      <c r="O34" s="10">
        <v>3.3000000000000002E-2</v>
      </c>
      <c r="P34" s="10">
        <v>0.74399999999999999</v>
      </c>
    </row>
    <row r="35" spans="1:16" ht="15.75" customHeight="1">
      <c r="A35" s="17" t="s">
        <v>219</v>
      </c>
      <c r="B35" s="20" t="s">
        <v>213</v>
      </c>
      <c r="C35">
        <v>4</v>
      </c>
      <c r="D35">
        <v>2</v>
      </c>
      <c r="E35" s="21">
        <f t="shared" ref="E35:E38" si="7">SUM(G35+F35)</f>
        <v>4.63</v>
      </c>
      <c r="F35" s="2">
        <v>1.4750000000000001</v>
      </c>
      <c r="G35" s="2">
        <v>3.1549999999999998</v>
      </c>
      <c r="H35" s="10">
        <f t="shared" ref="H35:H38" si="8">F35/E35</f>
        <v>0.31857451403887693</v>
      </c>
      <c r="I35" s="10"/>
      <c r="J35" s="10"/>
      <c r="O35" s="10">
        <v>1.4750000000000001</v>
      </c>
      <c r="P35" s="10">
        <v>3.1549999999999998</v>
      </c>
    </row>
    <row r="36" spans="1:16" ht="15.75" customHeight="1">
      <c r="A36" s="17" t="s">
        <v>219</v>
      </c>
      <c r="B36" s="20" t="s">
        <v>213</v>
      </c>
      <c r="C36">
        <v>4</v>
      </c>
      <c r="D36">
        <v>3</v>
      </c>
      <c r="E36" s="21">
        <f t="shared" si="7"/>
        <v>3.4249999999999998</v>
      </c>
      <c r="F36" s="2">
        <v>0.159</v>
      </c>
      <c r="G36" s="2">
        <v>3.266</v>
      </c>
      <c r="H36" s="10">
        <f t="shared" si="8"/>
        <v>4.6423357664233583E-2</v>
      </c>
      <c r="I36" s="10"/>
      <c r="J36" s="10"/>
      <c r="O36" s="10">
        <v>0.159</v>
      </c>
      <c r="P36" s="10">
        <v>3.266</v>
      </c>
    </row>
    <row r="37" spans="1:16" ht="15.75" customHeight="1">
      <c r="A37" s="17" t="s">
        <v>219</v>
      </c>
      <c r="B37" s="20" t="s">
        <v>213</v>
      </c>
      <c r="C37">
        <v>4</v>
      </c>
      <c r="D37">
        <v>4</v>
      </c>
      <c r="E37" s="21">
        <f t="shared" si="7"/>
        <v>2.6040000000000001</v>
      </c>
      <c r="F37" s="2">
        <v>1.79</v>
      </c>
      <c r="G37" s="2">
        <v>0.81399999999999995</v>
      </c>
      <c r="H37" s="10">
        <f t="shared" si="8"/>
        <v>0.6874039938556068</v>
      </c>
      <c r="I37" s="10"/>
      <c r="J37" s="10"/>
      <c r="O37" s="10">
        <v>1.79</v>
      </c>
      <c r="P37" s="10">
        <v>0.81399999999999995</v>
      </c>
    </row>
    <row r="38" spans="1:16" ht="15.75" customHeight="1">
      <c r="A38" s="17" t="s">
        <v>219</v>
      </c>
      <c r="B38" s="20" t="s">
        <v>213</v>
      </c>
      <c r="C38">
        <v>4</v>
      </c>
      <c r="D38">
        <v>5</v>
      </c>
      <c r="E38" s="21">
        <f t="shared" si="7"/>
        <v>3.0620000000000003</v>
      </c>
      <c r="F38" s="2">
        <v>0.80900000000000005</v>
      </c>
      <c r="G38" s="2">
        <v>2.2530000000000001</v>
      </c>
      <c r="H38" s="10">
        <f t="shared" si="8"/>
        <v>0.2642064010450686</v>
      </c>
      <c r="I38" s="10"/>
      <c r="J38" s="10"/>
      <c r="O38" s="10">
        <v>0.80900000000000005</v>
      </c>
      <c r="P38" s="10">
        <v>2.2530000000000001</v>
      </c>
    </row>
    <row r="39" spans="1:16" ht="15.75" customHeight="1">
      <c r="A39" s="17" t="s">
        <v>219</v>
      </c>
      <c r="B39" s="20" t="s">
        <v>213</v>
      </c>
      <c r="C39">
        <v>4</v>
      </c>
      <c r="D39">
        <v>6</v>
      </c>
      <c r="G39" s="2">
        <v>2.9590000000000001</v>
      </c>
      <c r="P39" s="10">
        <v>2.9590000000000001</v>
      </c>
    </row>
    <row r="40" spans="1:16" ht="15.75" customHeight="1">
      <c r="A40" s="17" t="s">
        <v>219</v>
      </c>
      <c r="B40" s="20" t="s">
        <v>213</v>
      </c>
      <c r="C40">
        <v>4</v>
      </c>
      <c r="D40">
        <v>7</v>
      </c>
      <c r="G40" s="2">
        <v>4.9130000000000003</v>
      </c>
      <c r="P40" s="10">
        <v>4.9130000000000003</v>
      </c>
    </row>
    <row r="41" spans="1:16" ht="15.75" customHeight="1">
      <c r="A41" s="17" t="s">
        <v>219</v>
      </c>
      <c r="B41" s="20" t="s">
        <v>213</v>
      </c>
      <c r="C41">
        <v>4</v>
      </c>
      <c r="D41">
        <v>8</v>
      </c>
      <c r="G41" s="2">
        <v>1.6830000000000001</v>
      </c>
      <c r="P41" s="10">
        <v>1.6830000000000001</v>
      </c>
    </row>
    <row r="42" spans="1:16" ht="15.75" customHeight="1">
      <c r="A42" s="17" t="s">
        <v>219</v>
      </c>
      <c r="B42" s="20" t="s">
        <v>213</v>
      </c>
      <c r="C42">
        <v>4</v>
      </c>
      <c r="D42">
        <v>9</v>
      </c>
      <c r="G42" s="2">
        <v>2.6150000000000002</v>
      </c>
      <c r="P42" s="10">
        <v>2.6150000000000002</v>
      </c>
    </row>
    <row r="43" spans="1:16" ht="15.75" customHeight="1">
      <c r="A43" s="17" t="s">
        <v>219</v>
      </c>
      <c r="B43" s="20" t="s">
        <v>213</v>
      </c>
      <c r="C43">
        <v>4</v>
      </c>
      <c r="D43">
        <v>10</v>
      </c>
      <c r="G43" s="2">
        <v>2.09</v>
      </c>
      <c r="P43" s="10">
        <v>2.09</v>
      </c>
    </row>
    <row r="44" spans="1:16" ht="15.75" customHeight="1">
      <c r="A44" s="17"/>
      <c r="B44" s="20"/>
      <c r="E44" s="3"/>
      <c r="F44" s="3"/>
      <c r="G44" s="3"/>
      <c r="L44" s="1" t="s">
        <v>88</v>
      </c>
      <c r="M44" s="1">
        <v>17</v>
      </c>
      <c r="N44" s="3">
        <f>SUM(P44+O44)</f>
        <v>28.758000000000003</v>
      </c>
      <c r="O44" s="3">
        <f t="shared" ref="O44:P44" si="9">SUM(O34:O43)</f>
        <v>4.266</v>
      </c>
      <c r="P44" s="3">
        <f t="shared" si="9"/>
        <v>24.492000000000001</v>
      </c>
    </row>
    <row r="45" spans="1:16" ht="15.75" customHeight="1">
      <c r="A45" s="17" t="s">
        <v>219</v>
      </c>
      <c r="B45" s="20" t="s">
        <v>213</v>
      </c>
      <c r="C45">
        <v>5</v>
      </c>
      <c r="D45">
        <v>1</v>
      </c>
      <c r="E45" s="21"/>
      <c r="G45" s="2">
        <v>1.55</v>
      </c>
      <c r="H45" s="10"/>
      <c r="I45" s="10">
        <f>AVERAGE(H45:H49)</f>
        <v>0</v>
      </c>
      <c r="J45" s="10"/>
      <c r="P45" s="10">
        <v>1.55</v>
      </c>
    </row>
    <row r="46" spans="1:16" ht="15.75" customHeight="1">
      <c r="A46" s="17" t="s">
        <v>219</v>
      </c>
      <c r="B46" s="20" t="s">
        <v>213</v>
      </c>
      <c r="C46">
        <v>5</v>
      </c>
      <c r="D46">
        <v>2</v>
      </c>
      <c r="G46" s="2">
        <v>5.4429999999999996</v>
      </c>
      <c r="P46" s="10">
        <v>5.4429999999999996</v>
      </c>
    </row>
    <row r="47" spans="1:16" ht="15.75" customHeight="1">
      <c r="A47" s="17" t="s">
        <v>219</v>
      </c>
      <c r="B47" s="20" t="s">
        <v>213</v>
      </c>
      <c r="C47">
        <v>5</v>
      </c>
      <c r="D47">
        <v>3</v>
      </c>
      <c r="G47" s="2">
        <v>3.7519999999999998</v>
      </c>
      <c r="P47" s="10">
        <v>3.7519999999999998</v>
      </c>
    </row>
    <row r="48" spans="1:16" ht="15.75" customHeight="1">
      <c r="A48" s="17" t="s">
        <v>219</v>
      </c>
      <c r="B48" s="20" t="s">
        <v>213</v>
      </c>
      <c r="C48">
        <v>5</v>
      </c>
      <c r="D48">
        <v>4</v>
      </c>
      <c r="E48" s="21">
        <f>SUM(G48+F48)</f>
        <v>2.5840000000000001</v>
      </c>
      <c r="F48" s="2">
        <v>0</v>
      </c>
      <c r="G48" s="2">
        <v>2.5840000000000001</v>
      </c>
      <c r="H48" s="10">
        <f t="shared" ref="H48" si="10">F48/E48</f>
        <v>0</v>
      </c>
      <c r="O48" s="10">
        <v>0</v>
      </c>
      <c r="P48" s="10">
        <v>2.5840000000000001</v>
      </c>
    </row>
    <row r="49" spans="1:16" ht="15.75" customHeight="1">
      <c r="A49" s="17" t="s">
        <v>219</v>
      </c>
      <c r="B49" s="20" t="s">
        <v>213</v>
      </c>
      <c r="C49">
        <v>5</v>
      </c>
      <c r="D49">
        <v>5</v>
      </c>
      <c r="G49" s="2">
        <v>4.149</v>
      </c>
      <c r="P49" s="10">
        <v>4.149</v>
      </c>
    </row>
    <row r="50" spans="1:16" ht="15.75" customHeight="1">
      <c r="A50" s="17" t="s">
        <v>219</v>
      </c>
      <c r="B50" s="20" t="s">
        <v>213</v>
      </c>
      <c r="C50">
        <v>5</v>
      </c>
      <c r="D50">
        <v>6</v>
      </c>
      <c r="G50" s="2">
        <v>3.3929999999999998</v>
      </c>
      <c r="P50" s="10">
        <v>3.3929999999999998</v>
      </c>
    </row>
    <row r="51" spans="1:16" ht="15.75" customHeight="1">
      <c r="A51" s="17" t="s">
        <v>219</v>
      </c>
      <c r="B51" s="20" t="s">
        <v>213</v>
      </c>
      <c r="C51">
        <v>5</v>
      </c>
      <c r="D51">
        <v>7</v>
      </c>
      <c r="G51" s="2">
        <v>2.3719999999999999</v>
      </c>
      <c r="P51" s="10">
        <v>2.3719999999999999</v>
      </c>
    </row>
    <row r="52" spans="1:16" ht="15.75" customHeight="1">
      <c r="A52" s="17" t="s">
        <v>219</v>
      </c>
      <c r="B52" s="20" t="s">
        <v>213</v>
      </c>
      <c r="C52">
        <v>5</v>
      </c>
      <c r="D52">
        <v>8</v>
      </c>
      <c r="G52" s="2">
        <v>0.38800000000000001</v>
      </c>
      <c r="P52" s="10">
        <v>0.38800000000000001</v>
      </c>
    </row>
    <row r="53" spans="1:16" ht="15.75" customHeight="1">
      <c r="A53" s="17"/>
      <c r="B53" s="20"/>
      <c r="E53" s="3"/>
      <c r="F53" s="3"/>
      <c r="G53" s="3"/>
      <c r="L53" s="1" t="s">
        <v>89</v>
      </c>
      <c r="M53" s="1">
        <v>18</v>
      </c>
      <c r="N53" s="3">
        <f>SUM(P53+O53)</f>
        <v>23.631</v>
      </c>
      <c r="O53" s="3">
        <f t="shared" ref="O53:P53" si="11">SUM(O45:O52)</f>
        <v>0</v>
      </c>
      <c r="P53" s="3">
        <f t="shared" si="11"/>
        <v>23.631</v>
      </c>
    </row>
    <row r="54" spans="1:16" ht="15.75" customHeight="1">
      <c r="A54" s="17" t="s">
        <v>219</v>
      </c>
      <c r="B54" s="20" t="s">
        <v>213</v>
      </c>
      <c r="C54">
        <v>6</v>
      </c>
      <c r="D54">
        <v>1</v>
      </c>
      <c r="E54" s="21">
        <f>SUM(G54+F54)</f>
        <v>5.2809999999999997</v>
      </c>
      <c r="F54" s="2">
        <v>0.01</v>
      </c>
      <c r="G54" s="2">
        <v>5.2709999999999999</v>
      </c>
      <c r="H54" s="10">
        <f>F54/E54</f>
        <v>1.8935807612194661E-3</v>
      </c>
      <c r="I54" s="10">
        <f>AVERAGE(H54:H61)</f>
        <v>0.10598456647889209</v>
      </c>
      <c r="J54" s="10"/>
      <c r="O54" s="10">
        <v>0.01</v>
      </c>
      <c r="P54" s="10">
        <v>5.2709999999999999</v>
      </c>
    </row>
    <row r="55" spans="1:16" ht="15.75" customHeight="1">
      <c r="A55" s="17" t="s">
        <v>219</v>
      </c>
      <c r="B55" s="20" t="s">
        <v>213</v>
      </c>
      <c r="C55">
        <v>6</v>
      </c>
      <c r="D55">
        <v>2</v>
      </c>
      <c r="E55" s="21">
        <f t="shared" ref="E55:E61" si="12">SUM(G55+F55)</f>
        <v>14.625</v>
      </c>
      <c r="F55" s="2">
        <v>5.0000000000000001E-3</v>
      </c>
      <c r="G55" s="2">
        <v>14.62</v>
      </c>
      <c r="H55" s="10">
        <f t="shared" ref="H55:H61" si="13">F55/E55</f>
        <v>3.4188034188034188E-4</v>
      </c>
      <c r="I55" s="10"/>
      <c r="J55" s="10"/>
      <c r="O55" s="10">
        <v>5.0000000000000001E-3</v>
      </c>
      <c r="P55" s="10">
        <v>14.62</v>
      </c>
    </row>
    <row r="56" spans="1:16" ht="15.75" customHeight="1">
      <c r="A56" s="17" t="s">
        <v>219</v>
      </c>
      <c r="B56" s="20" t="s">
        <v>213</v>
      </c>
      <c r="C56">
        <v>6</v>
      </c>
      <c r="D56">
        <v>3</v>
      </c>
      <c r="E56" s="21">
        <f t="shared" si="12"/>
        <v>5.0670000000000002</v>
      </c>
      <c r="F56" s="2">
        <v>1.0999999999999999E-2</v>
      </c>
      <c r="G56" s="2">
        <v>5.056</v>
      </c>
      <c r="H56" s="10">
        <f t="shared" si="13"/>
        <v>2.1709098085652256E-3</v>
      </c>
      <c r="I56" s="10"/>
      <c r="J56" s="10"/>
      <c r="O56" s="10">
        <v>1.0999999999999999E-2</v>
      </c>
      <c r="P56" s="10">
        <v>5.056</v>
      </c>
    </row>
    <row r="57" spans="1:16" ht="15.75" customHeight="1">
      <c r="A57" s="17" t="s">
        <v>219</v>
      </c>
      <c r="B57" s="20" t="s">
        <v>213</v>
      </c>
      <c r="C57">
        <v>6</v>
      </c>
      <c r="D57">
        <v>4</v>
      </c>
      <c r="E57" s="21">
        <f t="shared" si="12"/>
        <v>1.728</v>
      </c>
      <c r="F57" s="2">
        <v>0.34100000000000003</v>
      </c>
      <c r="G57" s="2">
        <v>1.387</v>
      </c>
      <c r="H57" s="10">
        <f t="shared" si="13"/>
        <v>0.19733796296296299</v>
      </c>
      <c r="I57" s="10"/>
      <c r="J57" s="10"/>
      <c r="O57" s="10">
        <v>0.34100000000000003</v>
      </c>
      <c r="P57" s="10">
        <v>1.387</v>
      </c>
    </row>
    <row r="58" spans="1:16" ht="15.75" customHeight="1">
      <c r="A58" s="17" t="s">
        <v>219</v>
      </c>
      <c r="B58" s="20" t="s">
        <v>213</v>
      </c>
      <c r="C58">
        <v>6</v>
      </c>
      <c r="D58">
        <v>5</v>
      </c>
      <c r="E58" s="21">
        <f t="shared" si="12"/>
        <v>8.3290000000000006</v>
      </c>
      <c r="F58" s="2">
        <v>7.6999999999999999E-2</v>
      </c>
      <c r="G58" s="2">
        <v>8.2520000000000007</v>
      </c>
      <c r="H58" s="10">
        <f t="shared" si="13"/>
        <v>9.2448072997958937E-3</v>
      </c>
      <c r="I58" s="10"/>
      <c r="J58" s="10"/>
      <c r="O58" s="10">
        <v>7.6999999999999999E-2</v>
      </c>
      <c r="P58" s="10">
        <v>8.2520000000000007</v>
      </c>
    </row>
    <row r="59" spans="1:16" ht="15.75" customHeight="1">
      <c r="A59" s="17" t="s">
        <v>219</v>
      </c>
      <c r="B59" s="20" t="s">
        <v>213</v>
      </c>
      <c r="C59">
        <v>6</v>
      </c>
      <c r="D59">
        <v>6</v>
      </c>
      <c r="E59" s="21">
        <f t="shared" si="12"/>
        <v>4.319</v>
      </c>
      <c r="F59" s="2">
        <v>0.85499999999999998</v>
      </c>
      <c r="G59" s="2">
        <v>3.464</v>
      </c>
      <c r="H59" s="10">
        <f t="shared" si="13"/>
        <v>0.1979624913174346</v>
      </c>
      <c r="I59" s="10"/>
      <c r="J59" s="10"/>
      <c r="O59" s="10">
        <v>0.85499999999999998</v>
      </c>
      <c r="P59" s="10">
        <v>3.464</v>
      </c>
    </row>
    <row r="60" spans="1:16" ht="15.75" customHeight="1">
      <c r="A60" s="17" t="s">
        <v>219</v>
      </c>
      <c r="B60" s="20" t="s">
        <v>213</v>
      </c>
      <c r="C60">
        <v>6</v>
      </c>
      <c r="D60">
        <v>7</v>
      </c>
      <c r="E60" s="21">
        <f t="shared" si="12"/>
        <v>0.68100000000000005</v>
      </c>
      <c r="F60" s="2">
        <v>0.28899999999999998</v>
      </c>
      <c r="G60" s="2">
        <v>0.39200000000000002</v>
      </c>
      <c r="H60" s="10">
        <f t="shared" si="13"/>
        <v>0.42437591776798816</v>
      </c>
      <c r="I60" s="10"/>
      <c r="J60" s="10"/>
      <c r="O60" s="10">
        <v>0.28899999999999998</v>
      </c>
      <c r="P60" s="10">
        <v>0.39200000000000002</v>
      </c>
    </row>
    <row r="61" spans="1:16" ht="15.75" customHeight="1">
      <c r="A61" s="17" t="s">
        <v>219</v>
      </c>
      <c r="B61" s="20" t="s">
        <v>213</v>
      </c>
      <c r="C61">
        <v>6</v>
      </c>
      <c r="D61">
        <v>8</v>
      </c>
      <c r="E61" s="21">
        <f t="shared" si="12"/>
        <v>1.0309999999999999</v>
      </c>
      <c r="F61" s="2">
        <v>1.4999999999999999E-2</v>
      </c>
      <c r="G61" s="2">
        <v>1.016</v>
      </c>
      <c r="H61" s="10">
        <f t="shared" si="13"/>
        <v>1.4548981571290011E-2</v>
      </c>
      <c r="I61" s="10"/>
      <c r="J61" s="10"/>
      <c r="O61" s="10">
        <v>1.4999999999999999E-2</v>
      </c>
      <c r="P61" s="10">
        <v>1.016</v>
      </c>
    </row>
    <row r="62" spans="1:16" ht="15.75" customHeight="1">
      <c r="A62" s="17" t="s">
        <v>219</v>
      </c>
      <c r="B62" s="20" t="s">
        <v>213</v>
      </c>
      <c r="C62">
        <v>6</v>
      </c>
      <c r="D62">
        <v>9</v>
      </c>
      <c r="G62" s="2">
        <v>0.49099999999999999</v>
      </c>
      <c r="P62" s="10">
        <v>0.49099999999999999</v>
      </c>
    </row>
    <row r="63" spans="1:16" ht="15.75" customHeight="1">
      <c r="A63" s="17" t="s">
        <v>219</v>
      </c>
      <c r="B63" s="20" t="s">
        <v>213</v>
      </c>
      <c r="C63">
        <v>6</v>
      </c>
      <c r="D63">
        <v>10</v>
      </c>
      <c r="G63" s="2">
        <v>0.186</v>
      </c>
      <c r="P63" s="10">
        <v>0.186</v>
      </c>
    </row>
    <row r="64" spans="1:16" ht="15.75" customHeight="1">
      <c r="A64" s="17" t="s">
        <v>219</v>
      </c>
      <c r="B64" s="20" t="s">
        <v>213</v>
      </c>
      <c r="C64">
        <v>6</v>
      </c>
      <c r="D64">
        <v>11</v>
      </c>
      <c r="G64" s="2">
        <v>2.0960000000000001</v>
      </c>
      <c r="P64" s="10">
        <v>2.0960000000000001</v>
      </c>
    </row>
    <row r="65" spans="1:16" ht="15.75" customHeight="1">
      <c r="A65" s="17" t="s">
        <v>219</v>
      </c>
      <c r="B65" s="20" t="s">
        <v>213</v>
      </c>
      <c r="C65">
        <v>6</v>
      </c>
      <c r="D65">
        <v>12</v>
      </c>
      <c r="G65" s="2">
        <v>2.2189999999999999</v>
      </c>
      <c r="P65" s="10">
        <v>2.2189999999999999</v>
      </c>
    </row>
    <row r="66" spans="1:16" ht="15.75" customHeight="1">
      <c r="A66" s="17" t="s">
        <v>219</v>
      </c>
      <c r="B66" s="20" t="s">
        <v>213</v>
      </c>
      <c r="C66">
        <v>6</v>
      </c>
      <c r="D66">
        <v>13</v>
      </c>
      <c r="G66" s="2">
        <v>4.9020000000000001</v>
      </c>
      <c r="P66" s="10">
        <v>4.9020000000000001</v>
      </c>
    </row>
    <row r="67" spans="1:16" ht="15.75" customHeight="1">
      <c r="A67" s="17"/>
      <c r="B67" s="20"/>
      <c r="E67" s="3"/>
      <c r="F67" s="3"/>
      <c r="G67" s="3"/>
      <c r="L67" s="1" t="s">
        <v>91</v>
      </c>
      <c r="M67" s="1">
        <v>19</v>
      </c>
      <c r="N67" s="3">
        <f>SUM(P67+O67)</f>
        <v>50.954999999999998</v>
      </c>
      <c r="O67" s="3">
        <f t="shared" ref="O67:P67" si="14">SUM(O54:O66)</f>
        <v>1.6029999999999998</v>
      </c>
      <c r="P67" s="3">
        <f t="shared" si="14"/>
        <v>49.351999999999997</v>
      </c>
    </row>
    <row r="68" spans="1:16" ht="15.75" customHeight="1">
      <c r="A68" s="17" t="s">
        <v>219</v>
      </c>
      <c r="B68" s="20" t="s">
        <v>213</v>
      </c>
      <c r="C68">
        <v>7</v>
      </c>
      <c r="D68">
        <v>1</v>
      </c>
      <c r="E68" s="21">
        <f>SUM(G68+F68)</f>
        <v>3.1659999999999999</v>
      </c>
      <c r="F68" s="2">
        <v>0.05</v>
      </c>
      <c r="G68" s="2">
        <v>3.1160000000000001</v>
      </c>
      <c r="H68" s="10">
        <f>F68/E68</f>
        <v>1.5792798483891347E-2</v>
      </c>
      <c r="I68" s="10">
        <f>AVERAGE(H68:H72)</f>
        <v>0.15257196953143298</v>
      </c>
      <c r="J68" s="10"/>
      <c r="O68" s="10">
        <v>0.05</v>
      </c>
      <c r="P68" s="10">
        <v>3.1160000000000001</v>
      </c>
    </row>
    <row r="69" spans="1:16" ht="15.75" customHeight="1">
      <c r="A69" s="17" t="s">
        <v>219</v>
      </c>
      <c r="B69" s="20" t="s">
        <v>213</v>
      </c>
      <c r="C69">
        <v>7</v>
      </c>
      <c r="D69">
        <v>2</v>
      </c>
      <c r="E69" s="21">
        <f t="shared" ref="E69:E72" si="15">SUM(G69+F69)</f>
        <v>0.22670000000000001</v>
      </c>
      <c r="F69" s="2">
        <v>0.104</v>
      </c>
      <c r="G69" s="2">
        <v>0.1227</v>
      </c>
      <c r="H69" s="10">
        <f t="shared" ref="H69:H72" si="16">F69/E69</f>
        <v>0.45875606528451696</v>
      </c>
      <c r="I69" s="10"/>
      <c r="J69" s="10"/>
      <c r="O69" s="10">
        <v>0.104</v>
      </c>
      <c r="P69" s="10">
        <v>0.1227</v>
      </c>
    </row>
    <row r="70" spans="1:16" ht="15.75" customHeight="1">
      <c r="A70" s="17" t="s">
        <v>219</v>
      </c>
      <c r="B70" s="20" t="s">
        <v>213</v>
      </c>
      <c r="C70">
        <v>7</v>
      </c>
      <c r="D70">
        <v>3</v>
      </c>
      <c r="E70" s="21">
        <f t="shared" si="15"/>
        <v>0.20849999999999999</v>
      </c>
      <c r="F70" s="2">
        <v>1.9E-2</v>
      </c>
      <c r="G70" s="2">
        <v>0.1895</v>
      </c>
      <c r="H70" s="10">
        <f t="shared" si="16"/>
        <v>9.1127098321342928E-2</v>
      </c>
      <c r="I70" s="10"/>
      <c r="J70" s="10"/>
      <c r="O70" s="10">
        <v>1.9E-2</v>
      </c>
      <c r="P70" s="10">
        <v>0.1895</v>
      </c>
    </row>
    <row r="71" spans="1:16" ht="15.75" customHeight="1">
      <c r="A71" s="17" t="s">
        <v>219</v>
      </c>
      <c r="B71" s="20" t="s">
        <v>213</v>
      </c>
      <c r="C71">
        <v>7</v>
      </c>
      <c r="D71">
        <v>4</v>
      </c>
      <c r="E71" s="21">
        <f t="shared" si="15"/>
        <v>1.627</v>
      </c>
      <c r="F71" s="2">
        <v>2.5000000000000001E-2</v>
      </c>
      <c r="G71" s="2">
        <v>1.6020000000000001</v>
      </c>
      <c r="H71" s="10">
        <f t="shared" si="16"/>
        <v>1.5365703749231716E-2</v>
      </c>
      <c r="I71" s="10"/>
      <c r="J71" s="10"/>
      <c r="O71" s="10">
        <v>2.5000000000000001E-2</v>
      </c>
      <c r="P71" s="10">
        <v>1.6020000000000001</v>
      </c>
    </row>
    <row r="72" spans="1:16" ht="15.75" customHeight="1">
      <c r="A72" s="17" t="s">
        <v>219</v>
      </c>
      <c r="B72" s="20" t="s">
        <v>213</v>
      </c>
      <c r="C72">
        <v>7</v>
      </c>
      <c r="D72">
        <v>5</v>
      </c>
      <c r="E72" s="21">
        <f t="shared" si="15"/>
        <v>7.6999999999999999E-2</v>
      </c>
      <c r="F72" s="2">
        <v>1.4E-2</v>
      </c>
      <c r="G72" s="2">
        <v>6.3E-2</v>
      </c>
      <c r="H72" s="10">
        <f t="shared" si="16"/>
        <v>0.18181818181818182</v>
      </c>
      <c r="I72" s="10"/>
      <c r="J72" s="10"/>
      <c r="O72" s="10">
        <v>1.4E-2</v>
      </c>
      <c r="P72" s="10">
        <v>6.3E-2</v>
      </c>
    </row>
    <row r="73" spans="1:16" ht="15.75" customHeight="1">
      <c r="A73" s="17" t="s">
        <v>219</v>
      </c>
      <c r="B73" s="20" t="s">
        <v>213</v>
      </c>
      <c r="C73">
        <v>7</v>
      </c>
      <c r="D73">
        <v>6</v>
      </c>
      <c r="F73" s="2">
        <v>0.04</v>
      </c>
      <c r="O73" s="10">
        <v>0.04</v>
      </c>
    </row>
    <row r="74" spans="1:16" ht="15.75" customHeight="1">
      <c r="A74" s="17" t="s">
        <v>219</v>
      </c>
      <c r="B74" s="20" t="s">
        <v>213</v>
      </c>
      <c r="C74">
        <v>7</v>
      </c>
      <c r="D74">
        <v>7</v>
      </c>
      <c r="F74" s="2">
        <v>3.4000000000000002E-2</v>
      </c>
      <c r="O74" s="10">
        <v>3.4000000000000002E-2</v>
      </c>
    </row>
    <row r="75" spans="1:16" ht="15.75" customHeight="1">
      <c r="A75" s="17" t="s">
        <v>219</v>
      </c>
      <c r="B75" s="20" t="s">
        <v>213</v>
      </c>
      <c r="C75">
        <v>7</v>
      </c>
      <c r="D75">
        <v>8</v>
      </c>
      <c r="F75" s="2">
        <v>0.127</v>
      </c>
      <c r="O75" s="10">
        <v>0.127</v>
      </c>
    </row>
    <row r="76" spans="1:16" ht="15.75" customHeight="1">
      <c r="A76" s="17"/>
      <c r="B76" s="20"/>
      <c r="E76" s="3"/>
      <c r="F76" s="3"/>
      <c r="G76" s="3"/>
      <c r="L76" s="1" t="s">
        <v>93</v>
      </c>
      <c r="M76" s="1">
        <v>21</v>
      </c>
      <c r="N76" s="3">
        <f>SUM(P76+O76)</f>
        <v>5.5062000000000006</v>
      </c>
      <c r="O76" s="3">
        <f t="shared" ref="O76:P76" si="17">SUM(O68:O75)</f>
        <v>0.41300000000000003</v>
      </c>
      <c r="P76" s="3">
        <f t="shared" si="17"/>
        <v>5.0932000000000004</v>
      </c>
    </row>
    <row r="77" spans="1:16" ht="15.75" customHeight="1">
      <c r="A77" s="17" t="s">
        <v>219</v>
      </c>
      <c r="B77" s="20" t="s">
        <v>213</v>
      </c>
      <c r="C77">
        <v>8</v>
      </c>
      <c r="D77">
        <v>1</v>
      </c>
      <c r="E77" s="21">
        <f>SUM(G77+F77)</f>
        <v>2.5680000000000001</v>
      </c>
      <c r="F77" s="2">
        <v>0.61899999999999999</v>
      </c>
      <c r="G77" s="2">
        <v>1.9490000000000001</v>
      </c>
      <c r="H77" s="10">
        <f>F77/E77</f>
        <v>0.24104361370716509</v>
      </c>
      <c r="I77" s="10">
        <f>AVERAGE(H77:H78)</f>
        <v>0.22576525254646646</v>
      </c>
      <c r="J77" s="10"/>
      <c r="O77" s="10">
        <v>0.61899999999999999</v>
      </c>
      <c r="P77" s="10">
        <v>1.9490000000000001</v>
      </c>
    </row>
    <row r="78" spans="1:16" ht="15.75" customHeight="1">
      <c r="A78" s="17" t="s">
        <v>219</v>
      </c>
      <c r="B78" s="20" t="s">
        <v>213</v>
      </c>
      <c r="C78">
        <v>8</v>
      </c>
      <c r="D78">
        <v>2</v>
      </c>
      <c r="E78" s="21">
        <f>SUM(G78+F78)</f>
        <v>1.335</v>
      </c>
      <c r="F78" s="2">
        <v>0.28100000000000003</v>
      </c>
      <c r="G78" s="2">
        <v>1.054</v>
      </c>
      <c r="H78" s="10">
        <f>F78/E78</f>
        <v>0.21048689138576782</v>
      </c>
      <c r="I78" s="10"/>
      <c r="J78" s="10"/>
      <c r="O78" s="10">
        <v>0.28100000000000003</v>
      </c>
      <c r="P78" s="10">
        <v>1.054</v>
      </c>
    </row>
    <row r="79" spans="1:16" ht="15.75" customHeight="1">
      <c r="A79" s="17" t="s">
        <v>219</v>
      </c>
      <c r="B79" s="20" t="s">
        <v>213</v>
      </c>
      <c r="C79">
        <v>8</v>
      </c>
      <c r="D79">
        <v>3</v>
      </c>
      <c r="F79" s="2">
        <v>3.1E-2</v>
      </c>
      <c r="O79" s="10">
        <v>3.1E-2</v>
      </c>
    </row>
    <row r="80" spans="1:16" ht="15.75" customHeight="1">
      <c r="A80" s="17" t="s">
        <v>219</v>
      </c>
      <c r="B80" s="20" t="s">
        <v>213</v>
      </c>
      <c r="C80">
        <v>8</v>
      </c>
      <c r="D80">
        <v>4</v>
      </c>
      <c r="F80" s="2">
        <v>1.4E-2</v>
      </c>
      <c r="O80" s="10">
        <v>1.4E-2</v>
      </c>
    </row>
    <row r="81" spans="1:16" ht="15.75" customHeight="1">
      <c r="A81" s="17"/>
      <c r="B81" s="20"/>
      <c r="E81" s="3"/>
      <c r="F81" s="3"/>
      <c r="G81" s="3"/>
      <c r="L81" s="1" t="s">
        <v>94</v>
      </c>
      <c r="M81" s="1">
        <v>22</v>
      </c>
      <c r="N81" s="3">
        <f>SUM(P81+O81)</f>
        <v>3.9480000000000004</v>
      </c>
      <c r="O81" s="3">
        <f t="shared" ref="O81:P81" si="18">SUM(O77:O80)</f>
        <v>0.94500000000000006</v>
      </c>
      <c r="P81" s="3">
        <f t="shared" si="18"/>
        <v>3.0030000000000001</v>
      </c>
    </row>
    <row r="82" spans="1:16" ht="15.75" customHeight="1">
      <c r="A82" s="17" t="s">
        <v>219</v>
      </c>
      <c r="B82" s="20" t="s">
        <v>213</v>
      </c>
      <c r="C82">
        <v>9</v>
      </c>
      <c r="D82">
        <v>1</v>
      </c>
      <c r="E82" s="21">
        <f>SUM(G82+F82)</f>
        <v>5.0599999999999996</v>
      </c>
      <c r="F82" s="2">
        <v>2.1000000000000001E-2</v>
      </c>
      <c r="G82" s="2">
        <v>5.0389999999999997</v>
      </c>
      <c r="H82" s="10">
        <f>F82/E82</f>
        <v>4.1501976284584984E-3</v>
      </c>
      <c r="I82" s="10">
        <f>AVERAGE(H82:H88)</f>
        <v>7.0968392155395923E-2</v>
      </c>
      <c r="J82" s="10"/>
      <c r="O82" s="10">
        <v>2.1000000000000001E-2</v>
      </c>
      <c r="P82" s="10">
        <v>5.0389999999999997</v>
      </c>
    </row>
    <row r="83" spans="1:16" ht="15.75" customHeight="1">
      <c r="A83" s="17" t="s">
        <v>219</v>
      </c>
      <c r="B83" s="20" t="s">
        <v>213</v>
      </c>
      <c r="C83">
        <v>9</v>
      </c>
      <c r="D83">
        <v>2</v>
      </c>
      <c r="E83" s="21">
        <f t="shared" ref="E83:E88" si="19">SUM(G83+F83)</f>
        <v>1.708</v>
      </c>
      <c r="F83" s="2">
        <v>1.7000000000000001E-2</v>
      </c>
      <c r="G83" s="2">
        <v>1.6910000000000001</v>
      </c>
      <c r="H83" s="10">
        <f t="shared" ref="H83:H88" si="20">F83/E83</f>
        <v>9.9531615925058554E-3</v>
      </c>
      <c r="I83" s="10"/>
      <c r="J83" s="10"/>
      <c r="O83" s="10">
        <v>1.7000000000000001E-2</v>
      </c>
      <c r="P83" s="10">
        <v>1.6910000000000001</v>
      </c>
    </row>
    <row r="84" spans="1:16" ht="15.75" customHeight="1">
      <c r="A84" s="17" t="s">
        <v>219</v>
      </c>
      <c r="B84" s="20" t="s">
        <v>213</v>
      </c>
      <c r="C84">
        <v>9</v>
      </c>
      <c r="D84">
        <v>3</v>
      </c>
      <c r="E84" s="21">
        <f t="shared" si="19"/>
        <v>0.503</v>
      </c>
      <c r="F84" s="2">
        <v>2.1999999999999999E-2</v>
      </c>
      <c r="G84" s="2">
        <v>0.48099999999999998</v>
      </c>
      <c r="H84" s="10">
        <f t="shared" si="20"/>
        <v>4.3737574552683893E-2</v>
      </c>
      <c r="I84" s="10"/>
      <c r="J84" s="10"/>
      <c r="O84" s="10">
        <v>2.1999999999999999E-2</v>
      </c>
      <c r="P84" s="10">
        <v>0.48099999999999998</v>
      </c>
    </row>
    <row r="85" spans="1:16" ht="15.75" customHeight="1">
      <c r="A85" s="17" t="s">
        <v>219</v>
      </c>
      <c r="B85" s="20" t="s">
        <v>213</v>
      </c>
      <c r="C85">
        <v>9</v>
      </c>
      <c r="D85">
        <v>4</v>
      </c>
      <c r="E85" s="21">
        <f t="shared" si="19"/>
        <v>1.421</v>
      </c>
      <c r="F85" s="2">
        <v>0.105</v>
      </c>
      <c r="G85" s="2">
        <v>1.3160000000000001</v>
      </c>
      <c r="H85" s="10">
        <f t="shared" si="20"/>
        <v>7.389162561576354E-2</v>
      </c>
      <c r="I85" s="10"/>
      <c r="J85" s="10"/>
      <c r="O85" s="10">
        <v>0.105</v>
      </c>
      <c r="P85" s="10">
        <v>1.3160000000000001</v>
      </c>
    </row>
    <row r="86" spans="1:16" ht="15.75" customHeight="1">
      <c r="A86" s="17" t="s">
        <v>219</v>
      </c>
      <c r="B86" s="20" t="s">
        <v>213</v>
      </c>
      <c r="C86">
        <v>9</v>
      </c>
      <c r="D86">
        <v>5</v>
      </c>
      <c r="E86" s="21">
        <f t="shared" si="19"/>
        <v>0.27600000000000002</v>
      </c>
      <c r="F86" s="2">
        <v>4.2999999999999997E-2</v>
      </c>
      <c r="G86" s="2">
        <v>0.23300000000000001</v>
      </c>
      <c r="H86" s="10">
        <f t="shared" si="20"/>
        <v>0.15579710144927533</v>
      </c>
      <c r="I86" s="10"/>
      <c r="J86" s="10"/>
      <c r="O86" s="10">
        <v>4.2999999999999997E-2</v>
      </c>
      <c r="P86" s="10">
        <v>0.23300000000000001</v>
      </c>
    </row>
    <row r="87" spans="1:16" ht="15.75" customHeight="1">
      <c r="A87" s="17" t="s">
        <v>219</v>
      </c>
      <c r="B87" s="20" t="s">
        <v>213</v>
      </c>
      <c r="C87">
        <v>9</v>
      </c>
      <c r="D87">
        <v>6</v>
      </c>
      <c r="E87" s="21">
        <f t="shared" si="19"/>
        <v>2.73</v>
      </c>
      <c r="F87" s="2">
        <v>4.1000000000000002E-2</v>
      </c>
      <c r="G87" s="2">
        <v>2.6890000000000001</v>
      </c>
      <c r="H87" s="10">
        <f t="shared" si="20"/>
        <v>1.5018315018315019E-2</v>
      </c>
      <c r="I87" s="10"/>
      <c r="J87" s="10"/>
      <c r="O87" s="10">
        <v>4.1000000000000002E-2</v>
      </c>
      <c r="P87" s="10">
        <v>2.6890000000000001</v>
      </c>
    </row>
    <row r="88" spans="1:16" ht="15.75" customHeight="1">
      <c r="A88" s="17" t="s">
        <v>219</v>
      </c>
      <c r="B88" s="20" t="s">
        <v>213</v>
      </c>
      <c r="C88">
        <v>9</v>
      </c>
      <c r="D88">
        <v>7</v>
      </c>
      <c r="E88" s="21">
        <f t="shared" si="19"/>
        <v>1.04</v>
      </c>
      <c r="F88" s="2">
        <v>0.20200000000000001</v>
      </c>
      <c r="G88" s="2">
        <v>0.83799999999999997</v>
      </c>
      <c r="H88" s="10">
        <f t="shared" si="20"/>
        <v>0.19423076923076923</v>
      </c>
      <c r="I88" s="10"/>
      <c r="J88" s="10"/>
      <c r="O88" s="10">
        <v>0.20200000000000001</v>
      </c>
      <c r="P88" s="10">
        <v>0.83799999999999997</v>
      </c>
    </row>
    <row r="89" spans="1:16" ht="15.75" customHeight="1">
      <c r="A89" s="17" t="s">
        <v>219</v>
      </c>
      <c r="B89" s="20" t="s">
        <v>213</v>
      </c>
      <c r="C89">
        <v>9</v>
      </c>
      <c r="D89">
        <v>8</v>
      </c>
      <c r="G89" s="2">
        <v>5.8000000000000003E-2</v>
      </c>
      <c r="P89" s="10">
        <v>5.8000000000000003E-2</v>
      </c>
    </row>
    <row r="90" spans="1:16" ht="15.75" customHeight="1">
      <c r="A90" s="17" t="s">
        <v>219</v>
      </c>
      <c r="B90" s="20" t="s">
        <v>213</v>
      </c>
      <c r="C90">
        <v>9</v>
      </c>
      <c r="D90">
        <v>9</v>
      </c>
      <c r="G90" s="2">
        <v>1.381</v>
      </c>
      <c r="P90" s="10">
        <v>1.381</v>
      </c>
    </row>
    <row r="91" spans="1:16" ht="15.75" customHeight="1">
      <c r="A91" s="17"/>
      <c r="B91" s="20"/>
      <c r="E91" s="3"/>
      <c r="F91" s="3"/>
      <c r="G91" s="3"/>
      <c r="L91" s="1" t="s">
        <v>97</v>
      </c>
      <c r="M91" s="1">
        <v>23</v>
      </c>
      <c r="N91" s="3">
        <f>SUM(P91+O91)</f>
        <v>14.177</v>
      </c>
      <c r="O91" s="3">
        <f t="shared" ref="O91:P91" si="21">SUM(O82:O90)</f>
        <v>0.45100000000000007</v>
      </c>
      <c r="P91" s="3">
        <f t="shared" si="21"/>
        <v>13.725999999999999</v>
      </c>
    </row>
    <row r="92" spans="1:16" ht="15.75" customHeight="1">
      <c r="A92" s="17" t="s">
        <v>219</v>
      </c>
      <c r="B92" s="20" t="s">
        <v>213</v>
      </c>
      <c r="C92">
        <v>10</v>
      </c>
      <c r="D92">
        <v>1</v>
      </c>
      <c r="E92" s="21">
        <f>SUM(G92+F92)</f>
        <v>3.5489999999999999</v>
      </c>
      <c r="F92" s="2">
        <v>1.0999999999999999E-2</v>
      </c>
      <c r="G92" s="2">
        <v>3.5379999999999998</v>
      </c>
      <c r="H92" s="10">
        <f>F92/E92</f>
        <v>3.0994646379261764E-3</v>
      </c>
      <c r="I92" s="10">
        <f>AVERAGE(H92:H95)</f>
        <v>4.9136503980890776E-2</v>
      </c>
      <c r="J92" s="10"/>
      <c r="O92" s="10">
        <v>1.0999999999999999E-2</v>
      </c>
      <c r="P92" s="10">
        <v>3.5379999999999998</v>
      </c>
    </row>
    <row r="93" spans="1:16" ht="15.75" customHeight="1">
      <c r="A93" s="17" t="s">
        <v>219</v>
      </c>
      <c r="B93" s="20" t="s">
        <v>213</v>
      </c>
      <c r="C93">
        <v>10</v>
      </c>
      <c r="D93">
        <v>2</v>
      </c>
      <c r="E93" s="21">
        <f t="shared" ref="E93:E95" si="22">SUM(G93+F93)</f>
        <v>0.42199999999999999</v>
      </c>
      <c r="F93" s="2">
        <v>4.2000000000000003E-2</v>
      </c>
      <c r="G93" s="2">
        <v>0.38</v>
      </c>
      <c r="H93" s="10">
        <f t="shared" ref="H93:H95" si="23">F93/E93</f>
        <v>9.9526066350710915E-2</v>
      </c>
      <c r="I93" s="10"/>
      <c r="J93" s="10"/>
      <c r="O93" s="10">
        <v>4.2000000000000003E-2</v>
      </c>
      <c r="P93" s="10">
        <v>0.38</v>
      </c>
    </row>
    <row r="94" spans="1:16" ht="15.75" customHeight="1">
      <c r="A94" s="17" t="s">
        <v>219</v>
      </c>
      <c r="B94" s="20" t="s">
        <v>213</v>
      </c>
      <c r="C94">
        <v>10</v>
      </c>
      <c r="D94">
        <v>3</v>
      </c>
      <c r="E94" s="21">
        <f t="shared" si="22"/>
        <v>0.85200000000000009</v>
      </c>
      <c r="F94" s="2">
        <v>6.6000000000000003E-2</v>
      </c>
      <c r="G94" s="2">
        <v>0.78600000000000003</v>
      </c>
      <c r="H94" s="10">
        <f t="shared" si="23"/>
        <v>7.746478873239436E-2</v>
      </c>
      <c r="I94" s="10"/>
      <c r="J94" s="10"/>
      <c r="O94" s="10">
        <v>6.6000000000000003E-2</v>
      </c>
      <c r="P94" s="10">
        <v>0.78600000000000003</v>
      </c>
    </row>
    <row r="95" spans="1:16" ht="15.75" customHeight="1">
      <c r="A95" s="17" t="s">
        <v>219</v>
      </c>
      <c r="B95" s="20" t="s">
        <v>213</v>
      </c>
      <c r="C95">
        <v>10</v>
      </c>
      <c r="D95">
        <v>4</v>
      </c>
      <c r="E95" s="21">
        <f t="shared" si="22"/>
        <v>2.37</v>
      </c>
      <c r="F95" s="2">
        <v>3.9E-2</v>
      </c>
      <c r="G95" s="2">
        <v>2.331</v>
      </c>
      <c r="H95" s="10">
        <f t="shared" si="23"/>
        <v>1.6455696202531647E-2</v>
      </c>
      <c r="I95" s="10"/>
      <c r="J95" s="10"/>
      <c r="O95" s="10">
        <v>3.9E-2</v>
      </c>
      <c r="P95" s="10">
        <v>2.331</v>
      </c>
    </row>
    <row r="96" spans="1:16" ht="15.75" customHeight="1">
      <c r="A96" s="17" t="s">
        <v>219</v>
      </c>
      <c r="B96" s="20" t="s">
        <v>213</v>
      </c>
      <c r="C96">
        <v>10</v>
      </c>
      <c r="D96">
        <v>5</v>
      </c>
      <c r="G96" s="2">
        <v>2.169</v>
      </c>
      <c r="P96" s="10">
        <v>2.169</v>
      </c>
    </row>
    <row r="97" spans="1:16" ht="15.75" customHeight="1">
      <c r="A97" s="17" t="s">
        <v>219</v>
      </c>
      <c r="B97" s="20" t="s">
        <v>213</v>
      </c>
      <c r="C97">
        <v>10</v>
      </c>
      <c r="D97">
        <v>6</v>
      </c>
      <c r="G97" s="2">
        <v>0.88700000000000001</v>
      </c>
      <c r="P97" s="10">
        <v>0.88700000000000001</v>
      </c>
    </row>
    <row r="98" spans="1:16" ht="15.75" customHeight="1">
      <c r="A98" s="17" t="s">
        <v>219</v>
      </c>
      <c r="B98" s="20" t="s">
        <v>213</v>
      </c>
      <c r="C98">
        <v>10</v>
      </c>
      <c r="D98">
        <v>7</v>
      </c>
      <c r="G98" s="2">
        <v>3.5790000000000002</v>
      </c>
      <c r="P98" s="10">
        <v>3.5790000000000002</v>
      </c>
    </row>
    <row r="99" spans="1:16" ht="15.75" customHeight="1">
      <c r="A99" s="17" t="s">
        <v>219</v>
      </c>
      <c r="B99" s="20" t="s">
        <v>213</v>
      </c>
      <c r="C99">
        <v>10</v>
      </c>
      <c r="D99">
        <v>8</v>
      </c>
      <c r="G99" s="2">
        <v>1.046</v>
      </c>
      <c r="P99" s="10">
        <v>1.046</v>
      </c>
    </row>
    <row r="100" spans="1:16" ht="15.75" customHeight="1">
      <c r="A100" s="17" t="s">
        <v>219</v>
      </c>
      <c r="B100" s="20" t="s">
        <v>213</v>
      </c>
      <c r="C100">
        <v>10</v>
      </c>
      <c r="D100">
        <v>9</v>
      </c>
      <c r="G100" s="2">
        <v>1.472</v>
      </c>
      <c r="P100" s="10">
        <v>1.472</v>
      </c>
    </row>
    <row r="101" spans="1:16" ht="15.75" customHeight="1">
      <c r="A101" s="17" t="s">
        <v>219</v>
      </c>
      <c r="B101" s="20" t="s">
        <v>213</v>
      </c>
      <c r="C101">
        <v>10</v>
      </c>
      <c r="D101">
        <v>10</v>
      </c>
      <c r="G101" s="2">
        <v>3.2549999999999999</v>
      </c>
      <c r="P101" s="10">
        <v>3.2549999999999999</v>
      </c>
    </row>
    <row r="102" spans="1:16" ht="15.75" customHeight="1">
      <c r="A102" s="17" t="s">
        <v>219</v>
      </c>
      <c r="B102" s="20" t="s">
        <v>213</v>
      </c>
      <c r="C102">
        <v>10</v>
      </c>
      <c r="D102">
        <v>11</v>
      </c>
      <c r="G102" s="2">
        <v>0.871</v>
      </c>
      <c r="P102" s="10">
        <v>0.871</v>
      </c>
    </row>
    <row r="103" spans="1:16" ht="15.75" customHeight="1">
      <c r="A103" s="17"/>
      <c r="B103" s="20"/>
      <c r="E103" s="3"/>
      <c r="F103" s="3"/>
      <c r="G103" s="3"/>
      <c r="L103" s="1" t="s">
        <v>98</v>
      </c>
      <c r="M103" s="1">
        <v>24</v>
      </c>
      <c r="N103" s="3">
        <f>SUM(P103+O103)</f>
        <v>20.472000000000001</v>
      </c>
      <c r="O103" s="3">
        <f t="shared" ref="O103:P103" si="24">SUM(O92:O102)</f>
        <v>0.158</v>
      </c>
      <c r="P103" s="3">
        <f t="shared" si="24"/>
        <v>20.314</v>
      </c>
    </row>
    <row r="104" spans="1:16" ht="15.75" customHeight="1">
      <c r="A104" s="17" t="s">
        <v>219</v>
      </c>
      <c r="B104" s="20" t="s">
        <v>213</v>
      </c>
      <c r="C104">
        <v>11</v>
      </c>
      <c r="D104">
        <v>1</v>
      </c>
      <c r="E104" s="21">
        <f>SUM(G104+F104)</f>
        <v>0.67100000000000004</v>
      </c>
      <c r="F104" s="2">
        <v>0.16300000000000001</v>
      </c>
      <c r="G104" s="2">
        <v>0.50800000000000001</v>
      </c>
      <c r="H104" s="10">
        <f>F104/E104</f>
        <v>0.24292101341281669</v>
      </c>
      <c r="I104" s="10">
        <f>AVERAGE(H104:H105)</f>
        <v>0.22105400264136771</v>
      </c>
      <c r="J104" s="10"/>
      <c r="O104" s="10">
        <v>0.16300000000000001</v>
      </c>
      <c r="P104" s="10">
        <v>0.50800000000000001</v>
      </c>
    </row>
    <row r="105" spans="1:16" ht="15.75" customHeight="1">
      <c r="A105" s="17" t="s">
        <v>219</v>
      </c>
      <c r="B105" s="20" t="s">
        <v>213</v>
      </c>
      <c r="C105">
        <v>11</v>
      </c>
      <c r="D105">
        <v>2</v>
      </c>
      <c r="E105" s="21">
        <f>SUM(G105+F105)</f>
        <v>0.246</v>
      </c>
      <c r="F105" s="2">
        <v>4.9000000000000002E-2</v>
      </c>
      <c r="G105" s="2">
        <v>0.19700000000000001</v>
      </c>
      <c r="H105" s="10">
        <f>F105/E105</f>
        <v>0.1991869918699187</v>
      </c>
      <c r="I105" s="10"/>
      <c r="J105" s="10"/>
      <c r="O105" s="10">
        <v>4.9000000000000002E-2</v>
      </c>
      <c r="P105" s="10">
        <v>0.19700000000000001</v>
      </c>
    </row>
    <row r="106" spans="1:16" ht="15.75" customHeight="1">
      <c r="A106" s="17" t="s">
        <v>219</v>
      </c>
      <c r="B106" s="20" t="s">
        <v>213</v>
      </c>
      <c r="C106">
        <v>11</v>
      </c>
      <c r="D106">
        <v>3</v>
      </c>
      <c r="F106" s="2">
        <v>1.2999999999999999E-2</v>
      </c>
      <c r="O106" s="10">
        <v>1.2999999999999999E-2</v>
      </c>
    </row>
    <row r="107" spans="1:16" ht="15.75" customHeight="1">
      <c r="E107" s="3"/>
      <c r="F107" s="3"/>
      <c r="G107" s="3"/>
      <c r="L107" s="1" t="s">
        <v>100</v>
      </c>
      <c r="M107" s="1">
        <v>25</v>
      </c>
      <c r="N107" s="3">
        <f>SUM(P107+O107)</f>
        <v>0.93000000000000016</v>
      </c>
      <c r="O107" s="3">
        <f t="shared" ref="O107:P107" si="25">SUM(O104:O106)</f>
        <v>0.22500000000000003</v>
      </c>
      <c r="P107" s="3">
        <f t="shared" si="25"/>
        <v>0.70500000000000007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93"/>
  <sheetViews>
    <sheetView workbookViewId="0">
      <pane ySplit="1" topLeftCell="A120" activePane="bottomLeft" state="frozen"/>
      <selection pane="bottomLeft" activeCell="K123" sqref="K123"/>
    </sheetView>
  </sheetViews>
  <sheetFormatPr baseColWidth="10" defaultColWidth="14.5" defaultRowHeight="15.75" customHeight="1"/>
  <cols>
    <col min="1" max="1" width="10.5" customWidth="1"/>
    <col min="2" max="2" width="8.83203125" customWidth="1"/>
    <col min="3" max="3" width="5" customWidth="1"/>
    <col min="4" max="4" width="4.5" customWidth="1"/>
    <col min="5" max="5" width="9.83203125" customWidth="1"/>
    <col min="6" max="6" width="8.83203125" customWidth="1"/>
    <col min="7" max="7" width="10.1640625" customWidth="1"/>
    <col min="8" max="8" width="26" customWidth="1"/>
    <col min="9" max="9" width="13.33203125" customWidth="1"/>
    <col min="10" max="10" width="20.6640625" customWidth="1"/>
    <col min="11" max="11" width="4.83203125" customWidth="1"/>
    <col min="14" max="14" width="13.83203125" customWidth="1"/>
  </cols>
  <sheetData>
    <row r="1" spans="1:17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23" t="s">
        <v>229</v>
      </c>
      <c r="M1" s="1" t="s">
        <v>0</v>
      </c>
      <c r="N1" s="1" t="s">
        <v>1</v>
      </c>
      <c r="O1" s="4"/>
      <c r="P1" s="4"/>
      <c r="Q1" s="4"/>
    </row>
    <row r="2" spans="1:17" ht="15.75" customHeight="1">
      <c r="A2" s="17" t="s">
        <v>220</v>
      </c>
      <c r="B2" s="20" t="s">
        <v>213</v>
      </c>
      <c r="C2">
        <v>1</v>
      </c>
      <c r="D2">
        <v>1</v>
      </c>
      <c r="E2" s="2">
        <v>1.381</v>
      </c>
      <c r="F2" s="2">
        <v>8.0000000000000002E-3</v>
      </c>
      <c r="G2">
        <f t="shared" ref="G2:G3" si="0">E2-F2</f>
        <v>1.373</v>
      </c>
      <c r="H2" s="10">
        <f>F2/E2</f>
        <v>5.7929036929761047E-3</v>
      </c>
      <c r="I2" s="10">
        <f>AVERAGE(H2:H13)</f>
        <v>5.2754344868064761E-3</v>
      </c>
      <c r="J2" s="10">
        <f>AVERAGE(I2:I120)</f>
        <v>2.4567287801797021E-2</v>
      </c>
      <c r="K2" s="10">
        <f>(_xlfn.STDEV.S(I2:I120))/(SQRT(COUNT(I2:I120)))</f>
        <v>5.8882316228657467E-3</v>
      </c>
      <c r="M2" s="2" t="s">
        <v>107</v>
      </c>
      <c r="N2" s="2">
        <v>139</v>
      </c>
    </row>
    <row r="3" spans="1:17" ht="15.75" customHeight="1">
      <c r="A3" s="17" t="s">
        <v>220</v>
      </c>
      <c r="B3" s="20" t="s">
        <v>213</v>
      </c>
      <c r="C3">
        <v>1</v>
      </c>
      <c r="D3">
        <v>2</v>
      </c>
      <c r="E3" s="2">
        <v>11.071999999999999</v>
      </c>
      <c r="F3" s="2">
        <v>8.9999999999999993E-3</v>
      </c>
      <c r="G3">
        <f t="shared" si="0"/>
        <v>11.062999999999999</v>
      </c>
      <c r="H3" s="10">
        <f t="shared" ref="H3:H41" si="1">F3/E3</f>
        <v>8.1286127167630061E-4</v>
      </c>
      <c r="I3" s="10"/>
      <c r="J3" s="10"/>
      <c r="K3" s="10"/>
    </row>
    <row r="4" spans="1:17" ht="15.75" customHeight="1">
      <c r="A4" s="17" t="s">
        <v>220</v>
      </c>
      <c r="B4" s="20" t="s">
        <v>213</v>
      </c>
      <c r="C4">
        <v>1</v>
      </c>
      <c r="D4">
        <v>3</v>
      </c>
      <c r="E4" s="2">
        <v>5.585</v>
      </c>
      <c r="F4" s="2">
        <v>0</v>
      </c>
      <c r="G4" s="2">
        <v>5.585</v>
      </c>
      <c r="H4" s="10">
        <f t="shared" si="1"/>
        <v>0</v>
      </c>
      <c r="I4" s="10"/>
      <c r="J4" s="10"/>
      <c r="K4" s="10"/>
    </row>
    <row r="5" spans="1:17" ht="15.75" customHeight="1">
      <c r="A5" s="17" t="s">
        <v>220</v>
      </c>
      <c r="B5" s="20" t="s">
        <v>213</v>
      </c>
      <c r="C5">
        <v>1</v>
      </c>
      <c r="D5">
        <v>4</v>
      </c>
      <c r="E5" s="2">
        <v>42.956000000000003</v>
      </c>
      <c r="F5" s="2">
        <v>7.9000000000000001E-2</v>
      </c>
      <c r="G5">
        <f t="shared" ref="G5:G6" si="2">E5-F5</f>
        <v>42.877000000000002</v>
      </c>
      <c r="H5" s="10">
        <f t="shared" si="1"/>
        <v>1.8390911630505632E-3</v>
      </c>
      <c r="I5" s="10"/>
      <c r="J5" s="10"/>
      <c r="K5" s="10"/>
    </row>
    <row r="6" spans="1:17" ht="15.75" customHeight="1">
      <c r="A6" s="17" t="s">
        <v>220</v>
      </c>
      <c r="B6" s="20" t="s">
        <v>213</v>
      </c>
      <c r="C6">
        <v>1</v>
      </c>
      <c r="D6">
        <v>5</v>
      </c>
      <c r="E6" s="2">
        <v>12.882999999999999</v>
      </c>
      <c r="F6" s="2">
        <v>3.1E-2</v>
      </c>
      <c r="G6">
        <f t="shared" si="2"/>
        <v>12.851999999999999</v>
      </c>
      <c r="H6" s="10">
        <f t="shared" si="1"/>
        <v>2.4062718310952419E-3</v>
      </c>
      <c r="I6" s="10"/>
      <c r="J6" s="10"/>
      <c r="K6" s="10"/>
    </row>
    <row r="7" spans="1:17" ht="15.75" customHeight="1">
      <c r="A7" s="17" t="s">
        <v>220</v>
      </c>
      <c r="B7" s="20" t="s">
        <v>213</v>
      </c>
      <c r="C7">
        <v>1</v>
      </c>
      <c r="D7">
        <v>6</v>
      </c>
      <c r="E7" s="2">
        <v>3.6640000000000001</v>
      </c>
      <c r="F7" s="2">
        <v>0</v>
      </c>
      <c r="G7" s="2">
        <v>3.6640000000000001</v>
      </c>
      <c r="H7" s="10">
        <f t="shared" si="1"/>
        <v>0</v>
      </c>
      <c r="I7" s="10"/>
      <c r="J7" s="10"/>
      <c r="K7" s="10"/>
    </row>
    <row r="8" spans="1:17" ht="15.75" customHeight="1">
      <c r="A8" s="17" t="s">
        <v>220</v>
      </c>
      <c r="B8" s="20" t="s">
        <v>213</v>
      </c>
      <c r="C8">
        <v>1</v>
      </c>
      <c r="D8">
        <v>7</v>
      </c>
      <c r="E8" s="2">
        <v>1.448</v>
      </c>
      <c r="F8" s="2">
        <v>0</v>
      </c>
      <c r="G8" s="2">
        <v>1.448</v>
      </c>
      <c r="H8" s="10">
        <f t="shared" si="1"/>
        <v>0</v>
      </c>
      <c r="I8" s="10"/>
      <c r="J8" s="10"/>
      <c r="K8" s="10"/>
    </row>
    <row r="9" spans="1:17" ht="15.75" customHeight="1">
      <c r="A9" s="17" t="s">
        <v>220</v>
      </c>
      <c r="B9" s="20" t="s">
        <v>213</v>
      </c>
      <c r="C9">
        <v>1</v>
      </c>
      <c r="D9">
        <v>8</v>
      </c>
      <c r="E9" s="2">
        <v>2.2759999999999998</v>
      </c>
      <c r="F9" s="2">
        <v>6.0000000000000001E-3</v>
      </c>
      <c r="G9">
        <f t="shared" ref="G9:G13" si="3">E9-F9</f>
        <v>2.27</v>
      </c>
      <c r="H9" s="10">
        <f t="shared" si="1"/>
        <v>2.6362038664323379E-3</v>
      </c>
      <c r="I9" s="10"/>
      <c r="J9" s="10"/>
      <c r="K9" s="10"/>
    </row>
    <row r="10" spans="1:17" ht="15.75" customHeight="1">
      <c r="A10" s="17" t="s">
        <v>220</v>
      </c>
      <c r="B10" s="20" t="s">
        <v>213</v>
      </c>
      <c r="C10">
        <v>1</v>
      </c>
      <c r="D10">
        <v>9</v>
      </c>
      <c r="E10" s="2">
        <v>36.384999999999998</v>
      </c>
      <c r="F10" s="2">
        <v>0.216</v>
      </c>
      <c r="G10">
        <f t="shared" si="3"/>
        <v>36.168999999999997</v>
      </c>
      <c r="H10" s="10">
        <f t="shared" si="1"/>
        <v>5.9365122990243232E-3</v>
      </c>
      <c r="I10" s="10"/>
      <c r="J10" s="10"/>
      <c r="K10" s="10"/>
    </row>
    <row r="11" spans="1:17" ht="15.75" customHeight="1">
      <c r="A11" s="17" t="s">
        <v>220</v>
      </c>
      <c r="B11" s="20" t="s">
        <v>213</v>
      </c>
      <c r="C11">
        <v>1</v>
      </c>
      <c r="D11">
        <v>10</v>
      </c>
      <c r="E11" s="2">
        <v>16.353999999999999</v>
      </c>
      <c r="F11" s="2">
        <v>0.57699999999999996</v>
      </c>
      <c r="G11">
        <f t="shared" si="3"/>
        <v>15.776999999999999</v>
      </c>
      <c r="H11" s="10">
        <f t="shared" si="1"/>
        <v>3.5281888223064696E-2</v>
      </c>
      <c r="I11" s="10"/>
      <c r="J11" s="10"/>
      <c r="K11" s="10"/>
    </row>
    <row r="12" spans="1:17" ht="15.75" customHeight="1">
      <c r="A12" s="17" t="s">
        <v>220</v>
      </c>
      <c r="B12" s="20" t="s">
        <v>213</v>
      </c>
      <c r="C12">
        <v>1</v>
      </c>
      <c r="D12">
        <v>11</v>
      </c>
      <c r="E12" s="2">
        <v>19.053000000000001</v>
      </c>
      <c r="F12" s="2">
        <v>7.9000000000000001E-2</v>
      </c>
      <c r="G12">
        <f t="shared" si="3"/>
        <v>18.974</v>
      </c>
      <c r="H12" s="10">
        <f t="shared" si="1"/>
        <v>4.1463286621529413E-3</v>
      </c>
      <c r="I12" s="10"/>
      <c r="J12" s="10"/>
      <c r="K12" s="10"/>
    </row>
    <row r="13" spans="1:17" ht="15.75" customHeight="1">
      <c r="A13" s="17" t="s">
        <v>220</v>
      </c>
      <c r="B13" s="20" t="s">
        <v>213</v>
      </c>
      <c r="C13">
        <v>1</v>
      </c>
      <c r="D13">
        <v>12</v>
      </c>
      <c r="E13" s="2">
        <v>5.6139999999999999</v>
      </c>
      <c r="F13" s="2">
        <v>2.5000000000000001E-2</v>
      </c>
      <c r="G13">
        <f t="shared" si="3"/>
        <v>5.5889999999999995</v>
      </c>
      <c r="H13" s="10">
        <f t="shared" si="1"/>
        <v>4.4531528322052016E-3</v>
      </c>
      <c r="I13" s="10"/>
      <c r="J13" s="10"/>
      <c r="K13" s="10"/>
    </row>
    <row r="14" spans="1:17" ht="15.75" customHeight="1">
      <c r="A14" s="17" t="s">
        <v>220</v>
      </c>
      <c r="B14" s="20" t="s">
        <v>213</v>
      </c>
      <c r="C14">
        <v>1</v>
      </c>
      <c r="D14">
        <v>13</v>
      </c>
      <c r="E14" s="2">
        <v>4.5910000000000002</v>
      </c>
      <c r="F14" s="2">
        <v>4.5910000000000002</v>
      </c>
      <c r="G14">
        <f>4.591-1.223</f>
        <v>3.3680000000000003</v>
      </c>
      <c r="H14" s="10"/>
      <c r="I14" s="10"/>
      <c r="J14" s="10"/>
      <c r="K14" s="10"/>
      <c r="L14" s="2" t="s">
        <v>115</v>
      </c>
    </row>
    <row r="15" spans="1:17" ht="15.75" customHeight="1">
      <c r="A15" s="17"/>
      <c r="B15" s="20"/>
      <c r="E15" s="1"/>
      <c r="F15" s="1"/>
      <c r="G15" s="1"/>
      <c r="H15" s="1"/>
      <c r="I15" s="1"/>
      <c r="J15" s="1"/>
      <c r="K15" s="1"/>
      <c r="L15" s="2"/>
      <c r="M15" s="1" t="s">
        <v>107</v>
      </c>
      <c r="N15" s="1" t="s">
        <v>81</v>
      </c>
    </row>
    <row r="16" spans="1:17" ht="15.75" customHeight="1">
      <c r="A16" s="17" t="s">
        <v>220</v>
      </c>
      <c r="B16" s="20" t="s">
        <v>213</v>
      </c>
      <c r="C16">
        <v>2</v>
      </c>
      <c r="D16">
        <v>1</v>
      </c>
      <c r="E16" s="2">
        <v>22</v>
      </c>
      <c r="F16">
        <f>E16-G16</f>
        <v>18.707000000000001</v>
      </c>
      <c r="G16" s="2">
        <v>3.2930000000000001</v>
      </c>
      <c r="H16" s="10"/>
      <c r="I16" s="10">
        <f>AVERAGE(H16:H27)</f>
        <v>9.7512290262762331E-3</v>
      </c>
      <c r="J16" s="10"/>
      <c r="K16" s="10"/>
      <c r="L16" s="2" t="s">
        <v>119</v>
      </c>
      <c r="M16" s="2" t="s">
        <v>117</v>
      </c>
      <c r="N16" s="2">
        <v>140</v>
      </c>
    </row>
    <row r="17" spans="1:14" ht="15.75" customHeight="1">
      <c r="A17" s="17" t="s">
        <v>220</v>
      </c>
      <c r="B17" s="20" t="s">
        <v>213</v>
      </c>
      <c r="C17">
        <v>2</v>
      </c>
      <c r="D17">
        <v>2</v>
      </c>
      <c r="E17" s="2">
        <v>18.234000000000002</v>
      </c>
      <c r="F17" s="2">
        <v>9.0999999999999998E-2</v>
      </c>
      <c r="G17">
        <f t="shared" ref="G17:G27" si="4">E17-F17</f>
        <v>18.143000000000001</v>
      </c>
      <c r="H17" s="10">
        <f t="shared" si="1"/>
        <v>4.9906767577053849E-3</v>
      </c>
      <c r="I17" s="10"/>
      <c r="J17" s="10"/>
      <c r="K17" s="10"/>
    </row>
    <row r="18" spans="1:14" ht="15.75" customHeight="1">
      <c r="A18" s="17" t="s">
        <v>220</v>
      </c>
      <c r="B18" s="20" t="s">
        <v>213</v>
      </c>
      <c r="C18">
        <v>2</v>
      </c>
      <c r="D18">
        <v>3</v>
      </c>
      <c r="E18" s="2">
        <v>18.661999999999999</v>
      </c>
      <c r="F18" s="2">
        <v>5.2999999999999999E-2</v>
      </c>
      <c r="G18">
        <f t="shared" si="4"/>
        <v>18.608999999999998</v>
      </c>
      <c r="H18" s="10">
        <f t="shared" si="1"/>
        <v>2.8399957132140179E-3</v>
      </c>
      <c r="I18" s="10"/>
      <c r="J18" s="10"/>
      <c r="K18" s="10"/>
    </row>
    <row r="19" spans="1:14" ht="15.75" customHeight="1">
      <c r="A19" s="17" t="s">
        <v>220</v>
      </c>
      <c r="B19" s="20" t="s">
        <v>213</v>
      </c>
      <c r="C19">
        <v>2</v>
      </c>
      <c r="D19">
        <v>4</v>
      </c>
      <c r="E19" s="2">
        <v>9.43</v>
      </c>
      <c r="F19" s="2">
        <v>3.9E-2</v>
      </c>
      <c r="G19">
        <f t="shared" si="4"/>
        <v>9.391</v>
      </c>
      <c r="H19" s="10">
        <f t="shared" si="1"/>
        <v>4.1357370095440084E-3</v>
      </c>
      <c r="I19" s="10"/>
      <c r="J19" s="10"/>
      <c r="K19" s="10"/>
    </row>
    <row r="20" spans="1:14" ht="15.75" customHeight="1">
      <c r="A20" s="17" t="s">
        <v>220</v>
      </c>
      <c r="B20" s="20" t="s">
        <v>213</v>
      </c>
      <c r="C20">
        <v>2</v>
      </c>
      <c r="D20">
        <v>5</v>
      </c>
      <c r="E20" s="2">
        <v>6.7270000000000003</v>
      </c>
      <c r="F20" s="2">
        <v>1.4999999999999999E-2</v>
      </c>
      <c r="G20">
        <f t="shared" si="4"/>
        <v>6.7120000000000006</v>
      </c>
      <c r="H20" s="10">
        <f t="shared" si="1"/>
        <v>2.2298201278430204E-3</v>
      </c>
      <c r="I20" s="10"/>
      <c r="J20" s="10"/>
      <c r="K20" s="10"/>
    </row>
    <row r="21" spans="1:14" ht="15.75" customHeight="1">
      <c r="A21" s="17" t="s">
        <v>220</v>
      </c>
      <c r="B21" s="20" t="s">
        <v>213</v>
      </c>
      <c r="C21">
        <v>2</v>
      </c>
      <c r="D21">
        <v>6</v>
      </c>
      <c r="E21" s="2">
        <v>1.5940000000000001</v>
      </c>
      <c r="F21" s="2">
        <v>0</v>
      </c>
      <c r="G21">
        <f t="shared" si="4"/>
        <v>1.5940000000000001</v>
      </c>
      <c r="H21" s="10">
        <f t="shared" si="1"/>
        <v>0</v>
      </c>
      <c r="I21" s="10"/>
      <c r="J21" s="10"/>
      <c r="K21" s="10"/>
    </row>
    <row r="22" spans="1:14" ht="15.75" customHeight="1">
      <c r="A22" s="17" t="s">
        <v>220</v>
      </c>
      <c r="B22" s="20" t="s">
        <v>213</v>
      </c>
      <c r="C22">
        <v>2</v>
      </c>
      <c r="D22">
        <v>7</v>
      </c>
      <c r="E22" s="2">
        <v>10.036</v>
      </c>
      <c r="F22" s="2">
        <v>7.5999999999999998E-2</v>
      </c>
      <c r="G22">
        <f t="shared" si="4"/>
        <v>9.9599999999999991</v>
      </c>
      <c r="H22" s="10">
        <f t="shared" si="1"/>
        <v>7.5727381426863296E-3</v>
      </c>
      <c r="I22" s="10"/>
      <c r="J22" s="10"/>
      <c r="K22" s="10"/>
    </row>
    <row r="23" spans="1:14" ht="15.75" customHeight="1">
      <c r="A23" s="17" t="s">
        <v>220</v>
      </c>
      <c r="B23" s="20" t="s">
        <v>213</v>
      </c>
      <c r="C23">
        <v>2</v>
      </c>
      <c r="D23">
        <v>8</v>
      </c>
      <c r="E23" s="2">
        <v>7.194</v>
      </c>
      <c r="F23" s="2">
        <v>0.121</v>
      </c>
      <c r="G23">
        <f t="shared" si="4"/>
        <v>7.0730000000000004</v>
      </c>
      <c r="H23" s="10">
        <f t="shared" si="1"/>
        <v>1.6819571865443424E-2</v>
      </c>
      <c r="I23" s="10"/>
      <c r="J23" s="10"/>
      <c r="K23" s="10"/>
    </row>
    <row r="24" spans="1:14" ht="15.75" customHeight="1">
      <c r="A24" s="17" t="s">
        <v>220</v>
      </c>
      <c r="B24" s="20" t="s">
        <v>213</v>
      </c>
      <c r="C24">
        <v>2</v>
      </c>
      <c r="D24">
        <v>9</v>
      </c>
      <c r="E24" s="2">
        <v>6.2919999999999998</v>
      </c>
      <c r="F24" s="2">
        <v>0.248</v>
      </c>
      <c r="G24">
        <f t="shared" si="4"/>
        <v>6.0439999999999996</v>
      </c>
      <c r="H24" s="10">
        <f t="shared" si="1"/>
        <v>3.9415130324221233E-2</v>
      </c>
      <c r="I24" s="10"/>
      <c r="J24" s="10"/>
      <c r="K24" s="10"/>
    </row>
    <row r="25" spans="1:14" ht="15.75" customHeight="1">
      <c r="A25" s="17" t="s">
        <v>220</v>
      </c>
      <c r="B25" s="20" t="s">
        <v>213</v>
      </c>
      <c r="C25">
        <v>2</v>
      </c>
      <c r="D25">
        <v>10</v>
      </c>
      <c r="E25" s="2">
        <v>11.63</v>
      </c>
      <c r="F25" s="2">
        <v>0.112</v>
      </c>
      <c r="G25">
        <f t="shared" si="4"/>
        <v>11.518000000000001</v>
      </c>
      <c r="H25" s="10">
        <f t="shared" si="1"/>
        <v>9.630266552020636E-3</v>
      </c>
      <c r="I25" s="10"/>
      <c r="J25" s="10"/>
      <c r="K25" s="10"/>
    </row>
    <row r="26" spans="1:14" ht="15.75" customHeight="1">
      <c r="A26" s="17" t="s">
        <v>220</v>
      </c>
      <c r="B26" s="20" t="s">
        <v>213</v>
      </c>
      <c r="C26">
        <v>2</v>
      </c>
      <c r="D26">
        <v>11</v>
      </c>
      <c r="E26" s="2">
        <v>10.502000000000001</v>
      </c>
      <c r="F26" s="2">
        <v>0.109</v>
      </c>
      <c r="G26">
        <f t="shared" si="4"/>
        <v>10.393000000000001</v>
      </c>
      <c r="H26" s="10">
        <f t="shared" si="1"/>
        <v>1.0378975433250809E-2</v>
      </c>
      <c r="I26" s="10"/>
      <c r="J26" s="10"/>
      <c r="K26" s="10"/>
    </row>
    <row r="27" spans="1:14" ht="15.75" customHeight="1">
      <c r="A27" s="17" t="s">
        <v>220</v>
      </c>
      <c r="B27" s="20" t="s">
        <v>213</v>
      </c>
      <c r="C27">
        <v>2</v>
      </c>
      <c r="D27">
        <v>12</v>
      </c>
      <c r="E27" s="2">
        <v>10.702</v>
      </c>
      <c r="F27" s="2">
        <v>9.9000000000000005E-2</v>
      </c>
      <c r="G27">
        <f t="shared" si="4"/>
        <v>10.603</v>
      </c>
      <c r="H27" s="10">
        <f t="shared" si="1"/>
        <v>9.2506073631096995E-3</v>
      </c>
      <c r="I27" s="10"/>
      <c r="J27" s="10"/>
      <c r="K27" s="10"/>
    </row>
    <row r="28" spans="1:14" ht="15.75" customHeight="1">
      <c r="A28" s="17"/>
      <c r="B28" s="20"/>
      <c r="E28" s="1"/>
      <c r="F28" s="1"/>
      <c r="G28" s="1"/>
      <c r="H28" s="1"/>
      <c r="I28" s="1"/>
      <c r="J28" s="1"/>
      <c r="K28" s="1"/>
      <c r="M28" s="1" t="s">
        <v>117</v>
      </c>
      <c r="N28" s="1" t="s">
        <v>81</v>
      </c>
    </row>
    <row r="29" spans="1:14" ht="15.75" customHeight="1">
      <c r="A29" s="17" t="s">
        <v>220</v>
      </c>
      <c r="B29" s="20" t="s">
        <v>213</v>
      </c>
      <c r="C29">
        <v>3</v>
      </c>
      <c r="D29">
        <v>1</v>
      </c>
      <c r="E29" s="2">
        <v>11.262</v>
      </c>
      <c r="F29" s="2">
        <v>7.0000000000000007E-2</v>
      </c>
      <c r="G29">
        <f t="shared" ref="G29:G41" si="5">E29-F29</f>
        <v>11.192</v>
      </c>
      <c r="H29" s="10">
        <f t="shared" si="1"/>
        <v>6.2155922571479312E-3</v>
      </c>
      <c r="I29" s="10">
        <f>AVERAGE(H29:H41)</f>
        <v>1.1303880874078047E-2</v>
      </c>
      <c r="J29" s="10"/>
      <c r="K29" s="10"/>
      <c r="M29" s="2" t="s">
        <v>123</v>
      </c>
      <c r="N29" s="2">
        <v>141</v>
      </c>
    </row>
    <row r="30" spans="1:14" ht="15.75" customHeight="1">
      <c r="A30" s="17" t="s">
        <v>220</v>
      </c>
      <c r="B30" s="20" t="s">
        <v>213</v>
      </c>
      <c r="C30">
        <v>3</v>
      </c>
      <c r="D30">
        <v>2</v>
      </c>
      <c r="E30" s="2">
        <v>3.7389999999999999</v>
      </c>
      <c r="F30" s="2">
        <v>4.7E-2</v>
      </c>
      <c r="G30">
        <f t="shared" si="5"/>
        <v>3.6919999999999997</v>
      </c>
      <c r="H30" s="10">
        <f t="shared" si="1"/>
        <v>1.2570205937416421E-2</v>
      </c>
      <c r="I30" s="10"/>
      <c r="J30" s="10"/>
      <c r="K30" s="10"/>
    </row>
    <row r="31" spans="1:14" ht="15.75" customHeight="1">
      <c r="A31" s="17" t="s">
        <v>220</v>
      </c>
      <c r="B31" s="20" t="s">
        <v>213</v>
      </c>
      <c r="C31">
        <v>3</v>
      </c>
      <c r="D31">
        <v>3</v>
      </c>
      <c r="E31" s="2">
        <v>1.9339999999999999</v>
      </c>
      <c r="F31" s="2">
        <v>1.0999999999999999E-2</v>
      </c>
      <c r="G31">
        <f t="shared" si="5"/>
        <v>1.923</v>
      </c>
      <c r="H31" s="10">
        <f t="shared" si="1"/>
        <v>5.6876938986556358E-3</v>
      </c>
      <c r="I31" s="10"/>
      <c r="J31" s="10"/>
      <c r="K31" s="10"/>
    </row>
    <row r="32" spans="1:14" ht="15.75" customHeight="1">
      <c r="A32" s="17" t="s">
        <v>220</v>
      </c>
      <c r="B32" s="20" t="s">
        <v>213</v>
      </c>
      <c r="C32">
        <v>3</v>
      </c>
      <c r="D32">
        <v>4</v>
      </c>
      <c r="E32" s="2">
        <v>12.154999999999999</v>
      </c>
      <c r="F32" s="2">
        <v>0.08</v>
      </c>
      <c r="G32">
        <f t="shared" si="5"/>
        <v>12.074999999999999</v>
      </c>
      <c r="H32" s="10">
        <f t="shared" si="1"/>
        <v>6.5816536404771702E-3</v>
      </c>
      <c r="I32" s="10"/>
      <c r="J32" s="10"/>
      <c r="K32" s="10"/>
    </row>
    <row r="33" spans="1:14" ht="15.75" customHeight="1">
      <c r="A33" s="17" t="s">
        <v>220</v>
      </c>
      <c r="B33" s="20" t="s">
        <v>213</v>
      </c>
      <c r="C33">
        <v>3</v>
      </c>
      <c r="D33">
        <v>5</v>
      </c>
      <c r="E33" s="2">
        <v>1.8009999999999999</v>
      </c>
      <c r="F33" s="2">
        <v>0</v>
      </c>
      <c r="G33">
        <f t="shared" si="5"/>
        <v>1.8009999999999999</v>
      </c>
      <c r="H33" s="10">
        <f t="shared" si="1"/>
        <v>0</v>
      </c>
      <c r="I33" s="10"/>
      <c r="J33" s="10"/>
      <c r="K33" s="10"/>
    </row>
    <row r="34" spans="1:14" ht="15.75" customHeight="1">
      <c r="A34" s="17" t="s">
        <v>220</v>
      </c>
      <c r="B34" s="20" t="s">
        <v>213</v>
      </c>
      <c r="C34">
        <v>3</v>
      </c>
      <c r="D34">
        <v>6</v>
      </c>
      <c r="E34" s="2">
        <v>21.657</v>
      </c>
      <c r="F34" s="2">
        <v>0.33500000000000002</v>
      </c>
      <c r="G34">
        <f t="shared" si="5"/>
        <v>21.321999999999999</v>
      </c>
      <c r="H34" s="10">
        <f t="shared" si="1"/>
        <v>1.5468439765433811E-2</v>
      </c>
      <c r="I34" s="10"/>
      <c r="J34" s="10"/>
      <c r="K34" s="10"/>
    </row>
    <row r="35" spans="1:14" ht="15.75" customHeight="1">
      <c r="A35" s="17" t="s">
        <v>220</v>
      </c>
      <c r="B35" s="20" t="s">
        <v>213</v>
      </c>
      <c r="C35">
        <v>3</v>
      </c>
      <c r="D35">
        <v>7</v>
      </c>
      <c r="E35" s="2">
        <v>19.646000000000001</v>
      </c>
      <c r="F35" s="2">
        <v>0.42599999999999999</v>
      </c>
      <c r="G35">
        <f t="shared" si="5"/>
        <v>19.220000000000002</v>
      </c>
      <c r="H35" s="10">
        <f t="shared" si="1"/>
        <v>2.1683803318741725E-2</v>
      </c>
      <c r="I35" s="10"/>
      <c r="J35" s="10"/>
      <c r="K35" s="10"/>
    </row>
    <row r="36" spans="1:14" ht="15.75" customHeight="1">
      <c r="A36" s="17" t="s">
        <v>220</v>
      </c>
      <c r="B36" s="20" t="s">
        <v>213</v>
      </c>
      <c r="C36">
        <v>3</v>
      </c>
      <c r="D36">
        <v>8</v>
      </c>
      <c r="E36" s="2">
        <v>2.3540000000000001</v>
      </c>
      <c r="F36" s="2">
        <v>0</v>
      </c>
      <c r="G36">
        <f t="shared" si="5"/>
        <v>2.3540000000000001</v>
      </c>
      <c r="H36" s="10">
        <f t="shared" si="1"/>
        <v>0</v>
      </c>
      <c r="I36" s="10"/>
      <c r="J36" s="10"/>
      <c r="K36" s="10"/>
    </row>
    <row r="37" spans="1:14" ht="15.75" customHeight="1">
      <c r="A37" s="17" t="s">
        <v>220</v>
      </c>
      <c r="B37" s="20" t="s">
        <v>213</v>
      </c>
      <c r="C37">
        <v>3</v>
      </c>
      <c r="D37">
        <v>9</v>
      </c>
      <c r="E37" s="2">
        <v>5.165</v>
      </c>
      <c r="F37" s="2">
        <v>9.9000000000000005E-2</v>
      </c>
      <c r="G37">
        <f t="shared" si="5"/>
        <v>5.0659999999999998</v>
      </c>
      <c r="H37" s="10">
        <f t="shared" si="1"/>
        <v>1.9167473378509197E-2</v>
      </c>
      <c r="I37" s="10"/>
      <c r="J37" s="10"/>
      <c r="K37" s="10"/>
    </row>
    <row r="38" spans="1:14" ht="15.75" customHeight="1">
      <c r="A38" s="17" t="s">
        <v>220</v>
      </c>
      <c r="B38" s="20" t="s">
        <v>213</v>
      </c>
      <c r="C38">
        <v>3</v>
      </c>
      <c r="D38">
        <v>10</v>
      </c>
      <c r="E38" s="2">
        <v>17.440999999999999</v>
      </c>
      <c r="F38" s="2">
        <v>0.14799999999999999</v>
      </c>
      <c r="G38">
        <f t="shared" si="5"/>
        <v>17.292999999999999</v>
      </c>
      <c r="H38" s="10">
        <f t="shared" si="1"/>
        <v>8.4857519637635461E-3</v>
      </c>
      <c r="I38" s="10"/>
      <c r="J38" s="10"/>
      <c r="K38" s="10"/>
    </row>
    <row r="39" spans="1:14" ht="15.75" customHeight="1">
      <c r="A39" s="17" t="s">
        <v>220</v>
      </c>
      <c r="B39" s="20" t="s">
        <v>213</v>
      </c>
      <c r="C39">
        <v>3</v>
      </c>
      <c r="D39">
        <v>11</v>
      </c>
      <c r="E39" s="2">
        <v>4.3600000000000003</v>
      </c>
      <c r="F39" s="2">
        <v>0.12</v>
      </c>
      <c r="G39">
        <f t="shared" si="5"/>
        <v>4.24</v>
      </c>
      <c r="H39" s="10">
        <f t="shared" si="1"/>
        <v>2.7522935779816512E-2</v>
      </c>
      <c r="I39" s="10"/>
      <c r="J39" s="10"/>
      <c r="K39" s="10"/>
    </row>
    <row r="40" spans="1:14" ht="15.75" customHeight="1">
      <c r="A40" s="17" t="s">
        <v>220</v>
      </c>
      <c r="B40" s="20" t="s">
        <v>213</v>
      </c>
      <c r="C40">
        <v>3</v>
      </c>
      <c r="D40">
        <v>12</v>
      </c>
      <c r="E40" s="2">
        <v>8.8230000000000004</v>
      </c>
      <c r="F40" s="2">
        <v>0.122</v>
      </c>
      <c r="G40">
        <f t="shared" si="5"/>
        <v>8.7010000000000005</v>
      </c>
      <c r="H40" s="10">
        <f t="shared" si="1"/>
        <v>1.3827496316445653E-2</v>
      </c>
      <c r="I40" s="10"/>
      <c r="J40" s="10"/>
      <c r="K40" s="10"/>
    </row>
    <row r="41" spans="1:14" ht="15.75" customHeight="1">
      <c r="A41" s="17" t="s">
        <v>220</v>
      </c>
      <c r="B41" s="20" t="s">
        <v>213</v>
      </c>
      <c r="C41">
        <v>3</v>
      </c>
      <c r="D41">
        <v>13</v>
      </c>
      <c r="E41" s="2">
        <v>3.7989999999999999</v>
      </c>
      <c r="F41" s="2">
        <v>3.6999999999999998E-2</v>
      </c>
      <c r="G41">
        <f t="shared" si="5"/>
        <v>3.762</v>
      </c>
      <c r="H41" s="10">
        <f t="shared" si="1"/>
        <v>9.7394051066070023E-3</v>
      </c>
      <c r="I41" s="10"/>
      <c r="J41" s="10"/>
      <c r="K41" s="10"/>
    </row>
    <row r="42" spans="1:14" ht="15.75" customHeight="1">
      <c r="A42" s="17"/>
      <c r="B42" s="20"/>
      <c r="E42" s="1"/>
      <c r="F42" s="1"/>
      <c r="G42" s="1"/>
      <c r="H42" s="1"/>
      <c r="I42" s="1"/>
      <c r="J42" s="1"/>
      <c r="K42" s="1"/>
      <c r="M42" s="1" t="s">
        <v>128</v>
      </c>
      <c r="N42" s="1" t="s">
        <v>81</v>
      </c>
    </row>
    <row r="43" spans="1:14" ht="15.75" customHeight="1">
      <c r="A43" s="17" t="s">
        <v>220</v>
      </c>
      <c r="B43" s="20" t="s">
        <v>213</v>
      </c>
      <c r="C43">
        <v>4</v>
      </c>
      <c r="D43">
        <v>1</v>
      </c>
      <c r="E43" s="2">
        <v>35.72</v>
      </c>
      <c r="F43" s="2">
        <v>0.17199999999999999</v>
      </c>
      <c r="G43">
        <f t="shared" ref="G43:G48" si="6">E43-F43</f>
        <v>35.548000000000002</v>
      </c>
      <c r="H43" s="10">
        <f t="shared" ref="H43:H48" si="7">F43/E43</f>
        <v>4.8152295632698768E-3</v>
      </c>
      <c r="I43" s="10">
        <f>AVERAGE(H43:H48)</f>
        <v>3.5395504400470179E-2</v>
      </c>
      <c r="J43" s="10"/>
      <c r="K43" s="10"/>
      <c r="M43" s="2" t="s">
        <v>131</v>
      </c>
      <c r="N43" s="2">
        <v>142</v>
      </c>
    </row>
    <row r="44" spans="1:14" ht="15.75" customHeight="1">
      <c r="A44" s="17" t="s">
        <v>220</v>
      </c>
      <c r="B44" s="20" t="s">
        <v>213</v>
      </c>
      <c r="C44">
        <v>4</v>
      </c>
      <c r="D44">
        <v>2</v>
      </c>
      <c r="E44" s="2">
        <v>23.263999999999999</v>
      </c>
      <c r="F44" s="2">
        <v>6.2E-2</v>
      </c>
      <c r="G44">
        <f t="shared" si="6"/>
        <v>23.201999999999998</v>
      </c>
      <c r="H44" s="10">
        <f t="shared" si="7"/>
        <v>2.6650618982118294E-3</v>
      </c>
      <c r="I44" s="10"/>
      <c r="J44" s="10"/>
      <c r="K44" s="10"/>
    </row>
    <row r="45" spans="1:14" ht="15.75" customHeight="1">
      <c r="A45" s="17" t="s">
        <v>220</v>
      </c>
      <c r="B45" s="20" t="s">
        <v>213</v>
      </c>
      <c r="C45">
        <v>4</v>
      </c>
      <c r="D45">
        <v>3</v>
      </c>
      <c r="E45" s="2">
        <v>11.606999999999999</v>
      </c>
      <c r="F45" s="2">
        <v>4.8000000000000001E-2</v>
      </c>
      <c r="G45">
        <f t="shared" si="6"/>
        <v>11.558999999999999</v>
      </c>
      <c r="H45" s="10">
        <f t="shared" si="7"/>
        <v>4.1354355130524684E-3</v>
      </c>
      <c r="I45" s="10"/>
      <c r="J45" s="10"/>
      <c r="K45" s="10"/>
    </row>
    <row r="46" spans="1:14" ht="15.75" customHeight="1">
      <c r="A46" s="17" t="s">
        <v>220</v>
      </c>
      <c r="B46" s="20" t="s">
        <v>213</v>
      </c>
      <c r="C46">
        <v>4</v>
      </c>
      <c r="D46">
        <v>4</v>
      </c>
      <c r="E46" s="2">
        <v>2.5539999999999998</v>
      </c>
      <c r="F46" s="2">
        <v>2.1999999999999999E-2</v>
      </c>
      <c r="G46">
        <f t="shared" si="6"/>
        <v>2.532</v>
      </c>
      <c r="H46" s="10">
        <f t="shared" si="7"/>
        <v>8.6139389193422081E-3</v>
      </c>
      <c r="I46" s="10"/>
      <c r="J46" s="10"/>
      <c r="K46" s="10"/>
    </row>
    <row r="47" spans="1:14" ht="15.75" customHeight="1">
      <c r="A47" s="17" t="s">
        <v>220</v>
      </c>
      <c r="B47" s="20" t="s">
        <v>213</v>
      </c>
      <c r="C47">
        <v>4</v>
      </c>
      <c r="D47">
        <v>5</v>
      </c>
      <c r="E47" s="2">
        <v>6.85</v>
      </c>
      <c r="F47" s="2">
        <v>8.3000000000000004E-2</v>
      </c>
      <c r="G47">
        <f t="shared" si="6"/>
        <v>6.7669999999999995</v>
      </c>
      <c r="H47" s="10">
        <f t="shared" si="7"/>
        <v>1.2116788321167884E-2</v>
      </c>
      <c r="I47" s="10"/>
      <c r="J47" s="10"/>
      <c r="K47" s="10"/>
    </row>
    <row r="48" spans="1:14" ht="15.75" customHeight="1">
      <c r="A48" s="17" t="s">
        <v>220</v>
      </c>
      <c r="B48" s="20" t="s">
        <v>213</v>
      </c>
      <c r="C48">
        <v>4</v>
      </c>
      <c r="D48">
        <v>6</v>
      </c>
      <c r="E48" s="2">
        <v>13.548</v>
      </c>
      <c r="F48" s="2">
        <v>2.4390000000000001</v>
      </c>
      <c r="G48">
        <f t="shared" si="6"/>
        <v>11.109</v>
      </c>
      <c r="H48" s="10">
        <f t="shared" si="7"/>
        <v>0.18002657218777679</v>
      </c>
      <c r="I48" s="10"/>
      <c r="J48" s="10"/>
      <c r="K48" s="10"/>
    </row>
    <row r="49" spans="1:14" ht="15.75" customHeight="1">
      <c r="A49" s="17"/>
      <c r="B49" s="20"/>
      <c r="E49" s="1"/>
      <c r="F49" s="1"/>
      <c r="G49" s="1"/>
      <c r="H49" s="1"/>
      <c r="I49" s="1"/>
      <c r="J49" s="1"/>
      <c r="K49" s="1"/>
      <c r="M49" s="1" t="str">
        <f>M43</f>
        <v>Hirinc Ar 3</v>
      </c>
      <c r="N49" s="1" t="s">
        <v>81</v>
      </c>
    </row>
    <row r="50" spans="1:14" ht="15.75" customHeight="1">
      <c r="A50" s="17" t="s">
        <v>220</v>
      </c>
      <c r="B50" s="20" t="s">
        <v>213</v>
      </c>
      <c r="C50">
        <v>5</v>
      </c>
      <c r="D50">
        <v>1</v>
      </c>
      <c r="E50" s="2">
        <v>6.5010000000000003</v>
      </c>
      <c r="F50" s="2">
        <v>7.2999999999999995E-2</v>
      </c>
      <c r="G50">
        <f t="shared" ref="G50:G57" si="8">E50-F50</f>
        <v>6.4279999999999999</v>
      </c>
      <c r="H50" s="10">
        <f t="shared" ref="H50:H57" si="9">F50/E50</f>
        <v>1.1229041685894477E-2</v>
      </c>
      <c r="I50" s="10">
        <f>AVERAGE(H50:H57)</f>
        <v>1.9232145500551429E-2</v>
      </c>
      <c r="J50" s="10"/>
      <c r="K50" s="10"/>
      <c r="M50" s="2" t="s">
        <v>134</v>
      </c>
      <c r="N50" s="2">
        <v>143</v>
      </c>
    </row>
    <row r="51" spans="1:14" ht="15.75" customHeight="1">
      <c r="A51" s="17" t="s">
        <v>220</v>
      </c>
      <c r="B51" s="20" t="s">
        <v>213</v>
      </c>
      <c r="C51">
        <v>5</v>
      </c>
      <c r="D51">
        <v>2</v>
      </c>
      <c r="E51" s="2">
        <v>11.911</v>
      </c>
      <c r="F51" s="2">
        <v>0.33400000000000002</v>
      </c>
      <c r="G51">
        <f t="shared" si="8"/>
        <v>11.577</v>
      </c>
      <c r="H51" s="10">
        <f t="shared" si="9"/>
        <v>2.8041306355469735E-2</v>
      </c>
      <c r="I51" s="10"/>
      <c r="J51" s="10"/>
      <c r="K51" s="10"/>
    </row>
    <row r="52" spans="1:14" ht="15.75" customHeight="1">
      <c r="A52" s="17" t="s">
        <v>220</v>
      </c>
      <c r="B52" s="20" t="s">
        <v>213</v>
      </c>
      <c r="C52">
        <v>5</v>
      </c>
      <c r="D52">
        <v>3</v>
      </c>
      <c r="E52" s="2">
        <v>34.418999999999997</v>
      </c>
      <c r="F52" s="2">
        <v>0.23699999999999999</v>
      </c>
      <c r="G52">
        <f t="shared" si="8"/>
        <v>34.181999999999995</v>
      </c>
      <c r="H52" s="10">
        <f t="shared" si="9"/>
        <v>6.8857317179464835E-3</v>
      </c>
      <c r="I52" s="10"/>
      <c r="J52" s="10"/>
      <c r="K52" s="10"/>
    </row>
    <row r="53" spans="1:14" ht="15.75" customHeight="1">
      <c r="A53" s="17" t="s">
        <v>220</v>
      </c>
      <c r="B53" s="20" t="s">
        <v>213</v>
      </c>
      <c r="C53">
        <v>5</v>
      </c>
      <c r="D53">
        <v>4</v>
      </c>
      <c r="E53" s="2">
        <v>3.6110000000000002</v>
      </c>
      <c r="F53" s="2">
        <v>0.10299999999999999</v>
      </c>
      <c r="G53">
        <f t="shared" si="8"/>
        <v>3.508</v>
      </c>
      <c r="H53" s="10">
        <f t="shared" si="9"/>
        <v>2.8523954583217943E-2</v>
      </c>
      <c r="I53" s="10"/>
      <c r="J53" s="10"/>
      <c r="K53" s="10"/>
    </row>
    <row r="54" spans="1:14" ht="15.75" customHeight="1">
      <c r="A54" s="17" t="s">
        <v>220</v>
      </c>
      <c r="B54" s="20" t="s">
        <v>213</v>
      </c>
      <c r="C54">
        <v>5</v>
      </c>
      <c r="D54">
        <v>5</v>
      </c>
      <c r="E54" s="2">
        <v>14.24</v>
      </c>
      <c r="F54" s="2">
        <v>0.13900000000000001</v>
      </c>
      <c r="G54">
        <f t="shared" si="8"/>
        <v>14.101000000000001</v>
      </c>
      <c r="H54" s="10">
        <f t="shared" si="9"/>
        <v>9.76123595505618E-3</v>
      </c>
      <c r="I54" s="10"/>
      <c r="J54" s="10"/>
      <c r="K54" s="10"/>
    </row>
    <row r="55" spans="1:14" ht="15.75" customHeight="1">
      <c r="A55" s="17" t="s">
        <v>220</v>
      </c>
      <c r="B55" s="20" t="s">
        <v>213</v>
      </c>
      <c r="C55">
        <v>5</v>
      </c>
      <c r="D55">
        <v>6</v>
      </c>
      <c r="E55" s="2">
        <v>10.69</v>
      </c>
      <c r="F55" s="2">
        <v>0.375</v>
      </c>
      <c r="G55">
        <f t="shared" si="8"/>
        <v>10.315</v>
      </c>
      <c r="H55" s="10">
        <f t="shared" si="9"/>
        <v>3.5079513564078582E-2</v>
      </c>
      <c r="I55" s="10"/>
      <c r="J55" s="10"/>
      <c r="K55" s="10"/>
    </row>
    <row r="56" spans="1:14" ht="15.75" customHeight="1">
      <c r="A56" s="17" t="s">
        <v>220</v>
      </c>
      <c r="B56" s="20" t="s">
        <v>213</v>
      </c>
      <c r="C56">
        <v>5</v>
      </c>
      <c r="D56">
        <v>7</v>
      </c>
      <c r="E56" s="2">
        <v>4.6360000000000001</v>
      </c>
      <c r="F56" s="2">
        <v>8.4000000000000005E-2</v>
      </c>
      <c r="G56">
        <f t="shared" si="8"/>
        <v>4.5520000000000005</v>
      </c>
      <c r="H56" s="10">
        <f t="shared" si="9"/>
        <v>1.8119068162208801E-2</v>
      </c>
      <c r="I56" s="10"/>
      <c r="J56" s="10"/>
      <c r="K56" s="10"/>
    </row>
    <row r="57" spans="1:14" ht="15.75" customHeight="1">
      <c r="A57" s="17" t="s">
        <v>220</v>
      </c>
      <c r="B57" s="20" t="s">
        <v>213</v>
      </c>
      <c r="C57">
        <v>5</v>
      </c>
      <c r="D57">
        <v>8</v>
      </c>
      <c r="E57" s="2">
        <v>14.798999999999999</v>
      </c>
      <c r="F57">
        <f>0.094+0.058+0.088</f>
        <v>0.24</v>
      </c>
      <c r="G57">
        <f t="shared" si="8"/>
        <v>14.558999999999999</v>
      </c>
      <c r="H57" s="10">
        <f t="shared" si="9"/>
        <v>1.6217311980539224E-2</v>
      </c>
      <c r="I57" s="10"/>
      <c r="J57" s="10"/>
      <c r="K57" s="10"/>
    </row>
    <row r="58" spans="1:14" ht="15.75" customHeight="1">
      <c r="A58" s="17"/>
      <c r="B58" s="20"/>
      <c r="E58" s="1"/>
      <c r="F58" s="1"/>
      <c r="G58" s="3"/>
      <c r="H58" s="3"/>
      <c r="I58" s="3"/>
      <c r="J58" s="3"/>
      <c r="K58" s="3"/>
      <c r="M58" s="1" t="str">
        <f>M50</f>
        <v>Hirinc Ar 3C</v>
      </c>
      <c r="N58" s="1" t="s">
        <v>81</v>
      </c>
    </row>
    <row r="59" spans="1:14" ht="15.75" customHeight="1">
      <c r="A59" s="17" t="s">
        <v>220</v>
      </c>
      <c r="B59" s="20" t="s">
        <v>213</v>
      </c>
      <c r="C59">
        <v>6</v>
      </c>
      <c r="D59">
        <v>1</v>
      </c>
      <c r="E59" s="2">
        <v>8.5280000000000005</v>
      </c>
      <c r="F59" s="2">
        <v>8.3000000000000004E-2</v>
      </c>
      <c r="G59">
        <f t="shared" ref="G59:G69" si="10">E59-F59</f>
        <v>8.4450000000000003</v>
      </c>
      <c r="H59" s="10">
        <f t="shared" ref="H59:H69" si="11">F59/E59</f>
        <v>9.7326454033771111E-3</v>
      </c>
      <c r="I59" s="10">
        <f>AVERAGE(H59:H69)</f>
        <v>1.2582864479232438E-2</v>
      </c>
      <c r="J59" s="10"/>
      <c r="K59" s="10"/>
      <c r="M59" s="2" t="s">
        <v>141</v>
      </c>
      <c r="N59" s="2">
        <v>144</v>
      </c>
    </row>
    <row r="60" spans="1:14" ht="15.75" customHeight="1">
      <c r="A60" s="17" t="s">
        <v>220</v>
      </c>
      <c r="B60" s="20" t="s">
        <v>213</v>
      </c>
      <c r="C60">
        <v>6</v>
      </c>
      <c r="D60">
        <v>2</v>
      </c>
      <c r="E60" s="2">
        <v>4.218</v>
      </c>
      <c r="F60" s="2">
        <v>0</v>
      </c>
      <c r="G60">
        <f t="shared" si="10"/>
        <v>4.218</v>
      </c>
      <c r="H60" s="10">
        <f t="shared" si="11"/>
        <v>0</v>
      </c>
      <c r="I60" s="10"/>
      <c r="J60" s="10"/>
      <c r="K60" s="10"/>
    </row>
    <row r="61" spans="1:14" ht="15.75" customHeight="1">
      <c r="A61" s="17" t="s">
        <v>220</v>
      </c>
      <c r="B61" s="20" t="s">
        <v>213</v>
      </c>
      <c r="C61">
        <v>6</v>
      </c>
      <c r="D61">
        <v>3</v>
      </c>
      <c r="E61" s="2">
        <v>16.131</v>
      </c>
      <c r="F61" s="2">
        <v>0.26200000000000001</v>
      </c>
      <c r="G61">
        <f t="shared" si="10"/>
        <v>15.869</v>
      </c>
      <c r="H61" s="10">
        <f t="shared" si="11"/>
        <v>1.6242018473746202E-2</v>
      </c>
      <c r="I61" s="10"/>
      <c r="J61" s="10"/>
      <c r="K61" s="10"/>
    </row>
    <row r="62" spans="1:14" ht="15.75" customHeight="1">
      <c r="A62" s="17" t="s">
        <v>220</v>
      </c>
      <c r="B62" s="20" t="s">
        <v>213</v>
      </c>
      <c r="C62">
        <v>6</v>
      </c>
      <c r="D62">
        <v>4</v>
      </c>
      <c r="E62" s="2">
        <v>7.0469999999999997</v>
      </c>
      <c r="F62" s="2">
        <v>0.307</v>
      </c>
      <c r="G62">
        <f t="shared" si="10"/>
        <v>6.7399999999999993</v>
      </c>
      <c r="H62" s="10">
        <f t="shared" si="11"/>
        <v>4.3564637434369238E-2</v>
      </c>
      <c r="I62" s="10"/>
      <c r="J62" s="10"/>
      <c r="K62" s="10"/>
    </row>
    <row r="63" spans="1:14" ht="15.75" customHeight="1">
      <c r="A63" s="17" t="s">
        <v>220</v>
      </c>
      <c r="B63" s="20" t="s">
        <v>213</v>
      </c>
      <c r="C63">
        <v>6</v>
      </c>
      <c r="D63">
        <v>5</v>
      </c>
      <c r="E63" s="2">
        <v>5.97</v>
      </c>
      <c r="F63" s="2">
        <v>4.2999999999999997E-2</v>
      </c>
      <c r="G63">
        <f t="shared" si="10"/>
        <v>5.9269999999999996</v>
      </c>
      <c r="H63" s="10">
        <f t="shared" si="11"/>
        <v>7.2026800670016745E-3</v>
      </c>
      <c r="I63" s="10"/>
      <c r="J63" s="10"/>
      <c r="K63" s="10"/>
    </row>
    <row r="64" spans="1:14" ht="15.75" customHeight="1">
      <c r="A64" s="17" t="s">
        <v>220</v>
      </c>
      <c r="B64" s="20" t="s">
        <v>213</v>
      </c>
      <c r="C64">
        <v>6</v>
      </c>
      <c r="D64">
        <v>6</v>
      </c>
      <c r="E64" s="2">
        <v>5.1619999999999999</v>
      </c>
      <c r="F64" s="2">
        <v>4.9000000000000002E-2</v>
      </c>
      <c r="G64">
        <f t="shared" si="10"/>
        <v>5.1129999999999995</v>
      </c>
      <c r="H64" s="10">
        <f t="shared" si="11"/>
        <v>9.4924447888415347E-3</v>
      </c>
      <c r="I64" s="10"/>
      <c r="J64" s="10"/>
      <c r="K64" s="10"/>
    </row>
    <row r="65" spans="1:14" ht="15.75" customHeight="1">
      <c r="A65" s="17" t="s">
        <v>220</v>
      </c>
      <c r="B65" s="20" t="s">
        <v>213</v>
      </c>
      <c r="C65">
        <v>6</v>
      </c>
      <c r="D65">
        <v>7</v>
      </c>
      <c r="E65" s="2">
        <v>2.6190000000000002</v>
      </c>
      <c r="F65" s="2">
        <v>4.7E-2</v>
      </c>
      <c r="G65">
        <f t="shared" si="10"/>
        <v>2.5720000000000001</v>
      </c>
      <c r="H65" s="10">
        <f t="shared" si="11"/>
        <v>1.7945780832378768E-2</v>
      </c>
      <c r="I65" s="10"/>
      <c r="J65" s="10"/>
      <c r="K65" s="10"/>
    </row>
    <row r="66" spans="1:14" ht="15.75" customHeight="1">
      <c r="A66" s="17" t="s">
        <v>220</v>
      </c>
      <c r="B66" s="20" t="s">
        <v>213</v>
      </c>
      <c r="C66">
        <v>6</v>
      </c>
      <c r="D66">
        <v>8</v>
      </c>
      <c r="E66" s="2">
        <v>9.2010000000000005</v>
      </c>
      <c r="F66" s="2">
        <v>6.3E-2</v>
      </c>
      <c r="G66">
        <f t="shared" si="10"/>
        <v>9.1379999999999999</v>
      </c>
      <c r="H66" s="10">
        <f t="shared" si="11"/>
        <v>6.8470818389305505E-3</v>
      </c>
      <c r="I66" s="10"/>
      <c r="J66" s="10"/>
      <c r="K66" s="10"/>
    </row>
    <row r="67" spans="1:14" ht="15.75" customHeight="1">
      <c r="A67" s="17" t="s">
        <v>220</v>
      </c>
      <c r="B67" s="20" t="s">
        <v>213</v>
      </c>
      <c r="C67">
        <v>6</v>
      </c>
      <c r="D67">
        <v>9</v>
      </c>
      <c r="E67" s="2">
        <v>24.640999999999998</v>
      </c>
      <c r="F67" s="2">
        <v>0.28000000000000003</v>
      </c>
      <c r="G67">
        <f t="shared" si="10"/>
        <v>24.360999999999997</v>
      </c>
      <c r="H67" s="10">
        <f t="shared" si="11"/>
        <v>1.1363175195811859E-2</v>
      </c>
      <c r="I67" s="10"/>
      <c r="J67" s="10"/>
      <c r="K67" s="10"/>
    </row>
    <row r="68" spans="1:14" ht="15.75" customHeight="1">
      <c r="A68" s="17" t="s">
        <v>220</v>
      </c>
      <c r="B68" s="20" t="s">
        <v>213</v>
      </c>
      <c r="C68">
        <v>6</v>
      </c>
      <c r="D68">
        <v>10</v>
      </c>
      <c r="E68" s="2">
        <v>20.451000000000001</v>
      </c>
      <c r="F68" s="2">
        <v>0.20499999999999999</v>
      </c>
      <c r="G68">
        <f t="shared" si="10"/>
        <v>20.246000000000002</v>
      </c>
      <c r="H68" s="10">
        <f t="shared" si="11"/>
        <v>1.0023959708571707E-2</v>
      </c>
      <c r="I68" s="10"/>
      <c r="J68" s="10"/>
      <c r="K68" s="10"/>
    </row>
    <row r="69" spans="1:14" ht="15.75" customHeight="1">
      <c r="A69" s="17" t="s">
        <v>220</v>
      </c>
      <c r="B69" s="20" t="s">
        <v>213</v>
      </c>
      <c r="C69">
        <v>6</v>
      </c>
      <c r="D69">
        <v>11</v>
      </c>
      <c r="E69" s="2">
        <v>35.683999999999997</v>
      </c>
      <c r="F69" s="2">
        <v>0.214</v>
      </c>
      <c r="G69">
        <f t="shared" si="10"/>
        <v>35.47</v>
      </c>
      <c r="H69" s="10">
        <f t="shared" si="11"/>
        <v>5.9970855285281918E-3</v>
      </c>
      <c r="I69" s="10"/>
      <c r="J69" s="10"/>
      <c r="K69" s="10"/>
    </row>
    <row r="70" spans="1:14" ht="15.75" customHeight="1">
      <c r="A70" s="17"/>
      <c r="B70" s="20"/>
      <c r="E70" s="1"/>
      <c r="F70" s="1"/>
      <c r="G70" s="1"/>
      <c r="H70" s="1"/>
      <c r="I70" s="1"/>
      <c r="J70" s="1"/>
      <c r="K70" s="1"/>
      <c r="M70" s="1" t="str">
        <f>M59</f>
        <v>Hirinc Ar 4</v>
      </c>
      <c r="N70" s="1" t="s">
        <v>81</v>
      </c>
    </row>
    <row r="71" spans="1:14" ht="15.75" customHeight="1">
      <c r="A71" s="17" t="s">
        <v>220</v>
      </c>
      <c r="B71" s="20" t="s">
        <v>213</v>
      </c>
      <c r="C71">
        <v>7</v>
      </c>
      <c r="D71">
        <v>1</v>
      </c>
      <c r="E71" s="2">
        <v>20.733000000000001</v>
      </c>
      <c r="F71" s="2">
        <v>0.51200000000000001</v>
      </c>
      <c r="G71">
        <f t="shared" ref="G71:G86" si="12">E71-F71</f>
        <v>20.221</v>
      </c>
      <c r="H71" s="10">
        <f t="shared" ref="H71:H86" si="13">F71/E71</f>
        <v>2.4694930786668595E-2</v>
      </c>
      <c r="I71" s="10">
        <f>AVERAGE(H71:H86)</f>
        <v>1.8215643996764386E-2</v>
      </c>
      <c r="J71" s="10"/>
      <c r="K71" s="10"/>
      <c r="M71" s="2" t="s">
        <v>143</v>
      </c>
      <c r="N71" s="2">
        <v>145</v>
      </c>
    </row>
    <row r="72" spans="1:14" ht="15.75" customHeight="1">
      <c r="A72" s="17" t="s">
        <v>220</v>
      </c>
      <c r="B72" s="20" t="s">
        <v>213</v>
      </c>
      <c r="C72">
        <v>7</v>
      </c>
      <c r="D72">
        <v>2</v>
      </c>
      <c r="E72" s="2">
        <v>18.27</v>
      </c>
      <c r="F72" s="2">
        <v>0.45600000000000002</v>
      </c>
      <c r="G72">
        <f t="shared" si="12"/>
        <v>17.814</v>
      </c>
      <c r="H72" s="10">
        <f t="shared" si="13"/>
        <v>2.4958949096880133E-2</v>
      </c>
      <c r="I72" s="10"/>
      <c r="J72" s="10"/>
      <c r="K72" s="10"/>
    </row>
    <row r="73" spans="1:14" ht="15.75" customHeight="1">
      <c r="A73" s="17" t="s">
        <v>220</v>
      </c>
      <c r="B73" s="20" t="s">
        <v>213</v>
      </c>
      <c r="C73">
        <v>7</v>
      </c>
      <c r="D73">
        <v>3</v>
      </c>
      <c r="E73" s="2">
        <v>5.57</v>
      </c>
      <c r="F73" s="2">
        <v>0</v>
      </c>
      <c r="G73">
        <f t="shared" si="12"/>
        <v>5.57</v>
      </c>
      <c r="H73" s="10">
        <f t="shared" si="13"/>
        <v>0</v>
      </c>
      <c r="I73" s="10"/>
      <c r="J73" s="10"/>
      <c r="K73" s="10"/>
    </row>
    <row r="74" spans="1:14" ht="15.75" customHeight="1">
      <c r="A74" s="17" t="s">
        <v>220</v>
      </c>
      <c r="B74" s="20" t="s">
        <v>213</v>
      </c>
      <c r="C74">
        <v>7</v>
      </c>
      <c r="D74">
        <v>4</v>
      </c>
      <c r="E74" s="2">
        <v>12.371</v>
      </c>
      <c r="F74" s="2">
        <v>0.17100000000000001</v>
      </c>
      <c r="G74">
        <f t="shared" si="12"/>
        <v>12.200000000000001</v>
      </c>
      <c r="H74" s="10">
        <f t="shared" si="13"/>
        <v>1.3822649745372242E-2</v>
      </c>
      <c r="I74" s="10"/>
      <c r="J74" s="10"/>
      <c r="K74" s="10"/>
    </row>
    <row r="75" spans="1:14" ht="15.75" customHeight="1">
      <c r="A75" s="17" t="s">
        <v>220</v>
      </c>
      <c r="B75" s="20" t="s">
        <v>213</v>
      </c>
      <c r="C75">
        <v>7</v>
      </c>
      <c r="D75">
        <v>5</v>
      </c>
      <c r="E75" s="2">
        <v>11.587999999999999</v>
      </c>
      <c r="F75" s="2">
        <v>1.587</v>
      </c>
      <c r="G75">
        <f t="shared" si="12"/>
        <v>10.000999999999999</v>
      </c>
      <c r="H75" s="10">
        <f t="shared" si="13"/>
        <v>0.13695201933034173</v>
      </c>
      <c r="I75" s="10"/>
      <c r="J75" s="10"/>
      <c r="K75" s="10"/>
    </row>
    <row r="76" spans="1:14" ht="15.75" customHeight="1">
      <c r="A76" s="17" t="s">
        <v>220</v>
      </c>
      <c r="B76" s="20" t="s">
        <v>213</v>
      </c>
      <c r="C76">
        <v>7</v>
      </c>
      <c r="D76">
        <v>6</v>
      </c>
      <c r="E76" s="2">
        <v>13.762</v>
      </c>
      <c r="F76" s="2">
        <v>4.8000000000000001E-2</v>
      </c>
      <c r="G76">
        <f t="shared" si="12"/>
        <v>13.714</v>
      </c>
      <c r="H76" s="10">
        <f t="shared" si="13"/>
        <v>3.4878651358814126E-3</v>
      </c>
      <c r="I76" s="10"/>
      <c r="J76" s="10"/>
      <c r="K76" s="10"/>
    </row>
    <row r="77" spans="1:14" ht="15.75" customHeight="1">
      <c r="A77" s="17" t="s">
        <v>220</v>
      </c>
      <c r="B77" s="20" t="s">
        <v>213</v>
      </c>
      <c r="C77">
        <v>7</v>
      </c>
      <c r="D77">
        <v>7</v>
      </c>
      <c r="E77" s="2">
        <v>6.86</v>
      </c>
      <c r="F77" s="2">
        <v>6.0999999999999999E-2</v>
      </c>
      <c r="G77">
        <f t="shared" si="12"/>
        <v>6.7990000000000004</v>
      </c>
      <c r="H77" s="10">
        <f t="shared" si="13"/>
        <v>8.8921282798833812E-3</v>
      </c>
      <c r="I77" s="10"/>
      <c r="J77" s="10"/>
      <c r="K77" s="10"/>
    </row>
    <row r="78" spans="1:14" ht="15.75" customHeight="1">
      <c r="A78" s="17" t="s">
        <v>220</v>
      </c>
      <c r="B78" s="20" t="s">
        <v>213</v>
      </c>
      <c r="C78">
        <v>7</v>
      </c>
      <c r="D78">
        <v>8</v>
      </c>
      <c r="E78" s="2">
        <v>2.0419999999999998</v>
      </c>
      <c r="F78" s="2">
        <v>0</v>
      </c>
      <c r="G78">
        <f t="shared" si="12"/>
        <v>2.0419999999999998</v>
      </c>
      <c r="H78" s="10">
        <f t="shared" si="13"/>
        <v>0</v>
      </c>
      <c r="I78" s="10"/>
      <c r="J78" s="10"/>
      <c r="K78" s="10"/>
    </row>
    <row r="79" spans="1:14" ht="15.75" customHeight="1">
      <c r="A79" s="17" t="s">
        <v>220</v>
      </c>
      <c r="B79" s="20" t="s">
        <v>213</v>
      </c>
      <c r="C79">
        <v>7</v>
      </c>
      <c r="D79">
        <v>9</v>
      </c>
      <c r="E79" s="2">
        <v>15.938000000000001</v>
      </c>
      <c r="F79" s="2">
        <v>0.16300000000000001</v>
      </c>
      <c r="G79">
        <f t="shared" si="12"/>
        <v>15.775</v>
      </c>
      <c r="H79" s="10">
        <f t="shared" si="13"/>
        <v>1.0227130129250847E-2</v>
      </c>
      <c r="I79" s="10"/>
      <c r="J79" s="10"/>
      <c r="K79" s="10"/>
    </row>
    <row r="80" spans="1:14" ht="15.75" customHeight="1">
      <c r="A80" s="17" t="s">
        <v>220</v>
      </c>
      <c r="B80" s="20" t="s">
        <v>213</v>
      </c>
      <c r="C80">
        <v>7</v>
      </c>
      <c r="D80">
        <v>10</v>
      </c>
      <c r="E80">
        <f>23.425+0.905</f>
        <v>24.330000000000002</v>
      </c>
      <c r="F80">
        <f>0.126+0.274</f>
        <v>0.4</v>
      </c>
      <c r="G80">
        <f t="shared" si="12"/>
        <v>23.930000000000003</v>
      </c>
      <c r="H80" s="10">
        <f t="shared" si="13"/>
        <v>1.6440608302507192E-2</v>
      </c>
      <c r="I80" s="10"/>
      <c r="J80" s="10"/>
      <c r="K80" s="10"/>
    </row>
    <row r="81" spans="1:14" ht="15.75" customHeight="1">
      <c r="A81" s="17" t="s">
        <v>220</v>
      </c>
      <c r="B81" s="20" t="s">
        <v>213</v>
      </c>
      <c r="C81">
        <v>7</v>
      </c>
      <c r="D81">
        <v>11</v>
      </c>
      <c r="E81" s="2">
        <v>0.875</v>
      </c>
      <c r="F81" s="2">
        <v>0</v>
      </c>
      <c r="G81">
        <f t="shared" si="12"/>
        <v>0.875</v>
      </c>
      <c r="H81" s="10">
        <f t="shared" si="13"/>
        <v>0</v>
      </c>
      <c r="I81" s="10"/>
      <c r="J81" s="10"/>
      <c r="K81" s="10"/>
    </row>
    <row r="82" spans="1:14" ht="15.75" customHeight="1">
      <c r="A82" s="17" t="s">
        <v>220</v>
      </c>
      <c r="B82" s="20" t="s">
        <v>213</v>
      </c>
      <c r="C82">
        <v>7</v>
      </c>
      <c r="D82">
        <v>12</v>
      </c>
      <c r="E82" s="2">
        <v>0.42799999999999999</v>
      </c>
      <c r="F82" s="2">
        <v>0</v>
      </c>
      <c r="G82">
        <f t="shared" si="12"/>
        <v>0.42799999999999999</v>
      </c>
      <c r="H82" s="10">
        <f t="shared" si="13"/>
        <v>0</v>
      </c>
      <c r="I82" s="10"/>
      <c r="J82" s="10"/>
      <c r="K82" s="10"/>
    </row>
    <row r="83" spans="1:14" ht="15.75" customHeight="1">
      <c r="A83" s="17" t="s">
        <v>220</v>
      </c>
      <c r="B83" s="20" t="s">
        <v>213</v>
      </c>
      <c r="C83">
        <v>7</v>
      </c>
      <c r="D83">
        <v>13</v>
      </c>
      <c r="E83" s="2">
        <v>18.683</v>
      </c>
      <c r="F83" s="2">
        <f>0.267+0.139</f>
        <v>0.40600000000000003</v>
      </c>
      <c r="G83">
        <f t="shared" si="12"/>
        <v>18.277000000000001</v>
      </c>
      <c r="H83" s="10">
        <f t="shared" si="13"/>
        <v>2.173098538778569E-2</v>
      </c>
      <c r="I83" s="10"/>
      <c r="J83" s="10"/>
      <c r="K83" s="10"/>
    </row>
    <row r="84" spans="1:14" ht="15.75" customHeight="1">
      <c r="A84" s="17" t="s">
        <v>220</v>
      </c>
      <c r="B84" s="20" t="s">
        <v>213</v>
      </c>
      <c r="C84">
        <v>7</v>
      </c>
      <c r="D84">
        <v>14</v>
      </c>
      <c r="E84" s="2">
        <v>27.373999999999999</v>
      </c>
      <c r="F84" s="2">
        <v>0.151</v>
      </c>
      <c r="G84">
        <f t="shared" si="12"/>
        <v>27.222999999999999</v>
      </c>
      <c r="H84" s="10">
        <f t="shared" si="13"/>
        <v>5.5161832395703957E-3</v>
      </c>
      <c r="I84" s="10"/>
      <c r="J84" s="10"/>
      <c r="K84" s="10"/>
    </row>
    <row r="85" spans="1:14" ht="15.75" customHeight="1">
      <c r="A85" s="17" t="s">
        <v>220</v>
      </c>
      <c r="B85" s="20" t="s">
        <v>213</v>
      </c>
      <c r="C85">
        <v>7</v>
      </c>
      <c r="D85">
        <v>15</v>
      </c>
      <c r="E85" s="2">
        <v>8.6950000000000003</v>
      </c>
      <c r="F85">
        <f>0.094+0.121</f>
        <v>0.215</v>
      </c>
      <c r="G85">
        <f t="shared" si="12"/>
        <v>8.48</v>
      </c>
      <c r="H85" s="10">
        <f t="shared" si="13"/>
        <v>2.4726854514088556E-2</v>
      </c>
      <c r="I85" s="10"/>
      <c r="J85" s="10"/>
      <c r="K85" s="10"/>
    </row>
    <row r="86" spans="1:14" ht="15.75" customHeight="1">
      <c r="A86" s="17" t="s">
        <v>220</v>
      </c>
      <c r="B86" s="20" t="s">
        <v>213</v>
      </c>
      <c r="C86">
        <v>7</v>
      </c>
      <c r="D86">
        <v>16</v>
      </c>
      <c r="E86" s="2">
        <v>3.1509999999999998</v>
      </c>
      <c r="F86" s="2">
        <v>0</v>
      </c>
      <c r="G86">
        <f t="shared" si="12"/>
        <v>3.1509999999999998</v>
      </c>
      <c r="H86" s="10">
        <f t="shared" si="13"/>
        <v>0</v>
      </c>
      <c r="I86" s="10"/>
      <c r="J86" s="10"/>
      <c r="K86" s="10"/>
    </row>
    <row r="87" spans="1:14" ht="15.75" customHeight="1">
      <c r="A87" s="17"/>
      <c r="B87" s="20"/>
      <c r="E87" s="1"/>
      <c r="F87" s="1"/>
      <c r="G87" s="1"/>
      <c r="H87" s="1"/>
      <c r="I87" s="1"/>
      <c r="J87" s="1"/>
      <c r="K87" s="1"/>
      <c r="M87" s="1" t="str">
        <f>M71</f>
        <v>Hirinc Ar 5</v>
      </c>
      <c r="N87" s="1" t="s">
        <v>81</v>
      </c>
    </row>
    <row r="88" spans="1:14" ht="15.75" customHeight="1">
      <c r="A88" s="17" t="s">
        <v>220</v>
      </c>
      <c r="B88" s="20" t="s">
        <v>213</v>
      </c>
      <c r="C88">
        <v>8</v>
      </c>
      <c r="D88">
        <v>1</v>
      </c>
      <c r="E88" s="2">
        <v>13.17</v>
      </c>
      <c r="F88" s="2">
        <v>0.22900000000000001</v>
      </c>
      <c r="G88">
        <f t="shared" ref="G88:G95" si="14">E88-F88</f>
        <v>12.941000000000001</v>
      </c>
      <c r="H88" s="10">
        <f t="shared" ref="H88:H95" si="15">F88/E88</f>
        <v>1.7388003037205772E-2</v>
      </c>
      <c r="I88" s="10">
        <f>AVERAGE(H88:H95)</f>
        <v>6.3667759376353314E-2</v>
      </c>
      <c r="J88" s="10"/>
      <c r="K88" s="10"/>
      <c r="M88" s="2" t="s">
        <v>147</v>
      </c>
      <c r="N88" s="2">
        <v>146</v>
      </c>
    </row>
    <row r="89" spans="1:14" ht="15.75" customHeight="1">
      <c r="A89" s="17" t="s">
        <v>220</v>
      </c>
      <c r="B89" s="20" t="s">
        <v>213</v>
      </c>
      <c r="C89">
        <v>8</v>
      </c>
      <c r="D89">
        <v>2</v>
      </c>
      <c r="E89" s="2">
        <v>6.9180000000000001</v>
      </c>
      <c r="F89" s="2">
        <v>1.8420000000000001</v>
      </c>
      <c r="G89">
        <f t="shared" si="14"/>
        <v>5.0760000000000005</v>
      </c>
      <c r="H89" s="10">
        <f t="shared" si="15"/>
        <v>0.2662619254119688</v>
      </c>
      <c r="I89" s="10"/>
      <c r="J89" s="10"/>
      <c r="K89" s="10"/>
    </row>
    <row r="90" spans="1:14" ht="15.75" customHeight="1">
      <c r="A90" s="17" t="s">
        <v>220</v>
      </c>
      <c r="B90" s="20" t="s">
        <v>213</v>
      </c>
      <c r="C90">
        <v>8</v>
      </c>
      <c r="D90">
        <v>3</v>
      </c>
      <c r="E90" s="2">
        <v>19.524999999999999</v>
      </c>
      <c r="F90" s="2">
        <v>0.59</v>
      </c>
      <c r="G90">
        <f t="shared" si="14"/>
        <v>18.934999999999999</v>
      </c>
      <c r="H90" s="10">
        <f t="shared" si="15"/>
        <v>3.0217669654289372E-2</v>
      </c>
      <c r="I90" s="10"/>
      <c r="J90" s="10"/>
      <c r="K90" s="10"/>
    </row>
    <row r="91" spans="1:14" ht="15.75" customHeight="1">
      <c r="A91" s="17" t="s">
        <v>220</v>
      </c>
      <c r="B91" s="20" t="s">
        <v>213</v>
      </c>
      <c r="C91">
        <v>8</v>
      </c>
      <c r="D91">
        <v>4</v>
      </c>
      <c r="E91" s="2">
        <v>7.4550000000000001</v>
      </c>
      <c r="F91" s="2">
        <v>0.46600000000000003</v>
      </c>
      <c r="G91">
        <f t="shared" si="14"/>
        <v>6.9889999999999999</v>
      </c>
      <c r="H91" s="10">
        <f t="shared" si="15"/>
        <v>6.2508383635144202E-2</v>
      </c>
      <c r="I91" s="10"/>
      <c r="J91" s="10"/>
      <c r="K91" s="10"/>
    </row>
    <row r="92" spans="1:14" ht="15.75" customHeight="1">
      <c r="A92" s="17" t="s">
        <v>220</v>
      </c>
      <c r="B92" s="20" t="s">
        <v>213</v>
      </c>
      <c r="C92">
        <v>8</v>
      </c>
      <c r="D92">
        <v>5</v>
      </c>
      <c r="E92" s="2">
        <v>6.9569999999999999</v>
      </c>
      <c r="F92" s="2">
        <v>0.34200000000000003</v>
      </c>
      <c r="G92">
        <f t="shared" si="14"/>
        <v>6.6150000000000002</v>
      </c>
      <c r="H92" s="10">
        <f t="shared" si="15"/>
        <v>4.9159120310478657E-2</v>
      </c>
      <c r="I92" s="10"/>
      <c r="J92" s="10"/>
      <c r="K92" s="10"/>
    </row>
    <row r="93" spans="1:14" ht="15.75" customHeight="1">
      <c r="A93" s="17" t="s">
        <v>220</v>
      </c>
      <c r="B93" s="20" t="s">
        <v>213</v>
      </c>
      <c r="C93">
        <v>8</v>
      </c>
      <c r="D93">
        <v>6</v>
      </c>
      <c r="E93" s="2">
        <v>2.7759999999999998</v>
      </c>
      <c r="F93" s="2">
        <v>3.4000000000000002E-2</v>
      </c>
      <c r="G93">
        <f t="shared" si="14"/>
        <v>2.742</v>
      </c>
      <c r="H93" s="10">
        <f t="shared" si="15"/>
        <v>1.2247838616714699E-2</v>
      </c>
      <c r="I93" s="10"/>
      <c r="J93" s="10"/>
      <c r="K93" s="10"/>
    </row>
    <row r="94" spans="1:14" ht="15.75" customHeight="1">
      <c r="A94" s="17" t="s">
        <v>220</v>
      </c>
      <c r="B94" s="20" t="s">
        <v>213</v>
      </c>
      <c r="C94">
        <v>8</v>
      </c>
      <c r="D94">
        <v>7</v>
      </c>
      <c r="E94" s="2">
        <v>20.844000000000001</v>
      </c>
      <c r="F94">
        <f>0.148+0.196+0.041+0.428</f>
        <v>0.81299999999999994</v>
      </c>
      <c r="G94">
        <f t="shared" si="14"/>
        <v>20.031000000000002</v>
      </c>
      <c r="H94" s="10">
        <f t="shared" si="15"/>
        <v>3.9004029936672416E-2</v>
      </c>
      <c r="I94" s="10"/>
      <c r="J94" s="10"/>
      <c r="K94" s="10"/>
    </row>
    <row r="95" spans="1:14" ht="15.75" customHeight="1">
      <c r="A95" s="17" t="s">
        <v>220</v>
      </c>
      <c r="B95" s="20" t="s">
        <v>213</v>
      </c>
      <c r="C95">
        <v>8</v>
      </c>
      <c r="D95">
        <v>8</v>
      </c>
      <c r="E95" s="2">
        <v>13.792</v>
      </c>
      <c r="F95" s="2">
        <f>0.228+0.188+0.033</f>
        <v>0.44900000000000007</v>
      </c>
      <c r="G95">
        <f t="shared" si="14"/>
        <v>13.343</v>
      </c>
      <c r="H95" s="10">
        <f t="shared" si="15"/>
        <v>3.2555104408352672E-2</v>
      </c>
      <c r="I95" s="10"/>
      <c r="J95" s="10"/>
      <c r="K95" s="10"/>
    </row>
    <row r="96" spans="1:14" ht="15.75" customHeight="1">
      <c r="A96" s="17"/>
      <c r="B96" s="20"/>
      <c r="E96" s="1"/>
      <c r="F96" s="1"/>
      <c r="G96" s="1"/>
      <c r="H96" s="1"/>
      <c r="I96" s="1"/>
      <c r="J96" s="1"/>
      <c r="K96" s="1"/>
      <c r="M96" s="1" t="str">
        <f>M88</f>
        <v>Hirinc Ar 6</v>
      </c>
      <c r="N96" s="1" t="s">
        <v>81</v>
      </c>
    </row>
    <row r="97" spans="1:14" ht="15.75" customHeight="1">
      <c r="A97" s="17" t="s">
        <v>220</v>
      </c>
      <c r="B97" s="20" t="s">
        <v>213</v>
      </c>
      <c r="C97">
        <v>9</v>
      </c>
      <c r="D97">
        <v>1</v>
      </c>
      <c r="E97" s="2">
        <v>8.56</v>
      </c>
      <c r="F97" s="2">
        <v>2.8000000000000001E-2</v>
      </c>
      <c r="G97">
        <f t="shared" ref="G97:G103" si="16">E97-F97</f>
        <v>8.532</v>
      </c>
      <c r="H97" s="10">
        <f t="shared" ref="H97:H103" si="17">F97/E97</f>
        <v>3.2710280373831773E-3</v>
      </c>
      <c r="I97" s="10">
        <f>AVERAGE(H97:H103)</f>
        <v>5.1837245661193999E-2</v>
      </c>
      <c r="J97" s="10"/>
      <c r="K97" s="10"/>
      <c r="M97" s="2" t="s">
        <v>150</v>
      </c>
      <c r="N97" s="2">
        <v>147</v>
      </c>
    </row>
    <row r="98" spans="1:14" ht="15.75" customHeight="1">
      <c r="A98" s="17" t="s">
        <v>220</v>
      </c>
      <c r="B98" s="20" t="s">
        <v>213</v>
      </c>
      <c r="C98">
        <v>9</v>
      </c>
      <c r="D98">
        <v>2</v>
      </c>
      <c r="E98" s="2">
        <v>34.183</v>
      </c>
      <c r="F98" s="2">
        <v>3.2949999999999999</v>
      </c>
      <c r="G98">
        <f t="shared" si="16"/>
        <v>30.887999999999998</v>
      </c>
      <c r="H98" s="10">
        <f t="shared" si="17"/>
        <v>9.6392943860983529E-2</v>
      </c>
      <c r="I98" s="10"/>
      <c r="J98" s="10"/>
      <c r="K98" s="10"/>
    </row>
    <row r="99" spans="1:14" ht="15.75" customHeight="1">
      <c r="A99" s="17" t="s">
        <v>220</v>
      </c>
      <c r="B99" s="20" t="s">
        <v>213</v>
      </c>
      <c r="C99">
        <v>9</v>
      </c>
      <c r="D99">
        <v>3</v>
      </c>
      <c r="E99" s="2">
        <v>19.288</v>
      </c>
      <c r="F99" s="2">
        <v>0.47499999999999998</v>
      </c>
      <c r="G99">
        <f t="shared" si="16"/>
        <v>18.812999999999999</v>
      </c>
      <c r="H99" s="10">
        <f t="shared" si="17"/>
        <v>2.4626710908336787E-2</v>
      </c>
      <c r="I99" s="10"/>
      <c r="J99" s="10"/>
      <c r="K99" s="10"/>
    </row>
    <row r="100" spans="1:14" ht="15.75" customHeight="1">
      <c r="A100" s="17" t="s">
        <v>220</v>
      </c>
      <c r="B100" s="20" t="s">
        <v>213</v>
      </c>
      <c r="C100">
        <v>9</v>
      </c>
      <c r="D100">
        <v>4</v>
      </c>
      <c r="E100" s="2">
        <v>20.946000000000002</v>
      </c>
      <c r="F100" s="2">
        <v>4.7889999999999997</v>
      </c>
      <c r="G100">
        <f t="shared" si="16"/>
        <v>16.157000000000004</v>
      </c>
      <c r="H100" s="10">
        <f t="shared" si="17"/>
        <v>0.22863553900506059</v>
      </c>
      <c r="I100" s="10"/>
      <c r="J100" s="10"/>
      <c r="K100" s="10"/>
    </row>
    <row r="101" spans="1:14" ht="15.75" customHeight="1">
      <c r="A101" s="17" t="s">
        <v>220</v>
      </c>
      <c r="B101" s="20" t="s">
        <v>213</v>
      </c>
      <c r="C101">
        <v>9</v>
      </c>
      <c r="D101">
        <v>5</v>
      </c>
      <c r="E101" s="2">
        <v>4.6109999999999998</v>
      </c>
      <c r="F101" s="2">
        <v>0</v>
      </c>
      <c r="G101">
        <f t="shared" si="16"/>
        <v>4.6109999999999998</v>
      </c>
      <c r="H101" s="10">
        <f t="shared" si="17"/>
        <v>0</v>
      </c>
      <c r="I101" s="10"/>
      <c r="J101" s="10"/>
      <c r="K101" s="10"/>
    </row>
    <row r="102" spans="1:14" ht="15.75" customHeight="1">
      <c r="A102" s="17" t="s">
        <v>220</v>
      </c>
      <c r="B102" s="20" t="s">
        <v>213</v>
      </c>
      <c r="C102">
        <v>9</v>
      </c>
      <c r="D102">
        <v>6</v>
      </c>
      <c r="E102" s="2">
        <v>13.417</v>
      </c>
      <c r="F102" s="2">
        <v>0</v>
      </c>
      <c r="G102">
        <f t="shared" si="16"/>
        <v>13.417</v>
      </c>
      <c r="H102" s="10">
        <f t="shared" si="17"/>
        <v>0</v>
      </c>
      <c r="I102" s="10"/>
      <c r="J102" s="10"/>
      <c r="K102" s="10"/>
    </row>
    <row r="103" spans="1:14" ht="15.75" customHeight="1">
      <c r="A103" s="17" t="s">
        <v>220</v>
      </c>
      <c r="B103" s="20" t="s">
        <v>213</v>
      </c>
      <c r="C103">
        <v>9</v>
      </c>
      <c r="D103">
        <v>7</v>
      </c>
      <c r="E103" s="2">
        <v>27.48</v>
      </c>
      <c r="F103" s="2">
        <v>0.27300000000000002</v>
      </c>
      <c r="G103">
        <f t="shared" si="16"/>
        <v>27.207000000000001</v>
      </c>
      <c r="H103" s="10">
        <f t="shared" si="17"/>
        <v>9.9344978165938867E-3</v>
      </c>
      <c r="I103" s="10"/>
      <c r="J103" s="10"/>
      <c r="K103" s="10"/>
    </row>
    <row r="104" spans="1:14" ht="15.75" customHeight="1">
      <c r="A104" s="17"/>
      <c r="B104" s="20"/>
      <c r="E104" s="3"/>
      <c r="F104" s="3"/>
      <c r="G104" s="3"/>
      <c r="H104" s="3"/>
      <c r="I104" s="3"/>
      <c r="J104" s="3"/>
      <c r="K104" s="3"/>
      <c r="M104" s="1" t="str">
        <f>M97</f>
        <v>Hirinc Ar 7</v>
      </c>
      <c r="N104" s="1" t="s">
        <v>81</v>
      </c>
    </row>
    <row r="105" spans="1:14" ht="15.75" customHeight="1">
      <c r="A105" s="17" t="s">
        <v>220</v>
      </c>
      <c r="B105" s="20" t="s">
        <v>213</v>
      </c>
      <c r="C105">
        <v>10</v>
      </c>
      <c r="D105">
        <v>1</v>
      </c>
      <c r="E105" s="2">
        <v>9.0289999999999999</v>
      </c>
      <c r="F105" s="2">
        <v>7.4999999999999997E-2</v>
      </c>
      <c r="G105">
        <f t="shared" ref="G105:G113" si="18">E105-F105</f>
        <v>8.9540000000000006</v>
      </c>
      <c r="H105" s="10">
        <f t="shared" ref="H105:H113" si="19">F105/E105</f>
        <v>8.3065677262155278E-3</v>
      </c>
      <c r="I105" s="10">
        <f>AVERAGE(H105:H113)</f>
        <v>6.9101250371124074E-3</v>
      </c>
      <c r="J105" s="10"/>
      <c r="K105" s="10"/>
      <c r="M105" s="2" t="s">
        <v>152</v>
      </c>
      <c r="N105" s="2">
        <v>148</v>
      </c>
    </row>
    <row r="106" spans="1:14" ht="15.75" customHeight="1">
      <c r="A106" s="17" t="s">
        <v>220</v>
      </c>
      <c r="B106" s="20" t="s">
        <v>213</v>
      </c>
      <c r="C106">
        <v>10</v>
      </c>
      <c r="D106">
        <v>2</v>
      </c>
      <c r="E106" s="2">
        <v>6.3010000000000002</v>
      </c>
      <c r="F106" s="2">
        <v>0.112</v>
      </c>
      <c r="G106">
        <f t="shared" si="18"/>
        <v>6.1890000000000001</v>
      </c>
      <c r="H106" s="10">
        <f t="shared" si="19"/>
        <v>1.7774956356133947E-2</v>
      </c>
      <c r="I106" s="10"/>
      <c r="J106" s="10"/>
      <c r="K106" s="10"/>
    </row>
    <row r="107" spans="1:14" ht="15.75" customHeight="1">
      <c r="A107" s="17" t="s">
        <v>220</v>
      </c>
      <c r="B107" s="20" t="s">
        <v>213</v>
      </c>
      <c r="C107">
        <v>10</v>
      </c>
      <c r="D107">
        <v>3</v>
      </c>
      <c r="E107" s="2">
        <v>11.356999999999999</v>
      </c>
      <c r="F107" s="2">
        <v>5.8000000000000003E-2</v>
      </c>
      <c r="G107">
        <f t="shared" si="18"/>
        <v>11.298999999999999</v>
      </c>
      <c r="H107" s="10">
        <f t="shared" si="19"/>
        <v>5.1069824777670164E-3</v>
      </c>
      <c r="I107" s="10"/>
      <c r="J107" s="10"/>
      <c r="K107" s="10"/>
    </row>
    <row r="108" spans="1:14" ht="15.75" customHeight="1">
      <c r="A108" s="17" t="s">
        <v>220</v>
      </c>
      <c r="B108" s="20" t="s">
        <v>213</v>
      </c>
      <c r="C108">
        <v>10</v>
      </c>
      <c r="D108">
        <v>4</v>
      </c>
      <c r="E108" s="2">
        <v>3.5289999999999999</v>
      </c>
      <c r="F108" s="2">
        <v>0</v>
      </c>
      <c r="G108">
        <f t="shared" si="18"/>
        <v>3.5289999999999999</v>
      </c>
      <c r="H108" s="10">
        <f t="shared" si="19"/>
        <v>0</v>
      </c>
      <c r="I108" s="10"/>
      <c r="J108" s="10"/>
      <c r="K108" s="10"/>
    </row>
    <row r="109" spans="1:14" ht="15.75" customHeight="1">
      <c r="A109" s="17" t="s">
        <v>220</v>
      </c>
      <c r="B109" s="20" t="s">
        <v>213</v>
      </c>
      <c r="C109">
        <v>10</v>
      </c>
      <c r="D109">
        <v>5</v>
      </c>
      <c r="E109" s="2">
        <v>1.498</v>
      </c>
      <c r="F109" s="2">
        <v>0.01</v>
      </c>
      <c r="G109">
        <f t="shared" si="18"/>
        <v>1.488</v>
      </c>
      <c r="H109" s="10">
        <f t="shared" si="19"/>
        <v>6.6755674232309749E-3</v>
      </c>
      <c r="I109" s="10"/>
      <c r="J109" s="10"/>
      <c r="K109" s="10"/>
    </row>
    <row r="110" spans="1:14" ht="15.75" customHeight="1">
      <c r="A110" s="17" t="s">
        <v>220</v>
      </c>
      <c r="B110" s="20" t="s">
        <v>213</v>
      </c>
      <c r="C110">
        <v>10</v>
      </c>
      <c r="D110">
        <v>6</v>
      </c>
      <c r="E110" s="2">
        <v>17.966000000000001</v>
      </c>
      <c r="F110" s="2">
        <v>7.5999999999999998E-2</v>
      </c>
      <c r="G110">
        <f t="shared" si="18"/>
        <v>17.89</v>
      </c>
      <c r="H110" s="10">
        <f t="shared" si="19"/>
        <v>4.2302126238450404E-3</v>
      </c>
      <c r="I110" s="10"/>
      <c r="J110" s="10"/>
      <c r="K110" s="10"/>
    </row>
    <row r="111" spans="1:14" ht="15.75" customHeight="1">
      <c r="A111" s="17" t="s">
        <v>220</v>
      </c>
      <c r="B111" s="20" t="s">
        <v>213</v>
      </c>
      <c r="C111">
        <v>10</v>
      </c>
      <c r="D111">
        <v>7</v>
      </c>
      <c r="E111" s="2">
        <v>6.218</v>
      </c>
      <c r="F111" s="2">
        <v>4.3999999999999997E-2</v>
      </c>
      <c r="G111">
        <f t="shared" si="18"/>
        <v>6.1740000000000004</v>
      </c>
      <c r="H111" s="10">
        <f t="shared" si="19"/>
        <v>7.0762302991315531E-3</v>
      </c>
      <c r="I111" s="10"/>
      <c r="J111" s="10"/>
      <c r="K111" s="10"/>
    </row>
    <row r="112" spans="1:14" ht="15.75" customHeight="1">
      <c r="A112" s="17" t="s">
        <v>220</v>
      </c>
      <c r="B112" s="20" t="s">
        <v>213</v>
      </c>
      <c r="C112">
        <v>10</v>
      </c>
      <c r="D112">
        <v>8</v>
      </c>
      <c r="E112" s="2">
        <v>12.558999999999999</v>
      </c>
      <c r="F112" s="2">
        <v>8.7999999999999995E-2</v>
      </c>
      <c r="G112">
        <f t="shared" si="18"/>
        <v>12.471</v>
      </c>
      <c r="H112" s="10">
        <f t="shared" si="19"/>
        <v>7.0069273031292297E-3</v>
      </c>
      <c r="I112" s="10"/>
      <c r="J112" s="10"/>
      <c r="K112" s="10"/>
    </row>
    <row r="113" spans="1:14" ht="15.75" customHeight="1">
      <c r="A113" s="17" t="s">
        <v>220</v>
      </c>
      <c r="B113" s="20" t="s">
        <v>213</v>
      </c>
      <c r="C113">
        <v>10</v>
      </c>
      <c r="D113">
        <v>9</v>
      </c>
      <c r="E113" s="2">
        <v>26.606000000000002</v>
      </c>
      <c r="F113" s="2">
        <v>0.16</v>
      </c>
      <c r="G113">
        <f t="shared" si="18"/>
        <v>26.446000000000002</v>
      </c>
      <c r="H113" s="10">
        <f t="shared" si="19"/>
        <v>6.0136811245583704E-3</v>
      </c>
      <c r="I113" s="10"/>
      <c r="J113" s="10"/>
      <c r="K113" s="10"/>
    </row>
    <row r="114" spans="1:14" ht="15.75" customHeight="1">
      <c r="A114" s="17"/>
      <c r="B114" s="20"/>
      <c r="E114" s="1"/>
      <c r="F114" s="1"/>
      <c r="G114" s="1"/>
      <c r="H114" s="1"/>
      <c r="I114" s="1"/>
      <c r="J114" s="1"/>
      <c r="K114" s="1"/>
      <c r="M114" s="1" t="str">
        <f>M105</f>
        <v>Hirinc Ar 8</v>
      </c>
      <c r="N114" s="1" t="s">
        <v>81</v>
      </c>
    </row>
    <row r="115" spans="1:14" ht="15.75" customHeight="1">
      <c r="A115" s="17" t="s">
        <v>220</v>
      </c>
      <c r="B115" s="20" t="s">
        <v>213</v>
      </c>
      <c r="C115">
        <v>11</v>
      </c>
      <c r="D115">
        <v>1</v>
      </c>
      <c r="E115" s="2">
        <v>2.1480000000000001</v>
      </c>
      <c r="F115" s="2">
        <v>0</v>
      </c>
      <c r="G115">
        <f t="shared" ref="G115:G120" si="20">E115-F115</f>
        <v>2.1480000000000001</v>
      </c>
      <c r="H115" s="10">
        <f t="shared" ref="H115:H120" si="21">F115/E115</f>
        <v>0</v>
      </c>
      <c r="I115" s="10">
        <f>AVERAGE(H115:H120)</f>
        <v>3.606833298092834E-2</v>
      </c>
      <c r="J115" s="10"/>
      <c r="K115" s="10"/>
      <c r="M115" s="2" t="s">
        <v>154</v>
      </c>
      <c r="N115" s="2">
        <v>149</v>
      </c>
    </row>
    <row r="116" spans="1:14" ht="15.75" customHeight="1">
      <c r="A116" s="17" t="s">
        <v>220</v>
      </c>
      <c r="B116" s="20" t="s">
        <v>213</v>
      </c>
      <c r="C116">
        <v>11</v>
      </c>
      <c r="D116">
        <v>2</v>
      </c>
      <c r="E116" s="2">
        <v>3.105</v>
      </c>
      <c r="F116" s="2">
        <v>6.3E-2</v>
      </c>
      <c r="G116">
        <f t="shared" si="20"/>
        <v>3.0419999999999998</v>
      </c>
      <c r="H116" s="10">
        <f t="shared" si="21"/>
        <v>2.028985507246377E-2</v>
      </c>
      <c r="I116" s="10"/>
      <c r="J116" s="10"/>
      <c r="K116" s="10"/>
    </row>
    <row r="117" spans="1:14" ht="15.75" customHeight="1">
      <c r="A117" s="17" t="s">
        <v>220</v>
      </c>
      <c r="B117" s="20" t="s">
        <v>213</v>
      </c>
      <c r="C117">
        <v>11</v>
      </c>
      <c r="D117">
        <v>3</v>
      </c>
      <c r="E117" s="2">
        <v>16.030999999999999</v>
      </c>
      <c r="F117" s="2">
        <v>2.9319999999999999</v>
      </c>
      <c r="G117">
        <f t="shared" si="20"/>
        <v>13.098999999999998</v>
      </c>
      <c r="H117" s="10">
        <f t="shared" si="21"/>
        <v>0.18289563969808498</v>
      </c>
      <c r="I117" s="10"/>
      <c r="J117" s="10"/>
      <c r="K117" s="10"/>
    </row>
    <row r="118" spans="1:14" ht="15.75" customHeight="1">
      <c r="A118" s="17" t="s">
        <v>220</v>
      </c>
      <c r="B118" s="20" t="s">
        <v>213</v>
      </c>
      <c r="C118">
        <v>11</v>
      </c>
      <c r="D118">
        <v>4</v>
      </c>
      <c r="E118" s="2">
        <v>15.46</v>
      </c>
      <c r="F118" s="2">
        <v>0.08</v>
      </c>
      <c r="G118">
        <f t="shared" si="20"/>
        <v>15.38</v>
      </c>
      <c r="H118" s="10">
        <f t="shared" si="21"/>
        <v>5.174644243208279E-3</v>
      </c>
      <c r="I118" s="10"/>
      <c r="J118" s="10"/>
      <c r="K118" s="10"/>
    </row>
    <row r="119" spans="1:14" ht="15.75" customHeight="1">
      <c r="A119" s="17" t="s">
        <v>220</v>
      </c>
      <c r="B119" s="20" t="s">
        <v>213</v>
      </c>
      <c r="C119">
        <v>11</v>
      </c>
      <c r="D119">
        <v>5</v>
      </c>
      <c r="E119" s="2">
        <v>24.623999999999999</v>
      </c>
      <c r="F119" s="2">
        <v>3.5999999999999997E-2</v>
      </c>
      <c r="G119">
        <f t="shared" si="20"/>
        <v>24.587999999999997</v>
      </c>
      <c r="H119" s="10">
        <f t="shared" si="21"/>
        <v>1.4619883040935672E-3</v>
      </c>
      <c r="I119" s="10"/>
      <c r="J119" s="10"/>
      <c r="K119" s="10"/>
    </row>
    <row r="120" spans="1:14" ht="15.75" customHeight="1">
      <c r="A120" s="17" t="s">
        <v>220</v>
      </c>
      <c r="B120" s="20" t="s">
        <v>213</v>
      </c>
      <c r="C120">
        <v>11</v>
      </c>
      <c r="D120">
        <v>6</v>
      </c>
      <c r="E120" s="2">
        <v>5.1609999999999996</v>
      </c>
      <c r="F120" s="2">
        <v>3.4000000000000002E-2</v>
      </c>
      <c r="G120">
        <f t="shared" si="20"/>
        <v>5.1269999999999998</v>
      </c>
      <c r="H120" s="10">
        <f t="shared" si="21"/>
        <v>6.5878705677194348E-3</v>
      </c>
      <c r="I120" s="10"/>
      <c r="J120" s="10"/>
      <c r="K120" s="10"/>
    </row>
    <row r="121" spans="1:14" ht="15.75" customHeight="1">
      <c r="E121" s="1"/>
      <c r="F121" s="1"/>
      <c r="G121" s="1"/>
      <c r="H121" s="1"/>
      <c r="I121" s="1"/>
      <c r="J121" s="1"/>
      <c r="K121" s="1"/>
      <c r="M121" s="1" t="str">
        <f>M115</f>
        <v>Hirinc Ar 9</v>
      </c>
      <c r="N121" s="1" t="s">
        <v>81</v>
      </c>
    </row>
    <row r="122" spans="1:14" ht="15.75" customHeight="1">
      <c r="A122" s="17" t="s">
        <v>220</v>
      </c>
      <c r="B122" s="20" t="s">
        <v>214</v>
      </c>
      <c r="C122">
        <v>1</v>
      </c>
      <c r="D122">
        <v>1</v>
      </c>
      <c r="E122" s="2">
        <v>7.4509999999999996</v>
      </c>
      <c r="F122" s="2">
        <v>0.69</v>
      </c>
      <c r="G122">
        <f>E122-F122</f>
        <v>6.7609999999999992</v>
      </c>
      <c r="H122" s="10">
        <f t="shared" ref="H122:H131" si="22">F122/E122</f>
        <v>9.2605019460475099E-2</v>
      </c>
      <c r="I122" s="10">
        <f>AVERAGE(H122:H131)</f>
        <v>8.7706168667049264E-2</v>
      </c>
      <c r="J122" s="10">
        <f>AVERAGE(I122:I192)</f>
        <v>2.9893380891893171E-2</v>
      </c>
      <c r="K122" s="10">
        <f>(_xlfn.STDEV.S(I122:I192))/(SQRT(COUNT(I122:I192)))</f>
        <v>8.6522104849546099E-3</v>
      </c>
      <c r="M122" s="2" t="s">
        <v>157</v>
      </c>
      <c r="N122" s="2">
        <v>159</v>
      </c>
    </row>
    <row r="123" spans="1:14" ht="15.75" customHeight="1">
      <c r="A123" s="17" t="s">
        <v>220</v>
      </c>
      <c r="B123" s="20" t="s">
        <v>214</v>
      </c>
      <c r="C123">
        <v>1</v>
      </c>
      <c r="D123">
        <v>2</v>
      </c>
      <c r="E123" s="2">
        <v>4.2249999999999996</v>
      </c>
      <c r="F123">
        <f>E123-G123</f>
        <v>1.7849999999999997</v>
      </c>
      <c r="G123" s="2">
        <v>2.44</v>
      </c>
      <c r="H123" s="10">
        <f t="shared" si="22"/>
        <v>0.42248520710059168</v>
      </c>
      <c r="I123" s="10"/>
      <c r="J123" s="10"/>
      <c r="K123" s="10"/>
    </row>
    <row r="124" spans="1:14" ht="15.75" customHeight="1">
      <c r="A124" s="17" t="s">
        <v>220</v>
      </c>
      <c r="B124" s="20" t="s">
        <v>214</v>
      </c>
      <c r="C124">
        <v>1</v>
      </c>
      <c r="D124">
        <v>3</v>
      </c>
      <c r="E124" s="2">
        <v>7.2839999999999998</v>
      </c>
      <c r="F124" s="2">
        <v>1.1890000000000001</v>
      </c>
      <c r="G124">
        <f t="shared" ref="G124:G131" si="23">E124-F124</f>
        <v>6.0949999999999998</v>
      </c>
      <c r="H124" s="10">
        <f t="shared" si="22"/>
        <v>0.16323448654585393</v>
      </c>
      <c r="I124" s="10"/>
      <c r="J124" s="10"/>
      <c r="K124" s="10"/>
    </row>
    <row r="125" spans="1:14" ht="15.75" customHeight="1">
      <c r="A125" s="17" t="s">
        <v>220</v>
      </c>
      <c r="B125" s="20" t="s">
        <v>214</v>
      </c>
      <c r="C125">
        <v>1</v>
      </c>
      <c r="D125">
        <v>4</v>
      </c>
      <c r="E125" s="2">
        <v>3.2189999999999999</v>
      </c>
      <c r="F125" s="2">
        <v>0.47799999999999998</v>
      </c>
      <c r="G125">
        <f t="shared" si="23"/>
        <v>2.7409999999999997</v>
      </c>
      <c r="H125" s="10">
        <f t="shared" si="22"/>
        <v>0.14849332090711401</v>
      </c>
      <c r="I125" s="10"/>
      <c r="J125" s="10"/>
      <c r="K125" s="10"/>
    </row>
    <row r="126" spans="1:14" ht="15.75" customHeight="1">
      <c r="A126" s="17" t="s">
        <v>220</v>
      </c>
      <c r="B126" s="20" t="s">
        <v>214</v>
      </c>
      <c r="C126">
        <v>1</v>
      </c>
      <c r="D126">
        <v>5</v>
      </c>
      <c r="E126" s="2">
        <v>8.5350000000000001</v>
      </c>
      <c r="F126" s="2">
        <v>0</v>
      </c>
      <c r="G126">
        <f t="shared" si="23"/>
        <v>8.5350000000000001</v>
      </c>
      <c r="H126" s="10">
        <f t="shared" si="22"/>
        <v>0</v>
      </c>
      <c r="I126" s="10"/>
      <c r="J126" s="10"/>
      <c r="K126" s="10"/>
    </row>
    <row r="127" spans="1:14" ht="15.75" customHeight="1">
      <c r="A127" s="17" t="s">
        <v>220</v>
      </c>
      <c r="B127" s="20" t="s">
        <v>214</v>
      </c>
      <c r="C127">
        <v>1</v>
      </c>
      <c r="D127">
        <v>6</v>
      </c>
      <c r="E127" s="2">
        <v>10.48</v>
      </c>
      <c r="F127" s="2">
        <v>0.14000000000000001</v>
      </c>
      <c r="G127">
        <f t="shared" si="23"/>
        <v>10.34</v>
      </c>
      <c r="H127" s="10">
        <f t="shared" si="22"/>
        <v>1.33587786259542E-2</v>
      </c>
      <c r="I127" s="10"/>
      <c r="J127" s="10"/>
      <c r="K127" s="10"/>
    </row>
    <row r="128" spans="1:14" ht="15.75" customHeight="1">
      <c r="A128" s="17" t="s">
        <v>220</v>
      </c>
      <c r="B128" s="20" t="s">
        <v>214</v>
      </c>
      <c r="C128">
        <v>1</v>
      </c>
      <c r="D128">
        <v>7</v>
      </c>
      <c r="E128" s="2">
        <v>18.655999999999999</v>
      </c>
      <c r="F128" s="2">
        <v>0.375</v>
      </c>
      <c r="G128">
        <f t="shared" si="23"/>
        <v>18.280999999999999</v>
      </c>
      <c r="H128" s="10">
        <f t="shared" si="22"/>
        <v>2.0100771869639794E-2</v>
      </c>
      <c r="I128" s="10"/>
      <c r="J128" s="10"/>
      <c r="K128" s="10"/>
    </row>
    <row r="129" spans="1:14" ht="15.75" customHeight="1">
      <c r="A129" s="17" t="s">
        <v>220</v>
      </c>
      <c r="B129" s="20" t="s">
        <v>214</v>
      </c>
      <c r="C129">
        <v>1</v>
      </c>
      <c r="D129">
        <v>8</v>
      </c>
      <c r="E129" s="2">
        <v>23.181000000000001</v>
      </c>
      <c r="F129" s="2">
        <v>0.124</v>
      </c>
      <c r="G129">
        <f t="shared" si="23"/>
        <v>23.057000000000002</v>
      </c>
      <c r="H129" s="10">
        <f t="shared" si="22"/>
        <v>5.3492084034338465E-3</v>
      </c>
      <c r="I129" s="10"/>
      <c r="J129" s="10"/>
      <c r="K129" s="10"/>
    </row>
    <row r="130" spans="1:14" ht="15.75" customHeight="1">
      <c r="A130" s="17" t="s">
        <v>220</v>
      </c>
      <c r="B130" s="20" t="s">
        <v>214</v>
      </c>
      <c r="C130">
        <v>1</v>
      </c>
      <c r="D130">
        <v>9</v>
      </c>
      <c r="E130" s="2">
        <v>4.0759999999999996</v>
      </c>
      <c r="F130" s="2">
        <v>2.5999999999999999E-2</v>
      </c>
      <c r="G130">
        <f t="shared" si="23"/>
        <v>4.05</v>
      </c>
      <c r="H130" s="10">
        <f t="shared" si="22"/>
        <v>6.3788027477919536E-3</v>
      </c>
      <c r="I130" s="10"/>
      <c r="J130" s="10"/>
      <c r="K130" s="10"/>
    </row>
    <row r="131" spans="1:14" ht="15.75" customHeight="1">
      <c r="A131" s="17" t="s">
        <v>220</v>
      </c>
      <c r="B131" s="20" t="s">
        <v>214</v>
      </c>
      <c r="C131">
        <v>1</v>
      </c>
      <c r="D131">
        <v>10</v>
      </c>
      <c r="E131" s="2">
        <v>6.3289999999999997</v>
      </c>
      <c r="F131" s="2">
        <v>3.2000000000000001E-2</v>
      </c>
      <c r="G131">
        <f t="shared" si="23"/>
        <v>6.2969999999999997</v>
      </c>
      <c r="H131" s="10">
        <f t="shared" si="22"/>
        <v>5.0560910096381735E-3</v>
      </c>
      <c r="I131" s="10"/>
      <c r="J131" s="10"/>
      <c r="K131" s="10"/>
    </row>
    <row r="132" spans="1:14" ht="15.75" customHeight="1">
      <c r="A132" s="17"/>
      <c r="B132" s="20"/>
      <c r="E132" s="1"/>
      <c r="F132" s="1"/>
      <c r="G132" s="1"/>
      <c r="H132" s="1"/>
      <c r="I132" s="1"/>
      <c r="J132" s="1"/>
      <c r="K132" s="1"/>
      <c r="M132" s="1" t="str">
        <f>M122</f>
        <v>Hirinc Tr 1</v>
      </c>
      <c r="N132" s="1" t="s">
        <v>81</v>
      </c>
    </row>
    <row r="133" spans="1:14" ht="15.75" customHeight="1">
      <c r="A133" s="17" t="s">
        <v>220</v>
      </c>
      <c r="B133" s="20" t="s">
        <v>214</v>
      </c>
      <c r="C133">
        <v>2</v>
      </c>
      <c r="D133">
        <v>1</v>
      </c>
      <c r="E133" s="2">
        <v>1.1539999999999999</v>
      </c>
      <c r="F133" s="2">
        <v>0</v>
      </c>
      <c r="G133">
        <f t="shared" ref="G133:G138" si="24">E133-F133</f>
        <v>1.1539999999999999</v>
      </c>
      <c r="H133" s="10">
        <f t="shared" ref="H133:H138" si="25">F133/E133</f>
        <v>0</v>
      </c>
      <c r="I133" s="10">
        <f>AVERAGE(H133:H138)</f>
        <v>1.6683494291959519E-2</v>
      </c>
      <c r="J133" s="10"/>
      <c r="K133" s="10"/>
      <c r="M133" s="2" t="s">
        <v>161</v>
      </c>
      <c r="N133" s="2">
        <v>160</v>
      </c>
    </row>
    <row r="134" spans="1:14" ht="15.75" customHeight="1">
      <c r="A134" s="17" t="s">
        <v>220</v>
      </c>
      <c r="B134" s="20" t="s">
        <v>214</v>
      </c>
      <c r="C134">
        <v>2</v>
      </c>
      <c r="D134">
        <v>2</v>
      </c>
      <c r="E134" s="2">
        <v>3.5259999999999998</v>
      </c>
      <c r="F134" s="2">
        <v>8.9999999999999993E-3</v>
      </c>
      <c r="G134">
        <f t="shared" si="24"/>
        <v>3.5169999999999999</v>
      </c>
      <c r="H134" s="10">
        <f t="shared" si="25"/>
        <v>2.5524673851389677E-3</v>
      </c>
      <c r="I134" s="10"/>
      <c r="J134" s="10"/>
      <c r="K134" s="10"/>
    </row>
    <row r="135" spans="1:14" ht="15.75" customHeight="1">
      <c r="A135" s="17" t="s">
        <v>220</v>
      </c>
      <c r="B135" s="20" t="s">
        <v>214</v>
      </c>
      <c r="C135">
        <v>2</v>
      </c>
      <c r="D135">
        <v>3</v>
      </c>
      <c r="E135" s="2">
        <v>6.6669999999999998</v>
      </c>
      <c r="F135" s="2">
        <v>0</v>
      </c>
      <c r="G135">
        <f t="shared" si="24"/>
        <v>6.6669999999999998</v>
      </c>
      <c r="H135" s="10">
        <f t="shared" si="25"/>
        <v>0</v>
      </c>
      <c r="I135" s="10"/>
      <c r="J135" s="10"/>
      <c r="K135" s="10"/>
    </row>
    <row r="136" spans="1:14" ht="15.75" customHeight="1">
      <c r="A136" s="17" t="s">
        <v>220</v>
      </c>
      <c r="B136" s="20" t="s">
        <v>214</v>
      </c>
      <c r="C136">
        <v>2</v>
      </c>
      <c r="D136">
        <v>4</v>
      </c>
      <c r="E136" s="2">
        <v>10.978</v>
      </c>
      <c r="F136" s="2">
        <v>2.1999999999999999E-2</v>
      </c>
      <c r="G136">
        <f t="shared" si="24"/>
        <v>10.956</v>
      </c>
      <c r="H136" s="10">
        <f t="shared" si="25"/>
        <v>2.004008016032064E-3</v>
      </c>
      <c r="I136" s="10"/>
      <c r="J136" s="10"/>
      <c r="K136" s="10"/>
    </row>
    <row r="137" spans="1:14" ht="15.75" customHeight="1">
      <c r="A137" s="17" t="s">
        <v>220</v>
      </c>
      <c r="B137" s="20" t="s">
        <v>214</v>
      </c>
      <c r="C137">
        <v>2</v>
      </c>
      <c r="D137">
        <v>5</v>
      </c>
      <c r="E137" s="2">
        <v>27.216000000000001</v>
      </c>
      <c r="F137" s="2">
        <v>0.78600000000000003</v>
      </c>
      <c r="G137">
        <f t="shared" si="24"/>
        <v>26.43</v>
      </c>
      <c r="H137" s="10">
        <f t="shared" si="25"/>
        <v>2.8880070546737212E-2</v>
      </c>
      <c r="I137" s="10"/>
      <c r="J137" s="10"/>
      <c r="K137" s="10"/>
    </row>
    <row r="138" spans="1:14" ht="15.75" customHeight="1">
      <c r="A138" s="17" t="s">
        <v>220</v>
      </c>
      <c r="B138" s="20" t="s">
        <v>214</v>
      </c>
      <c r="C138">
        <v>2</v>
      </c>
      <c r="D138">
        <v>6</v>
      </c>
      <c r="E138" s="2">
        <v>29.670999999999999</v>
      </c>
      <c r="F138">
        <f>1.764+0.123+0.053+0.038</f>
        <v>1.978</v>
      </c>
      <c r="G138">
        <f t="shared" si="24"/>
        <v>27.692999999999998</v>
      </c>
      <c r="H138" s="10">
        <f t="shared" si="25"/>
        <v>6.6664419803848879E-2</v>
      </c>
      <c r="I138" s="10"/>
      <c r="J138" s="10"/>
      <c r="K138" s="10"/>
    </row>
    <row r="139" spans="1:14" ht="15.75" customHeight="1">
      <c r="A139" s="17"/>
      <c r="B139" s="20"/>
      <c r="E139" s="1"/>
      <c r="F139" s="1"/>
      <c r="G139" s="1"/>
      <c r="H139" s="1"/>
      <c r="I139" s="1"/>
      <c r="J139" s="1"/>
      <c r="K139" s="1"/>
      <c r="M139" s="1" t="str">
        <f>M133</f>
        <v>Hirinc Tr 1C</v>
      </c>
      <c r="N139" s="1" t="s">
        <v>81</v>
      </c>
    </row>
    <row r="140" spans="1:14" ht="15.75" customHeight="1">
      <c r="A140" s="17" t="s">
        <v>220</v>
      </c>
      <c r="B140" s="20" t="s">
        <v>214</v>
      </c>
      <c r="C140">
        <v>3</v>
      </c>
      <c r="D140">
        <v>1</v>
      </c>
      <c r="E140" s="2">
        <v>8.4510000000000005</v>
      </c>
      <c r="F140" s="2">
        <v>3.1E-2</v>
      </c>
      <c r="G140">
        <f t="shared" ref="G140:G150" si="26">E140-F140</f>
        <v>8.42</v>
      </c>
      <c r="H140" s="10">
        <f t="shared" ref="H140:H150" si="27">F140/E140</f>
        <v>3.6682049461602174E-3</v>
      </c>
      <c r="I140" s="10">
        <f>AVERAGE(H140:H150)</f>
        <v>9.9203693355896291E-3</v>
      </c>
      <c r="J140" s="10"/>
      <c r="K140" s="10"/>
      <c r="M140" s="2" t="s">
        <v>163</v>
      </c>
      <c r="N140" s="2">
        <v>161</v>
      </c>
    </row>
    <row r="141" spans="1:14" ht="15.75" customHeight="1">
      <c r="A141" s="17" t="s">
        <v>220</v>
      </c>
      <c r="B141" s="20" t="s">
        <v>214</v>
      </c>
      <c r="C141">
        <v>3</v>
      </c>
      <c r="D141">
        <v>2</v>
      </c>
      <c r="E141" s="2">
        <v>2.9460000000000002</v>
      </c>
      <c r="F141" s="2">
        <v>0</v>
      </c>
      <c r="G141">
        <f t="shared" si="26"/>
        <v>2.9460000000000002</v>
      </c>
      <c r="H141" s="10">
        <f t="shared" si="27"/>
        <v>0</v>
      </c>
      <c r="I141" s="10"/>
      <c r="J141" s="10"/>
      <c r="K141" s="10"/>
    </row>
    <row r="142" spans="1:14" ht="15.75" customHeight="1">
      <c r="A142" s="17" t="s">
        <v>220</v>
      </c>
      <c r="B142" s="20" t="s">
        <v>214</v>
      </c>
      <c r="C142">
        <v>3</v>
      </c>
      <c r="D142">
        <v>3</v>
      </c>
      <c r="E142" s="2">
        <v>42.347000000000001</v>
      </c>
      <c r="F142">
        <f>0.161+0.063+0.123</f>
        <v>0.34699999999999998</v>
      </c>
      <c r="G142">
        <f t="shared" si="26"/>
        <v>42</v>
      </c>
      <c r="H142" s="10">
        <f t="shared" si="27"/>
        <v>8.194205020426476E-3</v>
      </c>
      <c r="I142" s="10"/>
      <c r="J142" s="10"/>
      <c r="K142" s="10"/>
    </row>
    <row r="143" spans="1:14" ht="15.75" customHeight="1">
      <c r="A143" s="17" t="s">
        <v>220</v>
      </c>
      <c r="B143" s="20" t="s">
        <v>214</v>
      </c>
      <c r="C143">
        <v>3</v>
      </c>
      <c r="D143">
        <v>4</v>
      </c>
      <c r="E143" s="2">
        <v>9.1050000000000004</v>
      </c>
      <c r="F143" s="2">
        <v>7.0999999999999994E-2</v>
      </c>
      <c r="G143">
        <f t="shared" si="26"/>
        <v>9.0340000000000007</v>
      </c>
      <c r="H143" s="10">
        <f t="shared" si="27"/>
        <v>7.7979132344865448E-3</v>
      </c>
      <c r="I143" s="10"/>
      <c r="J143" s="10"/>
      <c r="K143" s="10"/>
    </row>
    <row r="144" spans="1:14" ht="15.75" customHeight="1">
      <c r="A144" s="17" t="s">
        <v>220</v>
      </c>
      <c r="B144" s="20" t="s">
        <v>214</v>
      </c>
      <c r="C144">
        <v>3</v>
      </c>
      <c r="D144">
        <v>5</v>
      </c>
      <c r="E144" s="2">
        <v>54.353999999999999</v>
      </c>
      <c r="F144" s="2">
        <v>1.419</v>
      </c>
      <c r="G144">
        <f t="shared" si="26"/>
        <v>52.935000000000002</v>
      </c>
      <c r="H144" s="10">
        <f t="shared" si="27"/>
        <v>2.6106634286345073E-2</v>
      </c>
      <c r="I144" s="10"/>
      <c r="J144" s="10"/>
      <c r="K144" s="10"/>
    </row>
    <row r="145" spans="1:14" ht="15.75" customHeight="1">
      <c r="A145" s="17" t="s">
        <v>220</v>
      </c>
      <c r="B145" s="20" t="s">
        <v>214</v>
      </c>
      <c r="C145">
        <v>3</v>
      </c>
      <c r="D145">
        <v>6</v>
      </c>
      <c r="E145" s="2">
        <v>2.8540000000000001</v>
      </c>
      <c r="F145" s="2">
        <v>4.9000000000000002E-2</v>
      </c>
      <c r="G145">
        <f t="shared" si="26"/>
        <v>2.8050000000000002</v>
      </c>
      <c r="H145" s="10">
        <f t="shared" si="27"/>
        <v>1.7168885774351786E-2</v>
      </c>
      <c r="I145" s="10"/>
      <c r="J145" s="10"/>
      <c r="K145" s="10"/>
    </row>
    <row r="146" spans="1:14" ht="15.75" customHeight="1">
      <c r="A146" s="17" t="s">
        <v>220</v>
      </c>
      <c r="B146" s="20" t="s">
        <v>214</v>
      </c>
      <c r="C146">
        <v>3</v>
      </c>
      <c r="D146">
        <v>7</v>
      </c>
      <c r="E146" s="2">
        <v>27.911999999999999</v>
      </c>
      <c r="F146" s="2">
        <v>7.0999999999999994E-2</v>
      </c>
      <c r="G146">
        <f t="shared" si="26"/>
        <v>27.840999999999998</v>
      </c>
      <c r="H146" s="10">
        <f t="shared" si="27"/>
        <v>2.5437087990828316E-3</v>
      </c>
      <c r="I146" s="10"/>
      <c r="J146" s="10"/>
      <c r="K146" s="10"/>
    </row>
    <row r="147" spans="1:14" ht="15.75" customHeight="1">
      <c r="A147" s="17" t="s">
        <v>220</v>
      </c>
      <c r="B147" s="20" t="s">
        <v>214</v>
      </c>
      <c r="C147">
        <v>3</v>
      </c>
      <c r="D147">
        <v>8</v>
      </c>
      <c r="E147" s="2">
        <v>3.1320000000000001</v>
      </c>
      <c r="F147" s="2">
        <v>0</v>
      </c>
      <c r="G147">
        <f t="shared" si="26"/>
        <v>3.1320000000000001</v>
      </c>
      <c r="H147" s="10">
        <f t="shared" si="27"/>
        <v>0</v>
      </c>
      <c r="I147" s="10"/>
      <c r="J147" s="10"/>
      <c r="K147" s="10"/>
    </row>
    <row r="148" spans="1:14" ht="15.75" customHeight="1">
      <c r="A148" s="17" t="s">
        <v>220</v>
      </c>
      <c r="B148" s="20" t="s">
        <v>214</v>
      </c>
      <c r="C148">
        <v>3</v>
      </c>
      <c r="D148">
        <v>9</v>
      </c>
      <c r="E148" s="2">
        <v>2.2559999999999998</v>
      </c>
      <c r="F148" s="2">
        <v>0</v>
      </c>
      <c r="G148">
        <f t="shared" si="26"/>
        <v>2.2559999999999998</v>
      </c>
      <c r="H148" s="10">
        <f t="shared" si="27"/>
        <v>0</v>
      </c>
      <c r="I148" s="10"/>
      <c r="J148" s="10"/>
      <c r="K148" s="10"/>
    </row>
    <row r="149" spans="1:14" ht="15.75" customHeight="1">
      <c r="A149" s="17" t="s">
        <v>220</v>
      </c>
      <c r="B149" s="20" t="s">
        <v>214</v>
      </c>
      <c r="C149">
        <v>3</v>
      </c>
      <c r="D149">
        <v>10</v>
      </c>
      <c r="E149" s="2">
        <v>3.0760000000000001</v>
      </c>
      <c r="F149" s="2">
        <v>9.6000000000000002E-2</v>
      </c>
      <c r="G149">
        <f t="shared" si="26"/>
        <v>2.98</v>
      </c>
      <c r="H149" s="10">
        <f t="shared" si="27"/>
        <v>3.1209362808842653E-2</v>
      </c>
      <c r="I149" s="10"/>
      <c r="J149" s="10"/>
      <c r="K149" s="10"/>
    </row>
    <row r="150" spans="1:14" ht="15.75" customHeight="1">
      <c r="A150" s="17" t="s">
        <v>220</v>
      </c>
      <c r="B150" s="20" t="s">
        <v>214</v>
      </c>
      <c r="C150">
        <v>3</v>
      </c>
      <c r="D150">
        <v>11</v>
      </c>
      <c r="E150" s="2">
        <v>12.143000000000001</v>
      </c>
      <c r="F150" s="2">
        <v>0.151</v>
      </c>
      <c r="G150">
        <f t="shared" si="26"/>
        <v>11.992000000000001</v>
      </c>
      <c r="H150" s="10">
        <f t="shared" si="27"/>
        <v>1.2435147821790331E-2</v>
      </c>
      <c r="I150" s="10"/>
      <c r="J150" s="10"/>
      <c r="K150" s="10"/>
    </row>
    <row r="151" spans="1:14" ht="15.75" customHeight="1">
      <c r="A151" s="17"/>
      <c r="B151" s="20"/>
      <c r="E151" s="1"/>
      <c r="F151" s="1"/>
      <c r="G151" s="1"/>
      <c r="H151" s="1"/>
      <c r="I151" s="1"/>
      <c r="J151" s="1"/>
      <c r="K151" s="1"/>
      <c r="M151" s="1" t="str">
        <f>M140</f>
        <v>Hirinc Tr 2</v>
      </c>
      <c r="N151" s="1" t="s">
        <v>81</v>
      </c>
    </row>
    <row r="152" spans="1:14" ht="15.75" customHeight="1">
      <c r="A152" s="17" t="s">
        <v>220</v>
      </c>
      <c r="B152" s="20" t="s">
        <v>214</v>
      </c>
      <c r="C152">
        <v>4</v>
      </c>
      <c r="D152">
        <v>1</v>
      </c>
      <c r="E152" s="2">
        <v>33.558</v>
      </c>
      <c r="F152" s="2">
        <v>0.186</v>
      </c>
      <c r="G152">
        <f t="shared" ref="G152:G161" si="28">E152-F152</f>
        <v>33.372</v>
      </c>
      <c r="H152" s="10">
        <f t="shared" ref="H152:H161" si="29">F152/E152</f>
        <v>5.5426425889504739E-3</v>
      </c>
      <c r="I152" s="10">
        <f>AVERAGE(H152:H161)</f>
        <v>2.4436754804808634E-2</v>
      </c>
      <c r="J152" s="10"/>
      <c r="K152" s="10"/>
      <c r="M152" s="2" t="s">
        <v>166</v>
      </c>
      <c r="N152" s="2">
        <v>162</v>
      </c>
    </row>
    <row r="153" spans="1:14" ht="15.75" customHeight="1">
      <c r="A153" s="17" t="s">
        <v>220</v>
      </c>
      <c r="B153" s="20" t="s">
        <v>214</v>
      </c>
      <c r="C153">
        <v>4</v>
      </c>
      <c r="D153">
        <v>2</v>
      </c>
      <c r="E153" s="2">
        <v>19.030999999999999</v>
      </c>
      <c r="F153">
        <f>1.803+0.353+0.28+0.138</f>
        <v>2.5739999999999998</v>
      </c>
      <c r="G153">
        <f t="shared" si="28"/>
        <v>16.457000000000001</v>
      </c>
      <c r="H153" s="10">
        <f t="shared" si="29"/>
        <v>0.13525300824969785</v>
      </c>
      <c r="I153" s="10"/>
      <c r="J153" s="10"/>
      <c r="K153" s="10"/>
    </row>
    <row r="154" spans="1:14" ht="15.75" customHeight="1">
      <c r="A154" s="17" t="s">
        <v>220</v>
      </c>
      <c r="B154" s="20" t="s">
        <v>214</v>
      </c>
      <c r="C154">
        <v>4</v>
      </c>
      <c r="D154">
        <v>3</v>
      </c>
      <c r="E154" s="2">
        <v>1.67</v>
      </c>
      <c r="F154" s="2">
        <v>0</v>
      </c>
      <c r="G154">
        <f t="shared" si="28"/>
        <v>1.67</v>
      </c>
      <c r="H154" s="10">
        <f t="shared" si="29"/>
        <v>0</v>
      </c>
      <c r="I154" s="10"/>
      <c r="J154" s="10"/>
      <c r="K154" s="10"/>
    </row>
    <row r="155" spans="1:14" ht="15.75" customHeight="1">
      <c r="A155" s="17" t="s">
        <v>220</v>
      </c>
      <c r="B155" s="20" t="s">
        <v>214</v>
      </c>
      <c r="C155">
        <v>4</v>
      </c>
      <c r="D155">
        <v>4</v>
      </c>
      <c r="E155" s="2">
        <v>2.1949999999999998</v>
      </c>
      <c r="F155" s="2">
        <v>0</v>
      </c>
      <c r="G155">
        <f t="shared" si="28"/>
        <v>2.1949999999999998</v>
      </c>
      <c r="H155" s="10">
        <f t="shared" si="29"/>
        <v>0</v>
      </c>
      <c r="I155" s="10"/>
      <c r="J155" s="10"/>
      <c r="K155" s="10"/>
    </row>
    <row r="156" spans="1:14" ht="15.75" customHeight="1">
      <c r="A156" s="17" t="s">
        <v>220</v>
      </c>
      <c r="B156" s="20" t="s">
        <v>214</v>
      </c>
      <c r="C156">
        <v>4</v>
      </c>
      <c r="D156">
        <v>5</v>
      </c>
      <c r="E156" s="2">
        <v>7.7080000000000002</v>
      </c>
      <c r="F156" s="2">
        <v>0.35699999999999998</v>
      </c>
      <c r="G156">
        <f t="shared" si="28"/>
        <v>7.351</v>
      </c>
      <c r="H156" s="10">
        <f t="shared" si="29"/>
        <v>4.6315516346652826E-2</v>
      </c>
      <c r="I156" s="10"/>
      <c r="J156" s="10"/>
      <c r="K156" s="10"/>
    </row>
    <row r="157" spans="1:14" ht="15.75" customHeight="1">
      <c r="A157" s="17" t="s">
        <v>220</v>
      </c>
      <c r="B157" s="20" t="s">
        <v>214</v>
      </c>
      <c r="C157">
        <v>4</v>
      </c>
      <c r="D157">
        <v>6</v>
      </c>
      <c r="E157" s="2">
        <v>2.198</v>
      </c>
      <c r="F157" s="2">
        <v>0</v>
      </c>
      <c r="G157">
        <f t="shared" si="28"/>
        <v>2.198</v>
      </c>
      <c r="H157" s="10">
        <f t="shared" si="29"/>
        <v>0</v>
      </c>
      <c r="I157" s="10"/>
      <c r="J157" s="10"/>
      <c r="K157" s="10"/>
    </row>
    <row r="158" spans="1:14" ht="15.75" customHeight="1">
      <c r="A158" s="17" t="s">
        <v>220</v>
      </c>
      <c r="B158" s="20" t="s">
        <v>214</v>
      </c>
      <c r="C158">
        <v>4</v>
      </c>
      <c r="D158">
        <v>7</v>
      </c>
      <c r="E158" s="2">
        <v>5.681</v>
      </c>
      <c r="F158" s="2">
        <v>0</v>
      </c>
      <c r="G158">
        <f t="shared" si="28"/>
        <v>5.681</v>
      </c>
      <c r="H158" s="10">
        <f t="shared" si="29"/>
        <v>0</v>
      </c>
      <c r="I158" s="10"/>
      <c r="J158" s="10"/>
      <c r="K158" s="10"/>
    </row>
    <row r="159" spans="1:14" ht="15.75" customHeight="1">
      <c r="A159" s="17" t="s">
        <v>220</v>
      </c>
      <c r="B159" s="20" t="s">
        <v>214</v>
      </c>
      <c r="C159">
        <v>4</v>
      </c>
      <c r="D159">
        <v>8</v>
      </c>
      <c r="E159" s="2">
        <v>13.861000000000001</v>
      </c>
      <c r="F159" s="2">
        <v>7.9000000000000001E-2</v>
      </c>
      <c r="G159">
        <f t="shared" si="28"/>
        <v>13.782</v>
      </c>
      <c r="H159" s="10">
        <f t="shared" si="29"/>
        <v>5.6994444845249259E-3</v>
      </c>
      <c r="I159" s="10"/>
      <c r="J159" s="10"/>
      <c r="K159" s="10"/>
    </row>
    <row r="160" spans="1:14" ht="15.75" customHeight="1">
      <c r="A160" s="17" t="s">
        <v>220</v>
      </c>
      <c r="B160" s="20" t="s">
        <v>214</v>
      </c>
      <c r="C160">
        <v>4</v>
      </c>
      <c r="D160">
        <v>9</v>
      </c>
      <c r="E160" s="2">
        <v>28.007999999999999</v>
      </c>
      <c r="F160">
        <f>0.642+0.211+0.321</f>
        <v>1.1739999999999999</v>
      </c>
      <c r="G160">
        <f t="shared" si="28"/>
        <v>26.834</v>
      </c>
      <c r="H160" s="10">
        <f t="shared" si="29"/>
        <v>4.1916595258497572E-2</v>
      </c>
      <c r="I160" s="10"/>
      <c r="J160" s="10"/>
      <c r="K160" s="10"/>
    </row>
    <row r="161" spans="1:14" ht="15.75" customHeight="1">
      <c r="A161" s="17" t="s">
        <v>220</v>
      </c>
      <c r="B161" s="20" t="s">
        <v>214</v>
      </c>
      <c r="C161">
        <v>4</v>
      </c>
      <c r="D161">
        <v>10</v>
      </c>
      <c r="E161" s="2">
        <v>2.6970000000000001</v>
      </c>
      <c r="F161" s="2">
        <v>2.5999999999999999E-2</v>
      </c>
      <c r="G161">
        <f t="shared" si="28"/>
        <v>2.6710000000000003</v>
      </c>
      <c r="H161" s="10">
        <f t="shared" si="29"/>
        <v>9.6403411197626982E-3</v>
      </c>
      <c r="I161" s="10"/>
      <c r="J161" s="10"/>
      <c r="K161" s="10"/>
    </row>
    <row r="162" spans="1:14" ht="15.75" customHeight="1">
      <c r="A162" s="17"/>
      <c r="B162" s="20"/>
      <c r="E162" s="1"/>
      <c r="F162" s="1"/>
      <c r="G162" s="1"/>
      <c r="H162" s="1"/>
      <c r="I162" s="1"/>
      <c r="J162" s="1"/>
      <c r="K162" s="1"/>
      <c r="M162" s="1" t="str">
        <f>M152</f>
        <v>Hirinc Tr 3C</v>
      </c>
      <c r="N162" s="1" t="s">
        <v>81</v>
      </c>
    </row>
    <row r="163" spans="1:14" ht="15.75" customHeight="1">
      <c r="A163" s="17" t="s">
        <v>220</v>
      </c>
      <c r="B163" s="20" t="s">
        <v>214</v>
      </c>
      <c r="C163">
        <v>5</v>
      </c>
      <c r="D163">
        <v>1</v>
      </c>
      <c r="E163" s="2">
        <v>16.163</v>
      </c>
      <c r="F163" s="2">
        <v>0</v>
      </c>
      <c r="G163">
        <f t="shared" ref="G163:G167" si="30">E163-F163</f>
        <v>16.163</v>
      </c>
      <c r="H163" s="10">
        <f t="shared" ref="H163:H167" si="31">F163/E163</f>
        <v>0</v>
      </c>
      <c r="I163" s="10">
        <f>AVERAGE(H163:H167)</f>
        <v>3.582350845755565E-2</v>
      </c>
      <c r="J163" s="10"/>
      <c r="K163" s="10"/>
      <c r="M163" s="2" t="s">
        <v>169</v>
      </c>
      <c r="N163" s="2">
        <v>163</v>
      </c>
    </row>
    <row r="164" spans="1:14" ht="15.75" customHeight="1">
      <c r="A164" s="17" t="s">
        <v>220</v>
      </c>
      <c r="B164" s="20" t="s">
        <v>214</v>
      </c>
      <c r="C164">
        <v>5</v>
      </c>
      <c r="D164">
        <v>2</v>
      </c>
      <c r="E164" s="2">
        <v>34.218000000000004</v>
      </c>
      <c r="F164" s="2">
        <v>2.4249999999999998</v>
      </c>
      <c r="G164">
        <f t="shared" si="30"/>
        <v>31.793000000000003</v>
      </c>
      <c r="H164" s="10">
        <f t="shared" si="31"/>
        <v>7.0869133204746027E-2</v>
      </c>
      <c r="I164" s="10"/>
      <c r="J164" s="10"/>
      <c r="K164" s="10"/>
    </row>
    <row r="165" spans="1:14" ht="15.75" customHeight="1">
      <c r="A165" s="17" t="s">
        <v>220</v>
      </c>
      <c r="B165" s="20" t="s">
        <v>214</v>
      </c>
      <c r="C165">
        <v>5</v>
      </c>
      <c r="D165">
        <v>3</v>
      </c>
      <c r="E165" s="2">
        <v>40.71</v>
      </c>
      <c r="F165" s="2">
        <v>2.0059999999999998</v>
      </c>
      <c r="G165">
        <f t="shared" si="30"/>
        <v>38.704000000000001</v>
      </c>
      <c r="H165" s="10">
        <f t="shared" si="31"/>
        <v>4.9275362318840575E-2</v>
      </c>
      <c r="I165" s="10"/>
      <c r="J165" s="10"/>
      <c r="K165" s="10"/>
    </row>
    <row r="166" spans="1:14" ht="15.75" customHeight="1">
      <c r="A166" s="17" t="s">
        <v>220</v>
      </c>
      <c r="B166" s="20" t="s">
        <v>214</v>
      </c>
      <c r="C166">
        <v>5</v>
      </c>
      <c r="D166">
        <v>4</v>
      </c>
      <c r="E166" s="2">
        <v>18.449000000000002</v>
      </c>
      <c r="F166" s="2">
        <v>0.93400000000000005</v>
      </c>
      <c r="G166">
        <f t="shared" si="30"/>
        <v>17.515000000000001</v>
      </c>
      <c r="H166" s="10">
        <f t="shared" si="31"/>
        <v>5.0626050192422355E-2</v>
      </c>
      <c r="I166" s="10"/>
      <c r="J166" s="10"/>
      <c r="K166" s="10"/>
    </row>
    <row r="167" spans="1:14" ht="15.75" customHeight="1">
      <c r="A167" s="17" t="s">
        <v>220</v>
      </c>
      <c r="B167" s="20" t="s">
        <v>214</v>
      </c>
      <c r="C167">
        <v>5</v>
      </c>
      <c r="D167">
        <v>5</v>
      </c>
      <c r="E167" s="2">
        <v>6.7089999999999996</v>
      </c>
      <c r="F167" s="2">
        <v>5.6000000000000001E-2</v>
      </c>
      <c r="G167">
        <f t="shared" si="30"/>
        <v>6.6529999999999996</v>
      </c>
      <c r="H167" s="10">
        <f t="shared" si="31"/>
        <v>8.3469965717692662E-3</v>
      </c>
      <c r="I167" s="10"/>
      <c r="J167" s="10"/>
      <c r="K167" s="10"/>
    </row>
    <row r="168" spans="1:14" ht="15.75" customHeight="1">
      <c r="A168" s="17"/>
      <c r="B168" s="20"/>
      <c r="E168" s="1"/>
      <c r="F168" s="1"/>
      <c r="G168" s="1"/>
      <c r="H168" s="1"/>
      <c r="I168" s="1"/>
      <c r="J168" s="1"/>
      <c r="K168" s="1"/>
      <c r="M168" s="1" t="str">
        <f>M163</f>
        <v>Hirinc Tr 7</v>
      </c>
      <c r="N168" s="1" t="s">
        <v>81</v>
      </c>
    </row>
    <row r="169" spans="1:14" ht="15.75" customHeight="1">
      <c r="A169" s="17" t="s">
        <v>220</v>
      </c>
      <c r="B169" s="20" t="s">
        <v>214</v>
      </c>
      <c r="C169">
        <v>6</v>
      </c>
      <c r="D169">
        <v>1</v>
      </c>
      <c r="E169" s="2">
        <v>15.145</v>
      </c>
      <c r="F169" s="2">
        <v>0.1</v>
      </c>
      <c r="G169">
        <f t="shared" ref="G169:G173" si="32">E169-F169</f>
        <v>15.045</v>
      </c>
      <c r="H169" s="10">
        <f t="shared" ref="H169:H173" si="33">F169/E169</f>
        <v>6.6028392208649722E-3</v>
      </c>
      <c r="I169" s="10">
        <f>AVERAGE(H169:H180)</f>
        <v>2.1954823221368911E-2</v>
      </c>
      <c r="J169" s="10"/>
      <c r="K169" s="10"/>
      <c r="M169" s="2" t="s">
        <v>172</v>
      </c>
      <c r="N169" s="2">
        <v>164</v>
      </c>
    </row>
    <row r="170" spans="1:14" ht="15.75" customHeight="1">
      <c r="A170" s="17" t="s">
        <v>220</v>
      </c>
      <c r="B170" s="20" t="s">
        <v>214</v>
      </c>
      <c r="C170">
        <v>6</v>
      </c>
      <c r="D170">
        <v>2</v>
      </c>
      <c r="E170" s="2">
        <v>17.722000000000001</v>
      </c>
      <c r="F170" s="2">
        <v>0.65300000000000002</v>
      </c>
      <c r="G170">
        <f t="shared" si="32"/>
        <v>17.069000000000003</v>
      </c>
      <c r="H170" s="10">
        <f t="shared" si="33"/>
        <v>3.6846857013881053E-2</v>
      </c>
      <c r="I170" s="10"/>
      <c r="J170" s="10"/>
      <c r="K170" s="10"/>
    </row>
    <row r="171" spans="1:14" ht="15.75" customHeight="1">
      <c r="A171" s="17" t="s">
        <v>220</v>
      </c>
      <c r="B171" s="20" t="s">
        <v>214</v>
      </c>
      <c r="C171">
        <v>6</v>
      </c>
      <c r="D171">
        <v>3</v>
      </c>
      <c r="E171" s="2">
        <v>14.981999999999999</v>
      </c>
      <c r="F171" s="2">
        <v>9.4E-2</v>
      </c>
      <c r="G171">
        <f t="shared" si="32"/>
        <v>14.888</v>
      </c>
      <c r="H171" s="10">
        <f t="shared" si="33"/>
        <v>6.2741957015084769E-3</v>
      </c>
      <c r="I171" s="10"/>
      <c r="J171" s="10"/>
      <c r="K171" s="10"/>
    </row>
    <row r="172" spans="1:14" ht="15.75" customHeight="1">
      <c r="A172" s="17" t="s">
        <v>220</v>
      </c>
      <c r="B172" s="20" t="s">
        <v>214</v>
      </c>
      <c r="C172">
        <v>6</v>
      </c>
      <c r="D172">
        <v>4</v>
      </c>
      <c r="E172" s="2">
        <v>10.907</v>
      </c>
      <c r="F172" s="2">
        <v>8.5000000000000006E-2</v>
      </c>
      <c r="G172">
        <f t="shared" si="32"/>
        <v>10.821999999999999</v>
      </c>
      <c r="H172" s="10">
        <f t="shared" si="33"/>
        <v>7.7931603557348499E-3</v>
      </c>
      <c r="I172" s="10"/>
      <c r="J172" s="10"/>
      <c r="K172" s="10"/>
    </row>
    <row r="173" spans="1:14" ht="15.75" customHeight="1">
      <c r="A173" s="17" t="s">
        <v>220</v>
      </c>
      <c r="B173" s="20" t="s">
        <v>214</v>
      </c>
      <c r="C173">
        <v>6</v>
      </c>
      <c r="D173">
        <v>5</v>
      </c>
      <c r="E173" s="2">
        <v>9.1440000000000001</v>
      </c>
      <c r="F173" s="2">
        <v>6.9000000000000006E-2</v>
      </c>
      <c r="G173">
        <f t="shared" si="32"/>
        <v>9.0749999999999993</v>
      </c>
      <c r="H173" s="10">
        <f t="shared" si="33"/>
        <v>7.5459317585301845E-3</v>
      </c>
      <c r="I173" s="10"/>
      <c r="J173" s="10"/>
      <c r="K173" s="10"/>
    </row>
    <row r="174" spans="1:14" ht="15.75" customHeight="1">
      <c r="A174" s="17"/>
      <c r="B174" s="20"/>
      <c r="E174" s="1"/>
      <c r="F174" s="1"/>
      <c r="G174" s="1"/>
      <c r="H174" s="1"/>
      <c r="I174" s="1"/>
      <c r="J174" s="1"/>
      <c r="K174" s="1"/>
      <c r="M174" s="1" t="str">
        <f>M169</f>
        <v>Hirinc Tr 8</v>
      </c>
      <c r="N174" s="1" t="s">
        <v>81</v>
      </c>
    </row>
    <row r="175" spans="1:14" ht="15.75" customHeight="1">
      <c r="A175" s="17" t="s">
        <v>220</v>
      </c>
      <c r="B175" s="20" t="s">
        <v>214</v>
      </c>
      <c r="C175">
        <v>7</v>
      </c>
      <c r="D175">
        <v>1</v>
      </c>
      <c r="E175" s="2">
        <v>31.263000000000002</v>
      </c>
      <c r="F175" s="2">
        <v>0.49399999999999999</v>
      </c>
      <c r="G175">
        <f t="shared" ref="G175:G183" si="34">E175-F175</f>
        <v>30.769000000000002</v>
      </c>
      <c r="H175" s="10">
        <f t="shared" ref="H175:H183" si="35">F175/E175</f>
        <v>1.5801426606531683E-2</v>
      </c>
      <c r="I175" s="10">
        <f>AVERAGE(H175:H183)</f>
        <v>2.0541732700983681E-2</v>
      </c>
      <c r="J175" s="10"/>
      <c r="K175" s="10"/>
      <c r="M175" s="2" t="s">
        <v>174</v>
      </c>
      <c r="N175" s="2">
        <v>165</v>
      </c>
    </row>
    <row r="176" spans="1:14" ht="15.75" customHeight="1">
      <c r="A176" s="17" t="s">
        <v>220</v>
      </c>
      <c r="B176" s="20" t="s">
        <v>214</v>
      </c>
      <c r="C176">
        <v>7</v>
      </c>
      <c r="D176">
        <v>2</v>
      </c>
      <c r="E176" s="2">
        <v>10.009</v>
      </c>
      <c r="F176" s="2">
        <v>0.38200000000000001</v>
      </c>
      <c r="G176">
        <f t="shared" si="34"/>
        <v>9.6270000000000007</v>
      </c>
      <c r="H176" s="10">
        <f t="shared" si="35"/>
        <v>3.8165650914177243E-2</v>
      </c>
      <c r="I176" s="10"/>
      <c r="J176" s="10"/>
      <c r="K176" s="10"/>
    </row>
    <row r="177" spans="1:14" ht="15.75" customHeight="1">
      <c r="A177" s="17" t="s">
        <v>220</v>
      </c>
      <c r="B177" s="20" t="s">
        <v>214</v>
      </c>
      <c r="C177">
        <v>7</v>
      </c>
      <c r="D177">
        <v>3</v>
      </c>
      <c r="E177" s="2">
        <v>6.2789999999999999</v>
      </c>
      <c r="F177" s="2">
        <v>9.8000000000000004E-2</v>
      </c>
      <c r="G177">
        <f t="shared" si="34"/>
        <v>6.181</v>
      </c>
      <c r="H177" s="10">
        <f t="shared" si="35"/>
        <v>1.560758082497213E-2</v>
      </c>
      <c r="I177" s="10"/>
      <c r="J177" s="10"/>
      <c r="K177" s="10"/>
    </row>
    <row r="178" spans="1:14" ht="15.75" customHeight="1">
      <c r="A178" s="17" t="s">
        <v>220</v>
      </c>
      <c r="B178" s="20" t="s">
        <v>214</v>
      </c>
      <c r="C178">
        <v>7</v>
      </c>
      <c r="D178">
        <v>4</v>
      </c>
      <c r="E178" s="2">
        <v>10.62</v>
      </c>
      <c r="F178">
        <f>0.049+0.373+0.11+0.233</f>
        <v>0.76500000000000001</v>
      </c>
      <c r="G178">
        <f t="shared" si="34"/>
        <v>9.8549999999999986</v>
      </c>
      <c r="H178" s="10">
        <f t="shared" si="35"/>
        <v>7.2033898305084748E-2</v>
      </c>
      <c r="I178" s="10"/>
      <c r="J178" s="10"/>
      <c r="K178" s="10"/>
    </row>
    <row r="179" spans="1:14" ht="15.75" customHeight="1">
      <c r="A179" s="17" t="s">
        <v>220</v>
      </c>
      <c r="B179" s="20" t="s">
        <v>214</v>
      </c>
      <c r="C179">
        <v>7</v>
      </c>
      <c r="D179">
        <v>5</v>
      </c>
      <c r="E179" s="2">
        <v>2.5059999999999998</v>
      </c>
      <c r="F179" s="2">
        <v>6.2E-2</v>
      </c>
      <c r="G179">
        <f t="shared" si="34"/>
        <v>2.444</v>
      </c>
      <c r="H179" s="10">
        <f t="shared" si="35"/>
        <v>2.4740622505985636E-2</v>
      </c>
      <c r="I179" s="10"/>
      <c r="J179" s="10"/>
      <c r="K179" s="10"/>
    </row>
    <row r="180" spans="1:14" ht="15.75" customHeight="1">
      <c r="A180" s="17" t="s">
        <v>220</v>
      </c>
      <c r="B180" s="20" t="s">
        <v>214</v>
      </c>
      <c r="C180">
        <v>7</v>
      </c>
      <c r="D180">
        <v>6</v>
      </c>
      <c r="E180" s="2">
        <v>26.954999999999998</v>
      </c>
      <c r="F180" s="2">
        <v>0.27200000000000002</v>
      </c>
      <c r="G180">
        <f t="shared" si="34"/>
        <v>26.683</v>
      </c>
      <c r="H180" s="10">
        <f t="shared" si="35"/>
        <v>1.0090892227787054E-2</v>
      </c>
      <c r="I180" s="10"/>
      <c r="J180" s="10"/>
      <c r="K180" s="10"/>
    </row>
    <row r="181" spans="1:14" ht="15.75" customHeight="1">
      <c r="A181" s="17" t="s">
        <v>220</v>
      </c>
      <c r="B181" s="20" t="s">
        <v>214</v>
      </c>
      <c r="C181">
        <v>7</v>
      </c>
      <c r="D181">
        <v>7</v>
      </c>
      <c r="E181" s="2">
        <v>12.803000000000001</v>
      </c>
      <c r="F181" s="2">
        <v>0.108</v>
      </c>
      <c r="G181">
        <f t="shared" si="34"/>
        <v>12.695</v>
      </c>
      <c r="H181" s="10">
        <f t="shared" si="35"/>
        <v>8.4355229243146135E-3</v>
      </c>
      <c r="I181" s="10"/>
      <c r="J181" s="10"/>
      <c r="K181" s="10"/>
    </row>
    <row r="182" spans="1:14" ht="15.75" customHeight="1">
      <c r="A182" s="17" t="s">
        <v>220</v>
      </c>
      <c r="B182" s="20" t="s">
        <v>214</v>
      </c>
      <c r="C182">
        <v>7</v>
      </c>
      <c r="D182">
        <v>8</v>
      </c>
      <c r="E182" s="2">
        <v>1.6419999999999999</v>
      </c>
      <c r="F182" s="2">
        <v>0</v>
      </c>
      <c r="G182">
        <f t="shared" si="34"/>
        <v>1.6419999999999999</v>
      </c>
      <c r="H182" s="10">
        <f t="shared" si="35"/>
        <v>0</v>
      </c>
      <c r="I182" s="10"/>
      <c r="J182" s="10"/>
      <c r="K182" s="10"/>
    </row>
    <row r="183" spans="1:14" ht="15.75" customHeight="1">
      <c r="A183" s="17" t="s">
        <v>220</v>
      </c>
      <c r="B183" s="20" t="s">
        <v>214</v>
      </c>
      <c r="C183">
        <v>7</v>
      </c>
      <c r="D183">
        <v>9</v>
      </c>
      <c r="E183" s="2">
        <v>1.671</v>
      </c>
      <c r="F183" s="2">
        <v>0</v>
      </c>
      <c r="G183">
        <f t="shared" si="34"/>
        <v>1.671</v>
      </c>
      <c r="H183" s="10">
        <f t="shared" si="35"/>
        <v>0</v>
      </c>
      <c r="I183" s="10"/>
      <c r="J183" s="10"/>
      <c r="K183" s="10"/>
    </row>
    <row r="184" spans="1:14" ht="15.75" customHeight="1">
      <c r="A184" s="17"/>
      <c r="B184" s="20"/>
      <c r="E184" s="1"/>
      <c r="F184" s="1"/>
      <c r="G184" s="1"/>
      <c r="H184" s="1"/>
      <c r="I184" s="1"/>
      <c r="J184" s="1"/>
      <c r="K184" s="1"/>
      <c r="M184" s="1" t="str">
        <f>M175</f>
        <v>Hirinc Tr 9</v>
      </c>
      <c r="N184" s="1" t="s">
        <v>81</v>
      </c>
    </row>
    <row r="185" spans="1:14" ht="15.75" customHeight="1">
      <c r="A185" s="17" t="s">
        <v>220</v>
      </c>
      <c r="B185" s="20" t="s">
        <v>214</v>
      </c>
      <c r="C185">
        <v>8</v>
      </c>
      <c r="D185">
        <v>1</v>
      </c>
      <c r="E185" s="2">
        <v>2.7549999999999999</v>
      </c>
      <c r="F185" s="2">
        <v>0</v>
      </c>
      <c r="G185">
        <f t="shared" ref="G185:G192" si="36">E185-F185</f>
        <v>2.7549999999999999</v>
      </c>
      <c r="H185" s="10">
        <f t="shared" ref="H185:H192" si="37">F185/E185</f>
        <v>0</v>
      </c>
      <c r="I185" s="10">
        <f>AVERAGE(H185:H192)</f>
        <v>2.2080195655830109E-2</v>
      </c>
      <c r="J185" s="10"/>
      <c r="K185" s="10"/>
      <c r="M185" s="2" t="s">
        <v>178</v>
      </c>
      <c r="N185" s="2">
        <v>166</v>
      </c>
    </row>
    <row r="186" spans="1:14" ht="15.75" customHeight="1">
      <c r="A186" s="17" t="s">
        <v>220</v>
      </c>
      <c r="B186" s="20" t="s">
        <v>214</v>
      </c>
      <c r="C186">
        <v>8</v>
      </c>
      <c r="D186">
        <v>2</v>
      </c>
      <c r="E186" s="2">
        <v>5.5309999999999997</v>
      </c>
      <c r="F186" s="2">
        <v>0</v>
      </c>
      <c r="G186">
        <f t="shared" si="36"/>
        <v>5.5309999999999997</v>
      </c>
      <c r="H186" s="10">
        <f t="shared" si="37"/>
        <v>0</v>
      </c>
      <c r="I186" s="10"/>
      <c r="J186" s="10"/>
      <c r="K186" s="10"/>
    </row>
    <row r="187" spans="1:14" ht="15.75" customHeight="1">
      <c r="A187" s="17" t="s">
        <v>220</v>
      </c>
      <c r="B187" s="20" t="s">
        <v>214</v>
      </c>
      <c r="C187">
        <v>8</v>
      </c>
      <c r="D187">
        <v>3</v>
      </c>
      <c r="E187" s="2">
        <v>11.558999999999999</v>
      </c>
      <c r="F187" s="2">
        <v>0.79500000000000004</v>
      </c>
      <c r="G187">
        <f t="shared" si="36"/>
        <v>10.763999999999999</v>
      </c>
      <c r="H187" s="10">
        <f t="shared" si="37"/>
        <v>6.8777575914871533E-2</v>
      </c>
      <c r="I187" s="10"/>
      <c r="J187" s="10"/>
      <c r="K187" s="10"/>
    </row>
    <row r="188" spans="1:14" ht="15.75" customHeight="1">
      <c r="A188" s="17" t="s">
        <v>220</v>
      </c>
      <c r="B188" s="20" t="s">
        <v>214</v>
      </c>
      <c r="C188">
        <v>8</v>
      </c>
      <c r="D188">
        <v>4</v>
      </c>
      <c r="E188" s="2">
        <v>37.944000000000003</v>
      </c>
      <c r="F188" s="2">
        <v>0.32</v>
      </c>
      <c r="G188">
        <f t="shared" si="36"/>
        <v>37.624000000000002</v>
      </c>
      <c r="H188" s="10">
        <f t="shared" si="37"/>
        <v>8.4334809192494198E-3</v>
      </c>
      <c r="I188" s="10"/>
      <c r="J188" s="10"/>
      <c r="K188" s="10"/>
    </row>
    <row r="189" spans="1:14" ht="15.75" customHeight="1">
      <c r="A189" s="17" t="s">
        <v>220</v>
      </c>
      <c r="B189" s="20" t="s">
        <v>214</v>
      </c>
      <c r="C189">
        <v>8</v>
      </c>
      <c r="D189">
        <v>5</v>
      </c>
      <c r="E189">
        <f>11.775-0.943</f>
        <v>10.832000000000001</v>
      </c>
      <c r="F189" s="2">
        <v>0</v>
      </c>
      <c r="G189">
        <f t="shared" si="36"/>
        <v>10.832000000000001</v>
      </c>
      <c r="H189" s="10">
        <f t="shared" si="37"/>
        <v>0</v>
      </c>
      <c r="I189" s="10"/>
      <c r="J189" s="10"/>
      <c r="K189" s="10"/>
    </row>
    <row r="190" spans="1:14" ht="15.75" customHeight="1">
      <c r="A190" s="17" t="s">
        <v>220</v>
      </c>
      <c r="B190" s="20" t="s">
        <v>214</v>
      </c>
      <c r="C190">
        <v>8</v>
      </c>
      <c r="D190">
        <v>6</v>
      </c>
      <c r="E190" s="2">
        <v>29.512</v>
      </c>
      <c r="F190" s="2">
        <v>0.23699999999999999</v>
      </c>
      <c r="G190">
        <f t="shared" si="36"/>
        <v>29.275000000000002</v>
      </c>
      <c r="H190" s="10">
        <f t="shared" si="37"/>
        <v>8.030631607481702E-3</v>
      </c>
      <c r="I190" s="10"/>
      <c r="J190" s="10"/>
      <c r="K190" s="10"/>
    </row>
    <row r="191" spans="1:14" ht="15.75" customHeight="1">
      <c r="A191" s="17" t="s">
        <v>220</v>
      </c>
      <c r="B191" s="20" t="s">
        <v>214</v>
      </c>
      <c r="C191">
        <v>8</v>
      </c>
      <c r="D191">
        <v>7</v>
      </c>
      <c r="E191" s="2">
        <v>11.775</v>
      </c>
      <c r="F191" s="2">
        <v>0.94299999999999995</v>
      </c>
      <c r="G191">
        <f t="shared" si="36"/>
        <v>10.832000000000001</v>
      </c>
      <c r="H191" s="10">
        <f t="shared" si="37"/>
        <v>8.0084925690021222E-2</v>
      </c>
      <c r="I191" s="10"/>
      <c r="J191" s="10"/>
      <c r="K191" s="10"/>
    </row>
    <row r="192" spans="1:14" ht="15.75" customHeight="1">
      <c r="A192" s="17" t="s">
        <v>220</v>
      </c>
      <c r="B192" s="20" t="s">
        <v>214</v>
      </c>
      <c r="C192">
        <v>8</v>
      </c>
      <c r="D192">
        <v>8</v>
      </c>
      <c r="E192" s="2">
        <v>18.206</v>
      </c>
      <c r="F192" s="2">
        <v>0.20599999999999999</v>
      </c>
      <c r="G192">
        <f t="shared" si="36"/>
        <v>18</v>
      </c>
      <c r="H192" s="10">
        <f t="shared" si="37"/>
        <v>1.1314951115017027E-2</v>
      </c>
      <c r="I192" s="10"/>
      <c r="J192" s="10"/>
      <c r="K192" s="10"/>
    </row>
    <row r="193" spans="5:14" ht="15.75" customHeight="1">
      <c r="E193" s="3"/>
      <c r="F193" s="3"/>
      <c r="G193" s="3"/>
      <c r="H193" s="3"/>
      <c r="I193" s="3"/>
      <c r="J193" s="3"/>
      <c r="K193" s="3"/>
      <c r="M193" s="1" t="str">
        <f>M185</f>
        <v>Hirinc Tr 10</v>
      </c>
      <c r="N193" s="1" t="s">
        <v>81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316"/>
  <sheetViews>
    <sheetView workbookViewId="0">
      <pane ySplit="1" topLeftCell="A114" activePane="bottomLeft" state="frozen"/>
      <selection pane="bottomLeft" activeCell="K120" sqref="K120"/>
    </sheetView>
  </sheetViews>
  <sheetFormatPr baseColWidth="10" defaultColWidth="14.5" defaultRowHeight="15.75" customHeight="1"/>
  <cols>
    <col min="1" max="1" width="8.1640625" customWidth="1"/>
    <col min="2" max="2" width="8.5" customWidth="1"/>
    <col min="3" max="3" width="5.33203125" customWidth="1"/>
    <col min="4" max="4" width="4.5" customWidth="1"/>
    <col min="5" max="5" width="9.5" customWidth="1"/>
    <col min="6" max="6" width="8.83203125" customWidth="1"/>
    <col min="7" max="7" width="9.83203125" customWidth="1"/>
    <col min="8" max="8" width="25.83203125" customWidth="1"/>
    <col min="9" max="9" width="13.1640625" customWidth="1"/>
    <col min="10" max="10" width="20.83203125" customWidth="1"/>
    <col min="11" max="11" width="7.1640625" customWidth="1"/>
  </cols>
  <sheetData>
    <row r="1" spans="1:23" ht="15.75" customHeight="1">
      <c r="A1" s="18" t="s">
        <v>6</v>
      </c>
      <c r="B1" s="18" t="s">
        <v>209</v>
      </c>
      <c r="C1" s="18" t="s">
        <v>210</v>
      </c>
      <c r="D1" s="18" t="s">
        <v>211</v>
      </c>
      <c r="E1" s="4" t="s">
        <v>12</v>
      </c>
      <c r="F1" s="4" t="s">
        <v>32</v>
      </c>
      <c r="G1" s="4" t="s">
        <v>33</v>
      </c>
      <c r="H1" s="4" t="s">
        <v>208</v>
      </c>
      <c r="I1" s="23" t="s">
        <v>227</v>
      </c>
      <c r="J1" s="23" t="s">
        <v>228</v>
      </c>
      <c r="K1" s="23" t="s">
        <v>229</v>
      </c>
      <c r="L1" s="1" t="s">
        <v>0</v>
      </c>
      <c r="M1" s="1" t="s">
        <v>1</v>
      </c>
    </row>
    <row r="2" spans="1:23" ht="15.75" customHeight="1">
      <c r="A2" s="20" t="s">
        <v>221</v>
      </c>
      <c r="B2" s="20" t="s">
        <v>213</v>
      </c>
      <c r="C2">
        <v>1</v>
      </c>
      <c r="D2">
        <v>1</v>
      </c>
      <c r="E2" s="21">
        <f>SUM(G2+F2)</f>
        <v>17.591000000000001</v>
      </c>
      <c r="F2" s="2">
        <v>2.2120000000000002</v>
      </c>
      <c r="G2" s="2">
        <v>15.379</v>
      </c>
      <c r="H2" s="10">
        <f>F2/E2</f>
        <v>0.12574612017508954</v>
      </c>
      <c r="I2" s="10">
        <f>AVERAGE(H2:H8)</f>
        <v>0.1878475549620191</v>
      </c>
      <c r="J2" s="10">
        <f>AVERAGE(I2:I117)</f>
        <v>0.10244773900128194</v>
      </c>
      <c r="K2" s="10">
        <f>(_xlfn.STDEV.S(I2:I117))/(SQRT(COUNT(I2:I117)))</f>
        <v>3.3625869207805033E-2</v>
      </c>
      <c r="O2" s="2" t="s">
        <v>106</v>
      </c>
    </row>
    <row r="3" spans="1:23" ht="15.75" customHeight="1">
      <c r="A3" s="20" t="s">
        <v>221</v>
      </c>
      <c r="B3" s="20" t="s">
        <v>213</v>
      </c>
      <c r="C3">
        <v>1</v>
      </c>
      <c r="D3">
        <v>2</v>
      </c>
      <c r="E3" s="21">
        <f t="shared" ref="E3:E8" si="0">SUM(G3+F3)</f>
        <v>15.711</v>
      </c>
      <c r="F3" s="2">
        <v>0.33200000000000002</v>
      </c>
      <c r="G3" s="2">
        <v>15.379</v>
      </c>
      <c r="H3" s="10">
        <f t="shared" ref="H3:H8" si="1">F3/E3</f>
        <v>2.1131691171790465E-2</v>
      </c>
      <c r="I3" s="10"/>
      <c r="J3" s="10"/>
      <c r="K3" s="10"/>
    </row>
    <row r="4" spans="1:23" ht="15.75" customHeight="1">
      <c r="A4" s="20" t="s">
        <v>221</v>
      </c>
      <c r="B4" s="20" t="s">
        <v>213</v>
      </c>
      <c r="C4">
        <v>1</v>
      </c>
      <c r="D4">
        <v>3</v>
      </c>
      <c r="E4" s="21">
        <f t="shared" si="0"/>
        <v>76.046000000000006</v>
      </c>
      <c r="F4" s="2">
        <v>0.65200000000000002</v>
      </c>
      <c r="G4" s="2">
        <v>75.394000000000005</v>
      </c>
      <c r="H4" s="10">
        <f t="shared" si="1"/>
        <v>8.5737579885858551E-3</v>
      </c>
      <c r="I4" s="10"/>
      <c r="J4" s="10"/>
      <c r="K4" s="10"/>
    </row>
    <row r="5" spans="1:23" ht="15.75" customHeight="1">
      <c r="A5" s="20" t="s">
        <v>221</v>
      </c>
      <c r="B5" s="20" t="s">
        <v>213</v>
      </c>
      <c r="C5">
        <v>1</v>
      </c>
      <c r="D5">
        <v>4</v>
      </c>
      <c r="E5" s="21">
        <f t="shared" si="0"/>
        <v>109.36799999999999</v>
      </c>
      <c r="F5" s="2">
        <v>1.8140000000000001</v>
      </c>
      <c r="G5" s="2">
        <v>107.554</v>
      </c>
      <c r="H5" s="10">
        <f t="shared" si="1"/>
        <v>1.6586204374222809E-2</v>
      </c>
      <c r="I5" s="10"/>
      <c r="J5" s="10"/>
      <c r="K5" s="10"/>
    </row>
    <row r="6" spans="1:23" ht="15.75" customHeight="1">
      <c r="A6" s="20" t="s">
        <v>221</v>
      </c>
      <c r="B6" s="20" t="s">
        <v>213</v>
      </c>
      <c r="C6">
        <v>1</v>
      </c>
      <c r="D6">
        <v>5</v>
      </c>
      <c r="E6" s="21">
        <f t="shared" si="0"/>
        <v>13.644</v>
      </c>
      <c r="F6" s="2">
        <v>0.877</v>
      </c>
      <c r="G6" s="2">
        <v>12.766999999999999</v>
      </c>
      <c r="H6" s="10">
        <f t="shared" si="1"/>
        <v>6.4277338024039871E-2</v>
      </c>
      <c r="I6" s="10"/>
      <c r="J6" s="10"/>
      <c r="K6" s="10"/>
    </row>
    <row r="7" spans="1:23" ht="15.75" customHeight="1">
      <c r="A7" s="20" t="s">
        <v>221</v>
      </c>
      <c r="B7" s="20" t="s">
        <v>213</v>
      </c>
      <c r="C7">
        <v>1</v>
      </c>
      <c r="D7">
        <v>6</v>
      </c>
      <c r="E7" s="21">
        <f t="shared" si="0"/>
        <v>2.3449999999999998</v>
      </c>
      <c r="F7" s="2">
        <v>0.996</v>
      </c>
      <c r="G7" s="2">
        <v>1.349</v>
      </c>
      <c r="H7" s="10">
        <f t="shared" si="1"/>
        <v>0.42473347547974416</v>
      </c>
      <c r="I7" s="10"/>
      <c r="J7" s="10"/>
      <c r="K7" s="10"/>
    </row>
    <row r="8" spans="1:23" ht="15.75" customHeight="1">
      <c r="A8" s="20" t="s">
        <v>221</v>
      </c>
      <c r="B8" s="20" t="s">
        <v>213</v>
      </c>
      <c r="C8">
        <v>1</v>
      </c>
      <c r="D8">
        <v>7</v>
      </c>
      <c r="E8" s="21">
        <f t="shared" si="0"/>
        <v>6.05</v>
      </c>
      <c r="F8" s="2">
        <v>3.956</v>
      </c>
      <c r="G8" s="2">
        <v>2.0939999999999999</v>
      </c>
      <c r="H8" s="10">
        <f t="shared" si="1"/>
        <v>0.65388429752066113</v>
      </c>
      <c r="I8" s="10"/>
      <c r="J8" s="10"/>
      <c r="K8" s="10"/>
    </row>
    <row r="9" spans="1:23" ht="15.75" customHeight="1">
      <c r="A9" s="20" t="s">
        <v>221</v>
      </c>
      <c r="B9" s="20" t="s">
        <v>213</v>
      </c>
      <c r="C9">
        <v>1</v>
      </c>
      <c r="D9">
        <v>8</v>
      </c>
      <c r="G9" s="2">
        <v>2.0990000000000002</v>
      </c>
      <c r="H9" s="10"/>
      <c r="I9" s="10"/>
      <c r="J9" s="10"/>
      <c r="K9" s="10"/>
    </row>
    <row r="10" spans="1:23" ht="15.75" customHeight="1">
      <c r="A10" s="20" t="s">
        <v>221</v>
      </c>
      <c r="B10" s="20" t="s">
        <v>213</v>
      </c>
      <c r="C10">
        <v>1</v>
      </c>
      <c r="D10">
        <v>9</v>
      </c>
      <c r="G10" s="2">
        <v>1.944</v>
      </c>
      <c r="H10" s="10"/>
      <c r="I10" s="10"/>
      <c r="J10" s="10"/>
      <c r="K10" s="10"/>
    </row>
    <row r="11" spans="1:23" ht="15.75" customHeight="1">
      <c r="A11" s="20" t="s">
        <v>221</v>
      </c>
      <c r="B11" s="20" t="s">
        <v>213</v>
      </c>
      <c r="C11">
        <v>1</v>
      </c>
      <c r="D11">
        <v>10</v>
      </c>
      <c r="G11" s="2">
        <v>2.2789999999999999</v>
      </c>
      <c r="H11" s="10"/>
      <c r="I11" s="10"/>
      <c r="J11" s="10"/>
      <c r="K11" s="10"/>
      <c r="U11">
        <v>29.165000000000003</v>
      </c>
      <c r="V11">
        <v>0.24199999999999999</v>
      </c>
      <c r="W11">
        <v>28.923000000000002</v>
      </c>
    </row>
    <row r="12" spans="1:23" ht="15.75" customHeight="1">
      <c r="A12" s="20" t="s">
        <v>221</v>
      </c>
      <c r="B12" s="20" t="s">
        <v>213</v>
      </c>
      <c r="C12">
        <v>1</v>
      </c>
      <c r="D12">
        <v>11</v>
      </c>
      <c r="G12" s="7">
        <v>67.231999999999999</v>
      </c>
      <c r="H12" s="7"/>
      <c r="I12" s="7"/>
      <c r="J12" s="7"/>
      <c r="K12" s="7"/>
      <c r="U12">
        <v>56.244</v>
      </c>
      <c r="V12" s="10">
        <v>0</v>
      </c>
      <c r="W12">
        <v>56.244</v>
      </c>
    </row>
    <row r="13" spans="1:23" ht="15.75" customHeight="1">
      <c r="A13" s="20"/>
      <c r="B13" s="20"/>
      <c r="E13" s="3"/>
      <c r="F13" s="3"/>
      <c r="G13" s="3"/>
      <c r="H13" s="3"/>
      <c r="I13" s="3"/>
      <c r="J13" s="3"/>
      <c r="K13" s="3"/>
      <c r="L13" s="1" t="s">
        <v>108</v>
      </c>
      <c r="M13" s="1">
        <v>79</v>
      </c>
      <c r="U13">
        <v>173.18600000000001</v>
      </c>
      <c r="V13">
        <v>1.1319999999999999</v>
      </c>
      <c r="W13">
        <v>172.054</v>
      </c>
    </row>
    <row r="14" spans="1:23" ht="15.75" customHeight="1">
      <c r="A14" s="20" t="s">
        <v>221</v>
      </c>
      <c r="B14" s="20" t="s">
        <v>213</v>
      </c>
      <c r="C14">
        <v>2</v>
      </c>
      <c r="D14">
        <v>1</v>
      </c>
      <c r="E14" s="21">
        <f>SUM(G14+F14)</f>
        <v>2.74</v>
      </c>
      <c r="F14" s="2">
        <v>0.52600000000000002</v>
      </c>
      <c r="G14" s="2">
        <v>2.214</v>
      </c>
      <c r="H14" s="10">
        <f>F14/E14</f>
        <v>0.19197080291970803</v>
      </c>
      <c r="I14" s="10">
        <f>AVERAGE(H14:H17)</f>
        <v>8.8810827644405982E-2</v>
      </c>
      <c r="J14" s="10"/>
      <c r="K14" s="10"/>
      <c r="U14">
        <v>148.08100000000002</v>
      </c>
      <c r="V14">
        <v>5.2180000000000009</v>
      </c>
      <c r="W14">
        <v>142.86300000000003</v>
      </c>
    </row>
    <row r="15" spans="1:23" ht="15.75" customHeight="1">
      <c r="A15" s="20" t="s">
        <v>221</v>
      </c>
      <c r="B15" s="20" t="s">
        <v>213</v>
      </c>
      <c r="C15">
        <v>2</v>
      </c>
      <c r="D15">
        <v>2</v>
      </c>
      <c r="E15" s="21">
        <f t="shared" ref="E15:E17" si="2">SUM(G15+F15)</f>
        <v>13.936999999999999</v>
      </c>
      <c r="F15" s="2">
        <v>0.85</v>
      </c>
      <c r="G15" s="2">
        <v>13.087</v>
      </c>
      <c r="H15" s="10">
        <f t="shared" ref="H15:H17" si="3">F15/E15</f>
        <v>6.0988735021884191E-2</v>
      </c>
      <c r="I15" s="10"/>
      <c r="J15" s="10"/>
      <c r="K15" s="10"/>
      <c r="U15">
        <v>99.217000000000013</v>
      </c>
      <c r="V15">
        <v>1.9810000000000001</v>
      </c>
      <c r="W15">
        <v>97.236000000000018</v>
      </c>
    </row>
    <row r="16" spans="1:23" ht="15.75" customHeight="1">
      <c r="A16" s="20" t="s">
        <v>221</v>
      </c>
      <c r="B16" s="20" t="s">
        <v>213</v>
      </c>
      <c r="C16">
        <v>2</v>
      </c>
      <c r="D16">
        <v>3</v>
      </c>
      <c r="E16" s="21">
        <f t="shared" si="2"/>
        <v>39.832000000000001</v>
      </c>
      <c r="F16" s="2">
        <v>1.7</v>
      </c>
      <c r="G16" s="2">
        <v>38.131999999999998</v>
      </c>
      <c r="H16" s="10">
        <f t="shared" si="3"/>
        <v>4.2679252862020484E-2</v>
      </c>
      <c r="I16" s="10"/>
      <c r="J16" s="10"/>
      <c r="K16" s="10"/>
      <c r="U16">
        <v>87.486999999999981</v>
      </c>
      <c r="V16">
        <v>0.75900000000000001</v>
      </c>
      <c r="W16">
        <v>86.72799999999998</v>
      </c>
    </row>
    <row r="17" spans="1:23" ht="15.75" customHeight="1">
      <c r="A17" s="20" t="s">
        <v>221</v>
      </c>
      <c r="B17" s="20" t="s">
        <v>213</v>
      </c>
      <c r="C17">
        <v>2</v>
      </c>
      <c r="D17">
        <v>4</v>
      </c>
      <c r="E17" s="21">
        <f t="shared" si="2"/>
        <v>3.54</v>
      </c>
      <c r="F17" s="2">
        <v>0.21099999999999999</v>
      </c>
      <c r="G17" s="2">
        <v>3.3290000000000002</v>
      </c>
      <c r="H17" s="10">
        <f t="shared" si="3"/>
        <v>5.9604519774011294E-2</v>
      </c>
      <c r="I17" s="10"/>
      <c r="J17" s="10"/>
      <c r="K17" s="10"/>
      <c r="U17">
        <v>93.605599999999995</v>
      </c>
      <c r="V17">
        <v>2.2949999999999999</v>
      </c>
      <c r="W17">
        <v>91.310599999999994</v>
      </c>
    </row>
    <row r="18" spans="1:23" ht="15.75" customHeight="1">
      <c r="A18" s="20" t="s">
        <v>221</v>
      </c>
      <c r="B18" s="20" t="s">
        <v>213</v>
      </c>
      <c r="C18">
        <v>2</v>
      </c>
      <c r="D18">
        <v>5</v>
      </c>
      <c r="G18" s="2">
        <v>17.271000000000001</v>
      </c>
      <c r="H18" s="10"/>
      <c r="I18" s="10"/>
      <c r="J18" s="10"/>
      <c r="K18" s="10"/>
      <c r="U18">
        <v>122.10300000000001</v>
      </c>
      <c r="V18">
        <v>4.1630000000000003</v>
      </c>
      <c r="W18">
        <v>117.94000000000001</v>
      </c>
    </row>
    <row r="19" spans="1:23" ht="15.75" customHeight="1">
      <c r="A19" s="20" t="s">
        <v>221</v>
      </c>
      <c r="B19" s="20" t="s">
        <v>213</v>
      </c>
      <c r="C19">
        <v>2</v>
      </c>
      <c r="D19">
        <v>6</v>
      </c>
      <c r="G19" s="2">
        <v>7.9139999999999997</v>
      </c>
      <c r="H19" s="10"/>
      <c r="I19" s="10"/>
      <c r="J19" s="10"/>
      <c r="K19" s="10"/>
      <c r="U19" s="3">
        <v>160.63299999999998</v>
      </c>
      <c r="V19" s="3">
        <v>2.415</v>
      </c>
      <c r="W19" s="3">
        <v>158.21799999999999</v>
      </c>
    </row>
    <row r="20" spans="1:23" ht="15.75" customHeight="1">
      <c r="A20" s="20" t="s">
        <v>221</v>
      </c>
      <c r="B20" s="20" t="s">
        <v>213</v>
      </c>
      <c r="C20">
        <v>2</v>
      </c>
      <c r="D20">
        <v>7</v>
      </c>
      <c r="G20" s="2">
        <v>3.4409999999999998</v>
      </c>
      <c r="H20" s="10"/>
      <c r="I20" s="10"/>
      <c r="J20" s="10"/>
      <c r="K20" s="10"/>
      <c r="U20">
        <v>140.12900000000002</v>
      </c>
      <c r="V20">
        <v>1.1240000000000001</v>
      </c>
      <c r="W20">
        <v>139.00500000000002</v>
      </c>
    </row>
    <row r="21" spans="1:23" ht="15.75" customHeight="1">
      <c r="A21" s="20" t="s">
        <v>221</v>
      </c>
      <c r="B21" s="20" t="s">
        <v>213</v>
      </c>
      <c r="C21">
        <v>2</v>
      </c>
      <c r="D21">
        <v>8</v>
      </c>
      <c r="G21" s="2">
        <v>4.9000000000000004</v>
      </c>
      <c r="H21" s="10"/>
      <c r="I21" s="10"/>
      <c r="J21" s="10"/>
      <c r="K21" s="10"/>
      <c r="U21">
        <v>116.42449999999999</v>
      </c>
      <c r="V21">
        <v>0.22149999999999997</v>
      </c>
      <c r="W21">
        <v>116.20299999999999</v>
      </c>
    </row>
    <row r="22" spans="1:23" ht="15.75" customHeight="1">
      <c r="A22" s="20" t="s">
        <v>221</v>
      </c>
      <c r="B22" s="20" t="s">
        <v>213</v>
      </c>
      <c r="C22">
        <v>2</v>
      </c>
      <c r="D22">
        <v>9</v>
      </c>
      <c r="G22" s="2">
        <v>5.423</v>
      </c>
      <c r="H22" s="10"/>
      <c r="I22" s="10"/>
      <c r="J22" s="10"/>
      <c r="K22" s="10"/>
      <c r="O22" s="2"/>
      <c r="T22" s="2" t="s">
        <v>109</v>
      </c>
      <c r="U22">
        <f t="shared" ref="U22:W22" si="4">SUM(U11:U21)</f>
        <v>1226.2751000000003</v>
      </c>
      <c r="V22">
        <f t="shared" si="4"/>
        <v>19.5505</v>
      </c>
      <c r="W22">
        <f t="shared" si="4"/>
        <v>1206.7246</v>
      </c>
    </row>
    <row r="23" spans="1:23" ht="15.75" customHeight="1">
      <c r="A23" s="20" t="s">
        <v>221</v>
      </c>
      <c r="B23" s="20" t="s">
        <v>213</v>
      </c>
      <c r="C23">
        <v>2</v>
      </c>
      <c r="D23">
        <v>10</v>
      </c>
      <c r="G23" s="2">
        <v>53.701999999999998</v>
      </c>
      <c r="H23" s="10"/>
      <c r="I23" s="10"/>
      <c r="J23" s="10"/>
      <c r="K23" s="10"/>
    </row>
    <row r="24" spans="1:23" ht="15.75" customHeight="1">
      <c r="A24" s="20" t="s">
        <v>221</v>
      </c>
      <c r="B24" s="20" t="s">
        <v>213</v>
      </c>
      <c r="C24">
        <v>2</v>
      </c>
      <c r="D24">
        <v>11</v>
      </c>
      <c r="G24" s="2">
        <v>32.698</v>
      </c>
      <c r="H24" s="10"/>
      <c r="I24" s="10"/>
      <c r="J24" s="10"/>
      <c r="K24" s="10"/>
    </row>
    <row r="25" spans="1:23" ht="15.75" customHeight="1">
      <c r="A25" s="20" t="s">
        <v>221</v>
      </c>
      <c r="B25" s="20" t="s">
        <v>213</v>
      </c>
      <c r="C25">
        <v>2</v>
      </c>
      <c r="D25">
        <v>12</v>
      </c>
      <c r="G25" s="2">
        <v>9.3810000000000002</v>
      </c>
      <c r="H25" s="10"/>
      <c r="I25" s="10"/>
      <c r="J25" s="10"/>
      <c r="K25" s="10"/>
    </row>
    <row r="26" spans="1:23" ht="15.75" customHeight="1">
      <c r="A26" s="20" t="s">
        <v>221</v>
      </c>
      <c r="B26" s="20" t="s">
        <v>213</v>
      </c>
      <c r="C26">
        <v>2</v>
      </c>
      <c r="D26">
        <v>13</v>
      </c>
      <c r="G26" s="2">
        <v>2.4409999999999998</v>
      </c>
      <c r="H26" s="10"/>
      <c r="I26" s="10"/>
      <c r="J26" s="10"/>
      <c r="K26" s="10"/>
    </row>
    <row r="27" spans="1:23" ht="15.75" customHeight="1">
      <c r="A27" s="20"/>
      <c r="B27" s="20"/>
      <c r="E27" s="3"/>
      <c r="F27" s="3"/>
      <c r="G27" s="3"/>
      <c r="H27" s="3"/>
      <c r="I27" s="3"/>
      <c r="J27" s="3"/>
      <c r="K27" s="3"/>
      <c r="L27" s="1" t="s">
        <v>111</v>
      </c>
      <c r="M27" s="1">
        <v>80</v>
      </c>
    </row>
    <row r="28" spans="1:23" ht="15.75" customHeight="1">
      <c r="A28" s="20" t="s">
        <v>221</v>
      </c>
      <c r="B28" s="20" t="s">
        <v>213</v>
      </c>
      <c r="C28">
        <v>3</v>
      </c>
      <c r="D28">
        <v>1</v>
      </c>
      <c r="E28" s="21">
        <f>SUM(G28+F28)</f>
        <v>5.1630000000000003</v>
      </c>
      <c r="F28" s="2">
        <v>1.4330000000000001</v>
      </c>
      <c r="G28" s="2">
        <v>3.73</v>
      </c>
      <c r="H28" s="10">
        <f>F28/E28</f>
        <v>0.27755181096261861</v>
      </c>
      <c r="I28" s="10">
        <f>AVERAGE(H28:H31)</f>
        <v>0.21839463129523401</v>
      </c>
      <c r="J28" s="10"/>
      <c r="K28" s="10"/>
    </row>
    <row r="29" spans="1:23" ht="15.75" customHeight="1">
      <c r="A29" s="20" t="s">
        <v>221</v>
      </c>
      <c r="B29" s="20" t="s">
        <v>213</v>
      </c>
      <c r="C29">
        <v>3</v>
      </c>
      <c r="D29">
        <v>2</v>
      </c>
      <c r="E29" s="21">
        <f t="shared" ref="E29:E31" si="5">SUM(G29+F29)</f>
        <v>1.2630000000000001</v>
      </c>
      <c r="F29" s="2">
        <v>0.33600000000000002</v>
      </c>
      <c r="G29" s="2">
        <v>0.92700000000000005</v>
      </c>
      <c r="H29" s="10">
        <f t="shared" ref="H29:H31" si="6">F29/E29</f>
        <v>0.26603325415676959</v>
      </c>
      <c r="I29" s="10"/>
      <c r="J29" s="10"/>
      <c r="K29" s="10"/>
    </row>
    <row r="30" spans="1:23" ht="15.75" customHeight="1">
      <c r="A30" s="20" t="s">
        <v>221</v>
      </c>
      <c r="B30" s="20" t="s">
        <v>213</v>
      </c>
      <c r="C30">
        <v>3</v>
      </c>
      <c r="D30">
        <v>3</v>
      </c>
      <c r="E30" s="21">
        <f t="shared" si="5"/>
        <v>32.771000000000001</v>
      </c>
      <c r="F30" s="2">
        <v>0.76900000000000002</v>
      </c>
      <c r="G30" s="2">
        <v>32.002000000000002</v>
      </c>
      <c r="H30" s="10">
        <f t="shared" si="6"/>
        <v>2.3465869213634007E-2</v>
      </c>
      <c r="I30" s="10"/>
      <c r="J30" s="10"/>
      <c r="K30" s="10"/>
    </row>
    <row r="31" spans="1:23" ht="15.75" customHeight="1">
      <c r="A31" s="20" t="s">
        <v>221</v>
      </c>
      <c r="B31" s="20" t="s">
        <v>213</v>
      </c>
      <c r="C31">
        <v>3</v>
      </c>
      <c r="D31">
        <v>4</v>
      </c>
      <c r="E31" s="21">
        <f t="shared" si="5"/>
        <v>2.972</v>
      </c>
      <c r="F31" s="2">
        <v>0.91100000000000003</v>
      </c>
      <c r="G31" s="2">
        <v>2.0609999999999999</v>
      </c>
      <c r="H31" s="10">
        <f t="shared" si="6"/>
        <v>0.30652759084791387</v>
      </c>
      <c r="I31" s="10"/>
      <c r="J31" s="10"/>
      <c r="K31" s="10"/>
    </row>
    <row r="32" spans="1:23" ht="15.75" customHeight="1">
      <c r="A32" s="20" t="s">
        <v>221</v>
      </c>
      <c r="B32" s="20" t="s">
        <v>213</v>
      </c>
      <c r="C32">
        <v>3</v>
      </c>
      <c r="D32">
        <v>5</v>
      </c>
      <c r="G32" s="2">
        <v>47.591000000000001</v>
      </c>
      <c r="H32" s="10"/>
      <c r="I32" s="10"/>
      <c r="J32" s="10"/>
      <c r="K32" s="10"/>
    </row>
    <row r="33" spans="1:13" ht="15.75" customHeight="1">
      <c r="A33" s="20" t="s">
        <v>221</v>
      </c>
      <c r="B33" s="20" t="s">
        <v>213</v>
      </c>
      <c r="C33">
        <v>3</v>
      </c>
      <c r="D33">
        <v>6</v>
      </c>
      <c r="G33" s="2">
        <v>10.926</v>
      </c>
      <c r="H33" s="10"/>
      <c r="I33" s="10"/>
      <c r="J33" s="10"/>
      <c r="K33" s="10"/>
    </row>
    <row r="34" spans="1:13" ht="15.75" customHeight="1">
      <c r="A34" s="20" t="s">
        <v>221</v>
      </c>
      <c r="B34" s="20" t="s">
        <v>213</v>
      </c>
      <c r="C34">
        <v>3</v>
      </c>
      <c r="D34">
        <v>7</v>
      </c>
      <c r="G34" s="2">
        <v>4.7329999999999997</v>
      </c>
      <c r="H34" s="10"/>
      <c r="I34" s="10"/>
      <c r="J34" s="10"/>
      <c r="K34" s="10"/>
    </row>
    <row r="35" spans="1:13" ht="15.75" customHeight="1">
      <c r="A35" s="20" t="s">
        <v>221</v>
      </c>
      <c r="B35" s="20" t="s">
        <v>213</v>
      </c>
      <c r="C35">
        <v>3</v>
      </c>
      <c r="D35">
        <v>8</v>
      </c>
      <c r="G35" s="2">
        <v>13.856999999999999</v>
      </c>
      <c r="H35" s="10"/>
      <c r="I35" s="10"/>
      <c r="J35" s="10"/>
      <c r="K35" s="10"/>
    </row>
    <row r="36" spans="1:13" ht="15.75" customHeight="1">
      <c r="A36" s="20" t="s">
        <v>221</v>
      </c>
      <c r="B36" s="20" t="s">
        <v>213</v>
      </c>
      <c r="C36">
        <v>3</v>
      </c>
      <c r="D36">
        <v>9</v>
      </c>
      <c r="G36" s="2">
        <v>51.018000000000001</v>
      </c>
      <c r="H36" s="10"/>
      <c r="I36" s="10"/>
      <c r="J36" s="10"/>
      <c r="K36" s="10"/>
    </row>
    <row r="37" spans="1:13" ht="15.75" customHeight="1">
      <c r="A37" s="20" t="s">
        <v>221</v>
      </c>
      <c r="B37" s="20" t="s">
        <v>213</v>
      </c>
      <c r="C37">
        <v>3</v>
      </c>
      <c r="D37">
        <v>10</v>
      </c>
      <c r="G37" s="2">
        <v>4.51</v>
      </c>
      <c r="H37" s="10"/>
      <c r="I37" s="10"/>
      <c r="J37" s="10"/>
      <c r="K37" s="10"/>
    </row>
    <row r="38" spans="1:13" ht="15.75" customHeight="1">
      <c r="A38" s="20" t="s">
        <v>221</v>
      </c>
      <c r="B38" s="20" t="s">
        <v>213</v>
      </c>
      <c r="C38">
        <v>3</v>
      </c>
      <c r="D38">
        <v>11</v>
      </c>
      <c r="G38" s="2">
        <v>4.3479999999999999</v>
      </c>
      <c r="H38" s="10"/>
      <c r="I38" s="10"/>
      <c r="J38" s="10"/>
      <c r="K38" s="10"/>
    </row>
    <row r="39" spans="1:13" ht="15.75" customHeight="1">
      <c r="A39" s="20" t="s">
        <v>221</v>
      </c>
      <c r="B39" s="20" t="s">
        <v>213</v>
      </c>
      <c r="C39">
        <v>3</v>
      </c>
      <c r="D39">
        <v>12</v>
      </c>
      <c r="G39" s="2">
        <v>2.9889999999999999</v>
      </c>
      <c r="H39" s="10"/>
      <c r="I39" s="10"/>
      <c r="J39" s="10"/>
      <c r="K39" s="10"/>
    </row>
    <row r="40" spans="1:13" ht="15.75" customHeight="1">
      <c r="A40" s="20" t="s">
        <v>221</v>
      </c>
      <c r="B40" s="20" t="s">
        <v>213</v>
      </c>
      <c r="C40">
        <v>3</v>
      </c>
      <c r="D40">
        <v>13</v>
      </c>
      <c r="G40" s="2">
        <v>0.54</v>
      </c>
      <c r="H40" s="10"/>
      <c r="I40" s="10"/>
      <c r="J40" s="10"/>
      <c r="K40" s="10"/>
    </row>
    <row r="41" spans="1:13" ht="15.75" customHeight="1">
      <c r="A41" s="20"/>
      <c r="B41" s="20"/>
      <c r="E41" s="3"/>
      <c r="F41" s="3"/>
      <c r="G41" s="3"/>
      <c r="H41" s="3"/>
      <c r="I41" s="3"/>
      <c r="J41" s="3"/>
      <c r="K41" s="3"/>
      <c r="L41" s="1" t="s">
        <v>114</v>
      </c>
      <c r="M41" s="1">
        <v>81</v>
      </c>
    </row>
    <row r="42" spans="1:13" ht="15.75" customHeight="1">
      <c r="A42" s="20" t="s">
        <v>221</v>
      </c>
      <c r="B42" s="20" t="s">
        <v>213</v>
      </c>
      <c r="C42">
        <v>4</v>
      </c>
      <c r="D42">
        <v>1</v>
      </c>
      <c r="E42" s="21">
        <f>SUM(G42+F42)</f>
        <v>373.02300000000002</v>
      </c>
      <c r="F42" s="2">
        <v>0.42299999999999999</v>
      </c>
      <c r="G42" s="2">
        <v>372.6</v>
      </c>
      <c r="H42" s="10">
        <f>F42/E42</f>
        <v>1.1339783337756652E-3</v>
      </c>
      <c r="I42" s="10">
        <f>AVERAGE(H42)</f>
        <v>1.1339783337756652E-3</v>
      </c>
      <c r="J42" s="10"/>
      <c r="K42" s="10"/>
    </row>
    <row r="43" spans="1:13" ht="15.75" customHeight="1">
      <c r="A43" s="20" t="s">
        <v>221</v>
      </c>
      <c r="B43" s="20" t="s">
        <v>213</v>
      </c>
      <c r="C43">
        <v>4</v>
      </c>
      <c r="D43">
        <v>2</v>
      </c>
      <c r="E43" s="21"/>
      <c r="F43" s="2">
        <v>0.12</v>
      </c>
    </row>
    <row r="44" spans="1:13" ht="15.75" customHeight="1">
      <c r="A44" s="20"/>
      <c r="B44" s="20"/>
      <c r="E44" s="3"/>
      <c r="F44" s="3"/>
      <c r="G44" s="3"/>
      <c r="H44" s="3"/>
      <c r="I44" s="3"/>
      <c r="J44" s="3"/>
      <c r="K44" s="3"/>
      <c r="L44" s="1" t="s">
        <v>116</v>
      </c>
      <c r="M44" s="1">
        <v>82</v>
      </c>
    </row>
    <row r="45" spans="1:13" ht="15.75" customHeight="1">
      <c r="A45" s="20" t="s">
        <v>221</v>
      </c>
      <c r="B45" s="20" t="s">
        <v>213</v>
      </c>
      <c r="C45">
        <v>5</v>
      </c>
      <c r="D45">
        <v>1</v>
      </c>
      <c r="E45" s="21">
        <f>SUM(G45+F45)</f>
        <v>9.1509999999999998</v>
      </c>
      <c r="F45" s="2">
        <v>0.439</v>
      </c>
      <c r="G45" s="2">
        <v>8.7119999999999997</v>
      </c>
      <c r="H45" s="10">
        <f>F45/E45</f>
        <v>4.7972899136706375E-2</v>
      </c>
      <c r="I45" s="10">
        <f>AVERAGE(H45:H48)</f>
        <v>4.225700209435989E-2</v>
      </c>
      <c r="J45" s="10"/>
      <c r="K45" s="10"/>
    </row>
    <row r="46" spans="1:13" ht="15.75" customHeight="1">
      <c r="A46" s="20" t="s">
        <v>221</v>
      </c>
      <c r="B46" s="20" t="s">
        <v>213</v>
      </c>
      <c r="C46">
        <v>5</v>
      </c>
      <c r="D46">
        <v>2</v>
      </c>
      <c r="E46" s="21">
        <f t="shared" ref="E46:E48" si="7">SUM(G46+F46)</f>
        <v>30.760999999999999</v>
      </c>
      <c r="F46" s="2">
        <v>0.33700000000000002</v>
      </c>
      <c r="G46" s="2">
        <v>30.423999999999999</v>
      </c>
      <c r="H46" s="10">
        <f t="shared" ref="H46:H48" si="8">F46/E46</f>
        <v>1.095543057767953E-2</v>
      </c>
      <c r="I46" s="10"/>
      <c r="J46" s="10"/>
      <c r="K46" s="10"/>
    </row>
    <row r="47" spans="1:13" ht="15.75" customHeight="1">
      <c r="A47" s="20" t="s">
        <v>221</v>
      </c>
      <c r="B47" s="20" t="s">
        <v>213</v>
      </c>
      <c r="C47">
        <v>5</v>
      </c>
      <c r="D47">
        <v>3</v>
      </c>
      <c r="E47" s="21">
        <f t="shared" si="7"/>
        <v>14.709</v>
      </c>
      <c r="F47" s="2">
        <v>1.355</v>
      </c>
      <c r="G47" s="2">
        <v>13.353999999999999</v>
      </c>
      <c r="H47" s="10">
        <f t="shared" si="8"/>
        <v>9.2120470460262421E-2</v>
      </c>
      <c r="I47" s="10"/>
      <c r="J47" s="10"/>
      <c r="K47" s="10"/>
    </row>
    <row r="48" spans="1:13" ht="15.75" customHeight="1">
      <c r="A48" s="20" t="s">
        <v>221</v>
      </c>
      <c r="B48" s="20" t="s">
        <v>213</v>
      </c>
      <c r="C48">
        <v>5</v>
      </c>
      <c r="D48">
        <v>4</v>
      </c>
      <c r="E48" s="21">
        <f t="shared" si="7"/>
        <v>28.087999999999997</v>
      </c>
      <c r="F48" s="2">
        <v>0.505</v>
      </c>
      <c r="G48" s="2">
        <v>27.582999999999998</v>
      </c>
      <c r="H48" s="10">
        <f t="shared" si="8"/>
        <v>1.7979208202791228E-2</v>
      </c>
      <c r="I48" s="10"/>
      <c r="J48" s="10"/>
      <c r="K48" s="10"/>
    </row>
    <row r="49" spans="1:13" ht="15.75" customHeight="1">
      <c r="A49" s="20" t="s">
        <v>221</v>
      </c>
      <c r="B49" s="20" t="s">
        <v>213</v>
      </c>
      <c r="C49">
        <v>5</v>
      </c>
      <c r="D49">
        <v>5</v>
      </c>
      <c r="G49" s="2">
        <v>4.734</v>
      </c>
      <c r="H49" s="10"/>
      <c r="I49" s="10"/>
      <c r="J49" s="10"/>
      <c r="K49" s="10"/>
    </row>
    <row r="50" spans="1:13" ht="15.75" customHeight="1">
      <c r="A50" s="20" t="s">
        <v>221</v>
      </c>
      <c r="B50" s="20" t="s">
        <v>213</v>
      </c>
      <c r="C50">
        <v>5</v>
      </c>
      <c r="D50">
        <v>6</v>
      </c>
      <c r="G50" s="2">
        <v>1.873</v>
      </c>
      <c r="H50" s="10"/>
      <c r="I50" s="10"/>
      <c r="J50" s="10"/>
      <c r="K50" s="10"/>
    </row>
    <row r="51" spans="1:13" ht="15.75" customHeight="1">
      <c r="A51" s="20" t="s">
        <v>221</v>
      </c>
      <c r="B51" s="20" t="s">
        <v>213</v>
      </c>
      <c r="C51">
        <v>5</v>
      </c>
      <c r="D51">
        <v>7</v>
      </c>
      <c r="G51" s="2">
        <v>2.988</v>
      </c>
      <c r="H51" s="10"/>
      <c r="I51" s="10"/>
      <c r="J51" s="10"/>
      <c r="K51" s="10"/>
    </row>
    <row r="52" spans="1:13" ht="15.75" customHeight="1">
      <c r="A52" s="20" t="s">
        <v>221</v>
      </c>
      <c r="B52" s="20" t="s">
        <v>213</v>
      </c>
      <c r="C52">
        <v>5</v>
      </c>
      <c r="D52">
        <v>8</v>
      </c>
      <c r="G52" s="2">
        <v>2.395</v>
      </c>
      <c r="H52" s="10"/>
      <c r="I52" s="10"/>
      <c r="J52" s="10"/>
      <c r="K52" s="10"/>
    </row>
    <row r="53" spans="1:13" ht="15.75" customHeight="1">
      <c r="A53" s="20" t="s">
        <v>221</v>
      </c>
      <c r="B53" s="20" t="s">
        <v>213</v>
      </c>
      <c r="C53">
        <v>5</v>
      </c>
      <c r="D53">
        <v>9</v>
      </c>
      <c r="G53" s="2">
        <v>1.399</v>
      </c>
      <c r="H53" s="10"/>
      <c r="I53" s="10"/>
      <c r="J53" s="10"/>
      <c r="K53" s="10"/>
    </row>
    <row r="54" spans="1:13" ht="15.75" customHeight="1">
      <c r="A54" s="20" t="s">
        <v>221</v>
      </c>
      <c r="B54" s="20" t="s">
        <v>213</v>
      </c>
      <c r="C54">
        <v>5</v>
      </c>
      <c r="D54">
        <v>10</v>
      </c>
      <c r="G54" s="2">
        <v>23.832999999999998</v>
      </c>
      <c r="H54" s="10"/>
      <c r="I54" s="10"/>
      <c r="J54" s="10"/>
      <c r="K54" s="10"/>
    </row>
    <row r="55" spans="1:13" ht="15.75" customHeight="1">
      <c r="A55" s="20" t="s">
        <v>221</v>
      </c>
      <c r="B55" s="20" t="s">
        <v>213</v>
      </c>
      <c r="C55">
        <v>5</v>
      </c>
      <c r="D55">
        <v>11</v>
      </c>
      <c r="G55" s="2">
        <v>1.698</v>
      </c>
      <c r="H55" s="10"/>
      <c r="I55" s="10"/>
      <c r="J55" s="10"/>
      <c r="K55" s="10"/>
    </row>
    <row r="56" spans="1:13" ht="15.75" customHeight="1">
      <c r="A56" s="20" t="s">
        <v>221</v>
      </c>
      <c r="B56" s="20" t="s">
        <v>213</v>
      </c>
      <c r="C56">
        <v>5</v>
      </c>
      <c r="D56">
        <v>12</v>
      </c>
      <c r="G56" s="2">
        <v>5.093</v>
      </c>
      <c r="H56" s="10"/>
      <c r="I56" s="10"/>
      <c r="J56" s="10"/>
      <c r="K56" s="10"/>
    </row>
    <row r="57" spans="1:13" ht="15.75" customHeight="1">
      <c r="A57" s="20" t="s">
        <v>221</v>
      </c>
      <c r="B57" s="20" t="s">
        <v>213</v>
      </c>
      <c r="C57">
        <v>5</v>
      </c>
      <c r="D57">
        <v>13</v>
      </c>
      <c r="G57" s="2">
        <v>32.338999999999999</v>
      </c>
      <c r="H57" s="10"/>
      <c r="I57" s="10"/>
      <c r="J57" s="10"/>
      <c r="K57" s="10"/>
    </row>
    <row r="58" spans="1:13" ht="15.75" customHeight="1">
      <c r="A58" s="20"/>
      <c r="B58" s="20"/>
      <c r="E58" s="3"/>
      <c r="F58" s="3"/>
      <c r="G58" s="3"/>
      <c r="H58" s="3"/>
      <c r="I58" s="3"/>
      <c r="J58" s="3"/>
      <c r="K58" s="3"/>
      <c r="L58" s="1" t="s">
        <v>121</v>
      </c>
      <c r="M58" s="1">
        <v>83</v>
      </c>
    </row>
    <row r="59" spans="1:13" ht="15.75" customHeight="1">
      <c r="A59" s="20" t="s">
        <v>221</v>
      </c>
      <c r="B59" s="20" t="s">
        <v>213</v>
      </c>
      <c r="C59">
        <v>6</v>
      </c>
      <c r="D59">
        <v>1</v>
      </c>
      <c r="E59" s="21">
        <f>SUM(G59+F59)</f>
        <v>3.0350000000000001</v>
      </c>
      <c r="F59" s="2">
        <v>0.16200000000000001</v>
      </c>
      <c r="G59" s="2">
        <v>2.8730000000000002</v>
      </c>
      <c r="H59" s="10">
        <f>F59/E59</f>
        <v>5.3377265238879736E-2</v>
      </c>
      <c r="I59" s="10">
        <f>AVERAGE(H59:H61)</f>
        <v>0.3621556531198733</v>
      </c>
      <c r="J59" s="10"/>
      <c r="K59" s="10"/>
    </row>
    <row r="60" spans="1:13" ht="15.75" customHeight="1">
      <c r="A60" s="20" t="s">
        <v>221</v>
      </c>
      <c r="B60" s="20" t="s">
        <v>213</v>
      </c>
      <c r="C60">
        <v>6</v>
      </c>
      <c r="D60">
        <v>2</v>
      </c>
      <c r="E60" s="21">
        <f t="shared" ref="E60:E61" si="9">SUM(G60+F60)</f>
        <v>27.69</v>
      </c>
      <c r="F60" s="2">
        <v>1.64</v>
      </c>
      <c r="G60" s="2">
        <v>26.05</v>
      </c>
      <c r="H60" s="10">
        <f t="shared" ref="H60:H61" si="10">F60/E60</f>
        <v>5.9227157818707112E-2</v>
      </c>
      <c r="I60" s="10"/>
      <c r="J60" s="10"/>
      <c r="K60" s="10"/>
    </row>
    <row r="61" spans="1:13" ht="15.75" customHeight="1">
      <c r="A61" s="20" t="s">
        <v>221</v>
      </c>
      <c r="B61" s="20" t="s">
        <v>213</v>
      </c>
      <c r="C61">
        <v>6</v>
      </c>
      <c r="D61">
        <v>3</v>
      </c>
      <c r="E61" s="21">
        <f t="shared" si="9"/>
        <v>2.0659999999999998</v>
      </c>
      <c r="F61" s="2">
        <v>2.012</v>
      </c>
      <c r="G61" s="2">
        <v>5.3999999999999999E-2</v>
      </c>
      <c r="H61" s="10">
        <f t="shared" si="10"/>
        <v>0.97386253630203301</v>
      </c>
      <c r="I61" s="10"/>
      <c r="J61" s="10"/>
      <c r="K61" s="10"/>
    </row>
    <row r="62" spans="1:13" ht="15.75" customHeight="1">
      <c r="A62" s="20" t="s">
        <v>221</v>
      </c>
      <c r="B62" s="20" t="s">
        <v>213</v>
      </c>
      <c r="C62">
        <v>6</v>
      </c>
      <c r="D62">
        <v>4</v>
      </c>
      <c r="G62" s="2">
        <v>10.041</v>
      </c>
      <c r="H62" s="10"/>
      <c r="I62" s="10"/>
      <c r="J62" s="10"/>
      <c r="K62" s="10"/>
    </row>
    <row r="63" spans="1:13" ht="15.75" customHeight="1">
      <c r="A63" s="20" t="s">
        <v>221</v>
      </c>
      <c r="B63" s="20" t="s">
        <v>213</v>
      </c>
      <c r="C63">
        <v>6</v>
      </c>
      <c r="D63">
        <v>5</v>
      </c>
      <c r="G63" s="2">
        <v>17.651</v>
      </c>
      <c r="H63" s="10"/>
      <c r="I63" s="10"/>
      <c r="J63" s="10"/>
      <c r="K63" s="10"/>
    </row>
    <row r="64" spans="1:13" ht="15.75" customHeight="1">
      <c r="A64" s="20" t="s">
        <v>221</v>
      </c>
      <c r="B64" s="20" t="s">
        <v>213</v>
      </c>
      <c r="C64">
        <v>6</v>
      </c>
      <c r="D64">
        <v>6</v>
      </c>
      <c r="G64" s="2">
        <v>20.164999999999999</v>
      </c>
      <c r="H64" s="10"/>
      <c r="I64" s="10"/>
      <c r="J64" s="10"/>
      <c r="K64" s="10"/>
    </row>
    <row r="65" spans="1:13" ht="15.75" customHeight="1">
      <c r="A65" s="20" t="s">
        <v>221</v>
      </c>
      <c r="B65" s="20" t="s">
        <v>213</v>
      </c>
      <c r="C65">
        <v>6</v>
      </c>
      <c r="D65">
        <v>7</v>
      </c>
      <c r="G65" s="2">
        <v>17.143999999999998</v>
      </c>
      <c r="H65" s="10"/>
      <c r="I65" s="10"/>
      <c r="J65" s="10"/>
      <c r="K65" s="10"/>
    </row>
    <row r="66" spans="1:13" ht="15.75" customHeight="1">
      <c r="A66" s="20" t="s">
        <v>221</v>
      </c>
      <c r="B66" s="20" t="s">
        <v>213</v>
      </c>
      <c r="C66">
        <v>6</v>
      </c>
      <c r="D66">
        <v>8</v>
      </c>
      <c r="G66" s="2">
        <v>10.25</v>
      </c>
      <c r="H66" s="10"/>
      <c r="I66" s="10"/>
      <c r="J66" s="10"/>
      <c r="K66" s="10"/>
    </row>
    <row r="67" spans="1:13" ht="15.75" customHeight="1">
      <c r="A67" s="20" t="s">
        <v>221</v>
      </c>
      <c r="B67" s="20" t="s">
        <v>213</v>
      </c>
      <c r="C67">
        <v>6</v>
      </c>
      <c r="D67">
        <v>9</v>
      </c>
      <c r="G67" s="2">
        <v>20.501000000000001</v>
      </c>
      <c r="H67" s="10"/>
      <c r="I67" s="10"/>
      <c r="J67" s="10"/>
      <c r="K67" s="10"/>
    </row>
    <row r="68" spans="1:13" ht="15.75" customHeight="1">
      <c r="A68" s="20" t="s">
        <v>221</v>
      </c>
      <c r="B68" s="20" t="s">
        <v>213</v>
      </c>
      <c r="C68">
        <v>6</v>
      </c>
      <c r="D68">
        <v>10</v>
      </c>
      <c r="G68" s="2">
        <v>1.4630000000000001</v>
      </c>
      <c r="H68" s="10"/>
      <c r="I68" s="10"/>
      <c r="J68" s="10"/>
      <c r="K68" s="10"/>
    </row>
    <row r="69" spans="1:13" ht="15.75" customHeight="1">
      <c r="A69" s="20" t="s">
        <v>221</v>
      </c>
      <c r="B69" s="20" t="s">
        <v>213</v>
      </c>
      <c r="C69">
        <v>6</v>
      </c>
      <c r="D69">
        <v>11</v>
      </c>
      <c r="G69" s="2">
        <v>0.93899999999999995</v>
      </c>
      <c r="H69" s="10"/>
      <c r="I69" s="10"/>
      <c r="J69" s="10"/>
      <c r="K69" s="10"/>
    </row>
    <row r="70" spans="1:13" ht="15.75" customHeight="1">
      <c r="A70" s="20" t="s">
        <v>221</v>
      </c>
      <c r="B70" s="20" t="s">
        <v>213</v>
      </c>
      <c r="C70">
        <v>6</v>
      </c>
      <c r="D70">
        <v>12</v>
      </c>
      <c r="G70" s="2">
        <v>11.112</v>
      </c>
      <c r="H70" s="10"/>
      <c r="I70" s="10"/>
      <c r="J70" s="10"/>
      <c r="K70" s="10"/>
    </row>
    <row r="71" spans="1:13" ht="15.75" customHeight="1">
      <c r="A71" s="20" t="s">
        <v>221</v>
      </c>
      <c r="B71" s="20" t="s">
        <v>213</v>
      </c>
      <c r="C71">
        <v>6</v>
      </c>
      <c r="D71">
        <v>13</v>
      </c>
      <c r="G71" s="2">
        <v>2.407</v>
      </c>
      <c r="H71" s="10"/>
      <c r="I71" s="10"/>
      <c r="J71" s="10"/>
      <c r="K71" s="10"/>
    </row>
    <row r="72" spans="1:13" ht="15.75" customHeight="1">
      <c r="A72" s="20" t="s">
        <v>221</v>
      </c>
      <c r="B72" s="20" t="s">
        <v>213</v>
      </c>
      <c r="C72">
        <v>6</v>
      </c>
      <c r="D72">
        <v>14</v>
      </c>
      <c r="G72" s="2">
        <v>42.597000000000001</v>
      </c>
      <c r="H72" s="10"/>
      <c r="I72" s="10"/>
      <c r="J72" s="10"/>
      <c r="K72" s="10"/>
    </row>
    <row r="73" spans="1:13" ht="15.75" customHeight="1">
      <c r="A73" s="20" t="s">
        <v>221</v>
      </c>
      <c r="B73" s="20" t="s">
        <v>213</v>
      </c>
      <c r="C73">
        <v>6</v>
      </c>
      <c r="D73">
        <v>15</v>
      </c>
      <c r="G73" s="2">
        <v>4.8840000000000003</v>
      </c>
      <c r="H73" s="10"/>
      <c r="I73" s="10"/>
      <c r="J73" s="10"/>
      <c r="K73" s="10"/>
    </row>
    <row r="74" spans="1:13" ht="15.75" customHeight="1">
      <c r="A74" s="20" t="s">
        <v>221</v>
      </c>
      <c r="B74" s="20" t="s">
        <v>213</v>
      </c>
      <c r="C74">
        <v>6</v>
      </c>
      <c r="D74">
        <v>16</v>
      </c>
      <c r="G74" s="2">
        <v>2.915</v>
      </c>
      <c r="H74" s="10"/>
      <c r="I74" s="10"/>
      <c r="J74" s="10"/>
      <c r="K74" s="10"/>
    </row>
    <row r="75" spans="1:13" ht="15.75" customHeight="1">
      <c r="A75" s="20"/>
      <c r="B75" s="20"/>
      <c r="E75" s="3"/>
      <c r="F75" s="3"/>
      <c r="G75" s="3"/>
      <c r="H75" s="3"/>
      <c r="I75" s="3"/>
      <c r="J75" s="3"/>
      <c r="K75" s="3"/>
      <c r="L75" s="1" t="s">
        <v>124</v>
      </c>
      <c r="M75" s="1">
        <v>84</v>
      </c>
    </row>
    <row r="76" spans="1:13" ht="15.75" customHeight="1">
      <c r="A76" s="20" t="s">
        <v>221</v>
      </c>
      <c r="B76" s="20" t="s">
        <v>213</v>
      </c>
      <c r="C76">
        <v>7</v>
      </c>
      <c r="D76">
        <v>1</v>
      </c>
      <c r="E76" s="21">
        <f>SUM(G76+F76)</f>
        <v>139.52799999999999</v>
      </c>
      <c r="F76" s="2">
        <v>0.501</v>
      </c>
      <c r="G76" s="2">
        <v>139.02699999999999</v>
      </c>
      <c r="H76" s="10">
        <f>F76/E76</f>
        <v>3.5906771400722438E-3</v>
      </c>
      <c r="I76" s="10">
        <f>AVERAGE(H76:H81)</f>
        <v>0.10290120836281985</v>
      </c>
      <c r="J76" s="10"/>
      <c r="K76" s="10"/>
    </row>
    <row r="77" spans="1:13" ht="15.75" customHeight="1">
      <c r="A77" s="20" t="s">
        <v>221</v>
      </c>
      <c r="B77" s="20" t="s">
        <v>213</v>
      </c>
      <c r="C77">
        <v>7</v>
      </c>
      <c r="D77">
        <v>2</v>
      </c>
      <c r="E77" s="21">
        <f t="shared" ref="E77:E81" si="11">SUM(G77+F77)</f>
        <v>32.512</v>
      </c>
      <c r="F77" s="2">
        <v>0.30499999999999999</v>
      </c>
      <c r="G77" s="2">
        <v>32.207000000000001</v>
      </c>
      <c r="H77" s="10">
        <f t="shared" ref="H77:H81" si="12">F77/E77</f>
        <v>9.3811515748031486E-3</v>
      </c>
      <c r="I77" s="10"/>
      <c r="J77" s="10"/>
      <c r="K77" s="10"/>
    </row>
    <row r="78" spans="1:13" ht="15.75" customHeight="1">
      <c r="A78" s="20" t="s">
        <v>221</v>
      </c>
      <c r="B78" s="20" t="s">
        <v>213</v>
      </c>
      <c r="C78">
        <v>7</v>
      </c>
      <c r="D78">
        <v>3</v>
      </c>
      <c r="E78" s="21">
        <f t="shared" si="11"/>
        <v>27.198999999999998</v>
      </c>
      <c r="F78" s="2">
        <v>4.5250000000000004</v>
      </c>
      <c r="G78" s="2">
        <v>22.673999999999999</v>
      </c>
      <c r="H78" s="10">
        <f t="shared" si="12"/>
        <v>0.16636641052979892</v>
      </c>
      <c r="I78" s="10"/>
      <c r="J78" s="10"/>
      <c r="K78" s="10"/>
    </row>
    <row r="79" spans="1:13" ht="15.75" customHeight="1">
      <c r="A79" s="20" t="s">
        <v>221</v>
      </c>
      <c r="B79" s="20" t="s">
        <v>213</v>
      </c>
      <c r="C79">
        <v>7</v>
      </c>
      <c r="D79">
        <v>4</v>
      </c>
      <c r="E79" s="21">
        <f t="shared" si="11"/>
        <v>10.244</v>
      </c>
      <c r="F79" s="2">
        <v>0.154</v>
      </c>
      <c r="G79" s="2">
        <v>10.09</v>
      </c>
      <c r="H79" s="10">
        <f t="shared" si="12"/>
        <v>1.5033190160093713E-2</v>
      </c>
      <c r="I79" s="10"/>
      <c r="J79" s="10"/>
      <c r="K79" s="10"/>
    </row>
    <row r="80" spans="1:13" ht="15.75" customHeight="1">
      <c r="A80" s="20" t="s">
        <v>221</v>
      </c>
      <c r="B80" s="20" t="s">
        <v>213</v>
      </c>
      <c r="C80">
        <v>7</v>
      </c>
      <c r="D80">
        <v>5</v>
      </c>
      <c r="E80" s="21">
        <f t="shared" si="11"/>
        <v>2.5830000000000002</v>
      </c>
      <c r="F80" s="2">
        <v>0.63</v>
      </c>
      <c r="G80" s="2">
        <v>1.9530000000000001</v>
      </c>
      <c r="H80" s="10">
        <f t="shared" si="12"/>
        <v>0.24390243902439024</v>
      </c>
      <c r="I80" s="10"/>
      <c r="J80" s="10"/>
      <c r="K80" s="10"/>
    </row>
    <row r="81" spans="1:13" ht="15.75" customHeight="1">
      <c r="A81" s="20" t="s">
        <v>221</v>
      </c>
      <c r="B81" s="20" t="s">
        <v>213</v>
      </c>
      <c r="C81">
        <v>7</v>
      </c>
      <c r="D81">
        <v>6</v>
      </c>
      <c r="E81" s="21">
        <f t="shared" si="11"/>
        <v>4.1310000000000002</v>
      </c>
      <c r="F81" s="2">
        <v>0.74</v>
      </c>
      <c r="G81" s="2">
        <v>3.391</v>
      </c>
      <c r="H81" s="10">
        <f t="shared" si="12"/>
        <v>0.17913338174776083</v>
      </c>
      <c r="I81" s="10"/>
      <c r="J81" s="10"/>
      <c r="K81" s="10"/>
    </row>
    <row r="82" spans="1:13" ht="15.75" customHeight="1">
      <c r="A82" s="20" t="s">
        <v>221</v>
      </c>
      <c r="B82" s="20" t="s">
        <v>213</v>
      </c>
      <c r="C82">
        <v>7</v>
      </c>
      <c r="D82">
        <v>7</v>
      </c>
      <c r="G82" s="2">
        <v>4.3949999999999996</v>
      </c>
      <c r="H82" s="10"/>
      <c r="I82" s="10"/>
      <c r="J82" s="10"/>
      <c r="K82" s="10"/>
    </row>
    <row r="83" spans="1:13" ht="15.75" customHeight="1">
      <c r="A83" s="20" t="s">
        <v>221</v>
      </c>
      <c r="B83" s="20" t="s">
        <v>213</v>
      </c>
      <c r="C83">
        <v>7</v>
      </c>
      <c r="D83">
        <v>8</v>
      </c>
      <c r="G83" s="2">
        <v>29.315999999999999</v>
      </c>
      <c r="H83" s="10"/>
      <c r="I83" s="10"/>
      <c r="J83" s="10"/>
      <c r="K83" s="10"/>
    </row>
    <row r="84" spans="1:13" ht="15.75" customHeight="1">
      <c r="A84" s="20"/>
      <c r="B84" s="20"/>
      <c r="E84" s="3"/>
      <c r="F84" s="3"/>
      <c r="G84" s="3"/>
      <c r="H84" s="3"/>
      <c r="I84" s="3"/>
      <c r="J84" s="3"/>
      <c r="K84" s="3"/>
      <c r="L84" s="1" t="s">
        <v>126</v>
      </c>
      <c r="M84" s="1">
        <v>85</v>
      </c>
    </row>
    <row r="85" spans="1:13" ht="15.75" customHeight="1">
      <c r="A85" s="20" t="s">
        <v>221</v>
      </c>
      <c r="B85" s="20" t="s">
        <v>213</v>
      </c>
      <c r="C85">
        <v>8</v>
      </c>
      <c r="D85">
        <v>1</v>
      </c>
      <c r="E85" s="21">
        <f>SUM(G85+F85)</f>
        <v>289.12200000000001</v>
      </c>
      <c r="F85" s="2">
        <v>0.61</v>
      </c>
      <c r="G85" s="2">
        <v>288.512</v>
      </c>
      <c r="H85" s="10">
        <f>F85/E85</f>
        <v>2.1098359861926796E-3</v>
      </c>
      <c r="I85" s="10">
        <f>AVERAGE(H85)</f>
        <v>2.1098359861926796E-3</v>
      </c>
      <c r="J85" s="10"/>
      <c r="K85" s="10"/>
    </row>
    <row r="86" spans="1:13" ht="15.75" customHeight="1">
      <c r="A86" s="20" t="s">
        <v>221</v>
      </c>
      <c r="B86" s="20" t="s">
        <v>213</v>
      </c>
      <c r="C86">
        <v>8</v>
      </c>
      <c r="D86">
        <v>2</v>
      </c>
      <c r="G86" s="2">
        <v>10.4</v>
      </c>
      <c r="H86" s="10"/>
      <c r="I86" s="10"/>
      <c r="J86" s="10"/>
      <c r="K86" s="10"/>
    </row>
    <row r="87" spans="1:13" ht="15.75" customHeight="1">
      <c r="A87" s="20"/>
      <c r="B87" s="20"/>
      <c r="E87" s="3"/>
      <c r="F87" s="3"/>
      <c r="G87" s="3"/>
      <c r="H87" s="3"/>
      <c r="I87" s="3"/>
      <c r="J87" s="3"/>
      <c r="K87" s="3"/>
      <c r="L87" s="1" t="s">
        <v>129</v>
      </c>
      <c r="M87" s="1">
        <v>86</v>
      </c>
    </row>
    <row r="88" spans="1:13" ht="15.75" customHeight="1">
      <c r="A88" s="20" t="s">
        <v>221</v>
      </c>
      <c r="B88" s="20" t="s">
        <v>213</v>
      </c>
      <c r="C88">
        <v>9</v>
      </c>
      <c r="D88">
        <v>1</v>
      </c>
      <c r="E88" s="21">
        <f>SUM(G88+F88)</f>
        <v>79.436999999999998</v>
      </c>
      <c r="F88" s="2">
        <v>6.5000000000000002E-2</v>
      </c>
      <c r="G88" s="2">
        <v>79.372</v>
      </c>
      <c r="H88" s="10">
        <f>F88/E88</f>
        <v>8.1825849415259892E-4</v>
      </c>
      <c r="I88" s="10">
        <f>AVERAGE(H88:H92)</f>
        <v>2.5658003425757848E-2</v>
      </c>
      <c r="J88" s="10"/>
      <c r="K88" s="10"/>
    </row>
    <row r="89" spans="1:13" ht="15.75" customHeight="1">
      <c r="A89" s="20" t="s">
        <v>221</v>
      </c>
      <c r="B89" s="20" t="s">
        <v>213</v>
      </c>
      <c r="C89">
        <v>9</v>
      </c>
      <c r="D89">
        <v>2</v>
      </c>
      <c r="E89" s="21">
        <f t="shared" ref="E89:E92" si="13">SUM(G89+F89)</f>
        <v>25.157</v>
      </c>
      <c r="F89" s="2">
        <v>5.3999999999999999E-2</v>
      </c>
      <c r="G89" s="2">
        <v>25.103000000000002</v>
      </c>
      <c r="H89" s="10">
        <f t="shared" ref="H89:H92" si="14">F89/E89</f>
        <v>2.1465198553086615E-3</v>
      </c>
      <c r="I89" s="10"/>
      <c r="J89" s="10"/>
      <c r="K89" s="10"/>
    </row>
    <row r="90" spans="1:13" ht="15.75" customHeight="1">
      <c r="A90" s="20" t="s">
        <v>221</v>
      </c>
      <c r="B90" s="20" t="s">
        <v>213</v>
      </c>
      <c r="C90">
        <v>9</v>
      </c>
      <c r="D90">
        <v>3</v>
      </c>
      <c r="E90" s="21">
        <f t="shared" si="13"/>
        <v>3.698</v>
      </c>
      <c r="F90" s="2">
        <v>0.28699999999999998</v>
      </c>
      <c r="G90" s="2">
        <v>3.411</v>
      </c>
      <c r="H90" s="10">
        <f t="shared" si="14"/>
        <v>7.7609518658734444E-2</v>
      </c>
      <c r="I90" s="10"/>
      <c r="J90" s="10"/>
      <c r="K90" s="10"/>
    </row>
    <row r="91" spans="1:13" ht="15.75" customHeight="1">
      <c r="A91" s="20" t="s">
        <v>221</v>
      </c>
      <c r="B91" s="20" t="s">
        <v>213</v>
      </c>
      <c r="C91">
        <v>9</v>
      </c>
      <c r="D91">
        <v>4</v>
      </c>
      <c r="E91" s="21">
        <f t="shared" si="13"/>
        <v>14.206999999999999</v>
      </c>
      <c r="F91" s="2">
        <v>0.56200000000000006</v>
      </c>
      <c r="G91" s="2">
        <v>13.645</v>
      </c>
      <c r="H91" s="10">
        <f t="shared" si="14"/>
        <v>3.9557964383754494E-2</v>
      </c>
      <c r="I91" s="10"/>
      <c r="J91" s="10"/>
      <c r="K91" s="10"/>
    </row>
    <row r="92" spans="1:13" ht="15.75" customHeight="1">
      <c r="A92" s="20" t="s">
        <v>221</v>
      </c>
      <c r="B92" s="20" t="s">
        <v>213</v>
      </c>
      <c r="C92">
        <v>9</v>
      </c>
      <c r="D92">
        <v>5</v>
      </c>
      <c r="E92" s="21">
        <f t="shared" si="13"/>
        <v>17.038999999999998</v>
      </c>
      <c r="F92" s="2">
        <v>0.13900000000000001</v>
      </c>
      <c r="G92" s="2">
        <v>16.899999999999999</v>
      </c>
      <c r="H92" s="10">
        <f t="shared" si="14"/>
        <v>8.1577557368390178E-3</v>
      </c>
      <c r="I92" s="10"/>
      <c r="J92" s="10"/>
      <c r="K92" s="10"/>
    </row>
    <row r="93" spans="1:13" ht="15.75" customHeight="1">
      <c r="A93" s="20" t="s">
        <v>221</v>
      </c>
      <c r="B93" s="20" t="s">
        <v>213</v>
      </c>
      <c r="C93">
        <v>9</v>
      </c>
      <c r="D93">
        <v>6</v>
      </c>
      <c r="G93" s="2">
        <v>21.545999999999999</v>
      </c>
      <c r="H93" s="10"/>
      <c r="I93" s="10"/>
      <c r="J93" s="10"/>
      <c r="K93" s="10"/>
    </row>
    <row r="94" spans="1:13" ht="15.75" customHeight="1">
      <c r="A94" s="20" t="s">
        <v>221</v>
      </c>
      <c r="B94" s="20" t="s">
        <v>213</v>
      </c>
      <c r="C94">
        <v>9</v>
      </c>
      <c r="D94">
        <v>7</v>
      </c>
      <c r="G94" s="2">
        <v>20.308</v>
      </c>
      <c r="H94" s="10"/>
      <c r="I94" s="10"/>
      <c r="J94" s="10"/>
      <c r="K94" s="10"/>
    </row>
    <row r="95" spans="1:13" ht="15.75" customHeight="1">
      <c r="A95" s="20" t="s">
        <v>221</v>
      </c>
      <c r="B95" s="20" t="s">
        <v>213</v>
      </c>
      <c r="C95">
        <v>9</v>
      </c>
      <c r="D95">
        <v>8</v>
      </c>
      <c r="G95" s="2">
        <v>4.9649999999999999</v>
      </c>
      <c r="H95" s="10"/>
      <c r="I95" s="10"/>
      <c r="J95" s="10"/>
      <c r="K95" s="10"/>
    </row>
    <row r="96" spans="1:13" ht="15.75" customHeight="1">
      <c r="A96" s="20" t="s">
        <v>221</v>
      </c>
      <c r="B96" s="20" t="s">
        <v>213</v>
      </c>
      <c r="C96">
        <v>9</v>
      </c>
      <c r="D96">
        <v>9</v>
      </c>
      <c r="G96" s="2">
        <v>1.631</v>
      </c>
      <c r="H96" s="10"/>
      <c r="I96" s="10"/>
      <c r="J96" s="10"/>
      <c r="K96" s="10"/>
    </row>
    <row r="97" spans="1:13" ht="15.75" customHeight="1">
      <c r="A97" s="20"/>
      <c r="B97" s="20"/>
      <c r="E97" s="3"/>
      <c r="F97" s="3"/>
      <c r="G97" s="3"/>
      <c r="H97" s="3"/>
      <c r="I97" s="3"/>
      <c r="J97" s="3"/>
      <c r="K97" s="3"/>
      <c r="L97" s="1" t="s">
        <v>132</v>
      </c>
      <c r="M97" s="1">
        <v>87</v>
      </c>
    </row>
    <row r="98" spans="1:13" ht="15.75" customHeight="1">
      <c r="A98" s="20" t="s">
        <v>221</v>
      </c>
      <c r="B98" s="20" t="s">
        <v>213</v>
      </c>
      <c r="C98">
        <v>10</v>
      </c>
      <c r="D98">
        <v>1</v>
      </c>
      <c r="E98" s="21">
        <f>SUM(G98+F98)</f>
        <v>11.477</v>
      </c>
      <c r="F98" s="2">
        <v>0.17499999999999999</v>
      </c>
      <c r="G98" s="2">
        <v>11.302</v>
      </c>
      <c r="H98" s="10">
        <f>F98/E98</f>
        <v>1.5247887078504834E-2</v>
      </c>
      <c r="I98" s="10">
        <f>AVERAGE(H98:H100)</f>
        <v>3.8149085065069775E-2</v>
      </c>
      <c r="J98" s="10"/>
      <c r="K98" s="10"/>
    </row>
    <row r="99" spans="1:13" ht="15.75" customHeight="1">
      <c r="A99" s="20" t="s">
        <v>221</v>
      </c>
      <c r="B99" s="20" t="s">
        <v>213</v>
      </c>
      <c r="C99">
        <v>10</v>
      </c>
      <c r="D99">
        <v>2</v>
      </c>
      <c r="E99" s="21">
        <f t="shared" ref="E99:E100" si="15">SUM(G99+F99)</f>
        <v>4.88</v>
      </c>
      <c r="F99" s="2">
        <v>0.28899999999999998</v>
      </c>
      <c r="G99" s="2">
        <v>4.5910000000000002</v>
      </c>
      <c r="H99" s="10">
        <f t="shared" ref="H99:H100" si="16">F99/E99</f>
        <v>5.9221311475409835E-2</v>
      </c>
      <c r="I99" s="10"/>
      <c r="J99" s="10"/>
      <c r="K99" s="10"/>
    </row>
    <row r="100" spans="1:13" ht="15.75" customHeight="1">
      <c r="A100" s="20" t="s">
        <v>221</v>
      </c>
      <c r="B100" s="20" t="s">
        <v>213</v>
      </c>
      <c r="C100">
        <v>10</v>
      </c>
      <c r="D100">
        <v>3</v>
      </c>
      <c r="E100" s="21">
        <f t="shared" si="15"/>
        <v>43.749000000000002</v>
      </c>
      <c r="F100" s="2">
        <v>1.7490000000000001</v>
      </c>
      <c r="G100" s="2">
        <v>42</v>
      </c>
      <c r="H100" s="10">
        <f t="shared" si="16"/>
        <v>3.9978056641294661E-2</v>
      </c>
      <c r="I100" s="10"/>
      <c r="J100" s="10"/>
      <c r="K100" s="10"/>
    </row>
    <row r="101" spans="1:13" ht="15.75" customHeight="1">
      <c r="A101" s="20" t="s">
        <v>221</v>
      </c>
      <c r="B101" s="20" t="s">
        <v>213</v>
      </c>
      <c r="C101">
        <v>10</v>
      </c>
      <c r="D101">
        <v>4</v>
      </c>
      <c r="G101" s="2">
        <v>2.4209999999999998</v>
      </c>
      <c r="H101" s="10"/>
      <c r="I101" s="10"/>
      <c r="J101" s="10"/>
      <c r="K101" s="10"/>
    </row>
    <row r="102" spans="1:13" ht="15.75" customHeight="1">
      <c r="A102" s="20" t="s">
        <v>221</v>
      </c>
      <c r="B102" s="20" t="s">
        <v>213</v>
      </c>
      <c r="C102">
        <v>10</v>
      </c>
      <c r="D102">
        <v>5</v>
      </c>
      <c r="G102" s="2">
        <v>25.443999999999999</v>
      </c>
      <c r="H102" s="10"/>
      <c r="I102" s="10"/>
      <c r="J102" s="10"/>
      <c r="K102" s="10"/>
    </row>
    <row r="103" spans="1:13" ht="15.75" customHeight="1">
      <c r="A103" s="20" t="s">
        <v>221</v>
      </c>
      <c r="B103" s="20" t="s">
        <v>213</v>
      </c>
      <c r="C103">
        <v>10</v>
      </c>
      <c r="D103">
        <v>6</v>
      </c>
      <c r="G103" s="2">
        <v>0.60099999999999998</v>
      </c>
      <c r="H103" s="10"/>
      <c r="I103" s="10"/>
      <c r="J103" s="10"/>
      <c r="K103" s="10"/>
    </row>
    <row r="104" spans="1:13" ht="15.75" customHeight="1">
      <c r="A104" s="20" t="s">
        <v>221</v>
      </c>
      <c r="B104" s="20" t="s">
        <v>213</v>
      </c>
      <c r="C104">
        <v>10</v>
      </c>
      <c r="D104">
        <v>7</v>
      </c>
      <c r="G104" s="2">
        <v>0.40100000000000002</v>
      </c>
      <c r="H104" s="10"/>
      <c r="I104" s="10"/>
      <c r="J104" s="10"/>
      <c r="K104" s="10"/>
    </row>
    <row r="105" spans="1:13" ht="15.75" customHeight="1">
      <c r="A105" s="20" t="s">
        <v>221</v>
      </c>
      <c r="B105" s="20" t="s">
        <v>213</v>
      </c>
      <c r="C105">
        <v>10</v>
      </c>
      <c r="D105">
        <v>8</v>
      </c>
      <c r="G105" s="2">
        <v>39.555</v>
      </c>
      <c r="H105" s="10"/>
      <c r="I105" s="10"/>
      <c r="J105" s="10"/>
      <c r="K105" s="10"/>
    </row>
    <row r="106" spans="1:13" ht="15.75" customHeight="1">
      <c r="A106" s="20" t="s">
        <v>221</v>
      </c>
      <c r="B106" s="20" t="s">
        <v>213</v>
      </c>
      <c r="C106">
        <v>10</v>
      </c>
      <c r="D106">
        <v>9</v>
      </c>
      <c r="G106" s="2">
        <v>4.6749999999999998</v>
      </c>
      <c r="H106" s="10"/>
      <c r="I106" s="10"/>
      <c r="J106" s="10"/>
      <c r="K106" s="10"/>
    </row>
    <row r="107" spans="1:13" ht="15.75" customHeight="1">
      <c r="A107" s="20" t="s">
        <v>221</v>
      </c>
      <c r="B107" s="20" t="s">
        <v>213</v>
      </c>
      <c r="C107">
        <v>10</v>
      </c>
      <c r="D107">
        <v>10</v>
      </c>
      <c r="G107" s="2">
        <v>2.4079999999999999</v>
      </c>
      <c r="H107" s="10"/>
      <c r="I107" s="10"/>
      <c r="J107" s="10"/>
      <c r="K107" s="10"/>
    </row>
    <row r="108" spans="1:13" ht="15.75" customHeight="1">
      <c r="A108" s="20" t="s">
        <v>221</v>
      </c>
      <c r="B108" s="20" t="s">
        <v>213</v>
      </c>
      <c r="C108">
        <v>10</v>
      </c>
      <c r="D108">
        <v>11</v>
      </c>
      <c r="G108" s="2">
        <v>13.612</v>
      </c>
      <c r="H108" s="10"/>
      <c r="I108" s="10"/>
      <c r="J108" s="10"/>
      <c r="K108" s="10"/>
    </row>
    <row r="109" spans="1:13" ht="15.75" customHeight="1">
      <c r="A109" s="20"/>
      <c r="B109" s="20"/>
      <c r="E109" s="3"/>
      <c r="F109" s="3"/>
      <c r="G109" s="3"/>
      <c r="H109" s="3"/>
      <c r="I109" s="3"/>
      <c r="J109" s="3"/>
      <c r="K109" s="3"/>
      <c r="L109" s="1" t="s">
        <v>136</v>
      </c>
      <c r="M109" s="1">
        <v>88</v>
      </c>
    </row>
    <row r="110" spans="1:13" ht="15.75" customHeight="1">
      <c r="A110" s="20" t="s">
        <v>221</v>
      </c>
      <c r="B110" s="20" t="s">
        <v>213</v>
      </c>
      <c r="C110">
        <v>11</v>
      </c>
      <c r="D110">
        <v>1</v>
      </c>
      <c r="E110" s="21">
        <f>SUM(G110+F110)</f>
        <v>28.507999999999999</v>
      </c>
      <c r="F110" s="2">
        <v>0.39500000000000002</v>
      </c>
      <c r="G110" s="2">
        <v>28.113</v>
      </c>
      <c r="H110" s="10">
        <f>F110/E110</f>
        <v>1.3855759786726533E-2</v>
      </c>
      <c r="I110" s="10">
        <f>AVERAGE(H110:H114)</f>
        <v>5.7507348724593177E-2</v>
      </c>
      <c r="J110" s="10"/>
      <c r="K110" s="10"/>
    </row>
    <row r="111" spans="1:13" ht="15.75" customHeight="1">
      <c r="A111" s="20" t="s">
        <v>221</v>
      </c>
      <c r="B111" s="20" t="s">
        <v>213</v>
      </c>
      <c r="C111">
        <v>11</v>
      </c>
      <c r="D111">
        <v>2</v>
      </c>
      <c r="E111" s="21">
        <f t="shared" ref="E111:E114" si="17">SUM(G111+F111)</f>
        <v>63.091000000000001</v>
      </c>
      <c r="F111" s="2">
        <v>0.64900000000000002</v>
      </c>
      <c r="G111" s="2">
        <v>62.442</v>
      </c>
      <c r="H111" s="10">
        <f t="shared" ref="H111:H114" si="18">F111/E111</f>
        <v>1.0286728693474505E-2</v>
      </c>
      <c r="I111" s="10"/>
      <c r="J111" s="10"/>
      <c r="K111" s="10"/>
    </row>
    <row r="112" spans="1:13" ht="15.75" customHeight="1">
      <c r="A112" s="20" t="s">
        <v>221</v>
      </c>
      <c r="B112" s="20" t="s">
        <v>213</v>
      </c>
      <c r="C112">
        <v>11</v>
      </c>
      <c r="D112">
        <v>3</v>
      </c>
      <c r="E112" s="21">
        <f t="shared" si="17"/>
        <v>187.90199999999999</v>
      </c>
      <c r="F112" s="2">
        <v>0.13500000000000001</v>
      </c>
      <c r="G112" s="2">
        <v>187.767</v>
      </c>
      <c r="H112" s="10">
        <f t="shared" si="18"/>
        <v>7.1845962256921175E-4</v>
      </c>
      <c r="I112" s="10"/>
      <c r="J112" s="10"/>
      <c r="K112" s="10"/>
    </row>
    <row r="113" spans="1:13" ht="15.75" customHeight="1">
      <c r="A113" s="20" t="s">
        <v>221</v>
      </c>
      <c r="B113" s="20" t="s">
        <v>213</v>
      </c>
      <c r="C113">
        <v>11</v>
      </c>
      <c r="D113">
        <v>4</v>
      </c>
      <c r="E113" s="21">
        <f t="shared" si="17"/>
        <v>17.887</v>
      </c>
      <c r="F113" s="2">
        <v>1.133</v>
      </c>
      <c r="G113" s="2">
        <v>16.754000000000001</v>
      </c>
      <c r="H113" s="10">
        <f t="shared" si="18"/>
        <v>6.3342092022138988E-2</v>
      </c>
      <c r="I113" s="10"/>
      <c r="J113" s="10"/>
      <c r="K113" s="10"/>
    </row>
    <row r="114" spans="1:13" ht="15.75" customHeight="1">
      <c r="A114" s="20" t="s">
        <v>221</v>
      </c>
      <c r="B114" s="20" t="s">
        <v>213</v>
      </c>
      <c r="C114">
        <v>11</v>
      </c>
      <c r="D114">
        <v>5</v>
      </c>
      <c r="E114" s="21">
        <f t="shared" si="17"/>
        <v>1.8009999999999999</v>
      </c>
      <c r="F114" s="2">
        <v>0.35899999999999999</v>
      </c>
      <c r="G114" s="2">
        <v>1.4419999999999999</v>
      </c>
      <c r="H114" s="10">
        <f t="shared" si="18"/>
        <v>0.19933370349805662</v>
      </c>
      <c r="I114" s="10"/>
      <c r="J114" s="10"/>
      <c r="K114" s="10"/>
    </row>
    <row r="115" spans="1:13" ht="15.75" customHeight="1">
      <c r="A115" s="20" t="s">
        <v>221</v>
      </c>
      <c r="B115" s="20" t="s">
        <v>213</v>
      </c>
      <c r="C115">
        <v>11</v>
      </c>
      <c r="D115">
        <v>6</v>
      </c>
      <c r="G115" s="2">
        <v>0.93200000000000005</v>
      </c>
      <c r="H115" s="10"/>
      <c r="I115" s="10"/>
      <c r="J115" s="10"/>
      <c r="K115" s="10"/>
    </row>
    <row r="116" spans="1:13" ht="15.75" customHeight="1">
      <c r="A116" s="20" t="s">
        <v>221</v>
      </c>
      <c r="B116" s="20" t="s">
        <v>213</v>
      </c>
      <c r="C116">
        <v>11</v>
      </c>
      <c r="D116">
        <v>7</v>
      </c>
      <c r="G116" s="2">
        <v>1.3109999999999999</v>
      </c>
      <c r="H116" s="10"/>
      <c r="I116" s="10"/>
      <c r="J116" s="10"/>
      <c r="K116" s="10"/>
    </row>
    <row r="117" spans="1:13" ht="15.75" customHeight="1">
      <c r="A117" s="20" t="s">
        <v>221</v>
      </c>
      <c r="B117" s="20" t="s">
        <v>213</v>
      </c>
      <c r="C117">
        <v>11</v>
      </c>
      <c r="D117">
        <v>8</v>
      </c>
      <c r="G117" s="2">
        <v>1.3180000000000001</v>
      </c>
      <c r="H117" s="10"/>
      <c r="I117" s="10"/>
      <c r="J117" s="10"/>
      <c r="K117" s="10"/>
    </row>
    <row r="118" spans="1:13" ht="15.75" customHeight="1">
      <c r="A118" s="20"/>
      <c r="B118" s="20"/>
      <c r="E118" s="3"/>
      <c r="F118" s="3"/>
      <c r="G118" s="3"/>
      <c r="H118" s="3"/>
      <c r="I118" s="3"/>
      <c r="J118" s="3"/>
      <c r="K118" s="3"/>
      <c r="L118" s="1" t="s">
        <v>137</v>
      </c>
      <c r="M118" s="1">
        <v>89</v>
      </c>
    </row>
    <row r="119" spans="1:13" ht="15.75" customHeight="1">
      <c r="A119" s="20" t="s">
        <v>221</v>
      </c>
      <c r="B119" s="20" t="s">
        <v>214</v>
      </c>
      <c r="C119">
        <v>1</v>
      </c>
      <c r="D119">
        <v>1</v>
      </c>
      <c r="E119" s="21">
        <f>SUM(G119+F119)</f>
        <v>5.4989999999999997</v>
      </c>
      <c r="F119" s="2">
        <v>7.0999999999999994E-2</v>
      </c>
      <c r="G119" s="2">
        <v>5.4279999999999999</v>
      </c>
      <c r="H119" s="10">
        <f>F119/E119</f>
        <v>1.2911438443353337E-2</v>
      </c>
      <c r="I119" s="10">
        <f>AVERAGE(H119:H120)</f>
        <v>2.2506028964496268E-2</v>
      </c>
      <c r="J119" s="10">
        <f>AVERAGE(I119:I315)</f>
        <v>8.0318452330960632E-2</v>
      </c>
      <c r="K119" s="10">
        <f>(_xlfn.STDEV.S(I119:I315))/(SQRT(COUNT(I119:I315)))</f>
        <v>1.9975314140881655E-2</v>
      </c>
    </row>
    <row r="120" spans="1:13" ht="15.75" customHeight="1">
      <c r="A120" s="20" t="s">
        <v>221</v>
      </c>
      <c r="B120" s="20" t="s">
        <v>214</v>
      </c>
      <c r="C120">
        <v>1</v>
      </c>
      <c r="D120">
        <v>2</v>
      </c>
      <c r="E120" s="21">
        <f>SUM(G120+F120)</f>
        <v>5.327</v>
      </c>
      <c r="F120" s="2">
        <v>0.17100000000000001</v>
      </c>
      <c r="G120" s="2">
        <v>5.1559999999999997</v>
      </c>
      <c r="H120" s="10">
        <f>F120/E120</f>
        <v>3.2100619485639199E-2</v>
      </c>
      <c r="I120" s="10"/>
      <c r="J120" s="10"/>
      <c r="K120" s="10"/>
    </row>
    <row r="121" spans="1:13" ht="15.75" customHeight="1">
      <c r="A121" s="20" t="s">
        <v>221</v>
      </c>
      <c r="B121" s="20" t="s">
        <v>214</v>
      </c>
      <c r="C121">
        <v>1</v>
      </c>
      <c r="D121">
        <v>3</v>
      </c>
      <c r="G121" s="2">
        <v>5.0880000000000001</v>
      </c>
      <c r="H121" s="10"/>
      <c r="I121" s="10"/>
      <c r="J121" s="10"/>
      <c r="K121" s="10"/>
    </row>
    <row r="122" spans="1:13" ht="15.75" customHeight="1">
      <c r="A122" s="20" t="s">
        <v>221</v>
      </c>
      <c r="B122" s="20" t="s">
        <v>214</v>
      </c>
      <c r="C122">
        <v>1</v>
      </c>
      <c r="D122">
        <v>4</v>
      </c>
      <c r="G122" s="2">
        <v>3.8239999999999998</v>
      </c>
      <c r="H122" s="10"/>
      <c r="I122" s="10"/>
      <c r="J122" s="10"/>
      <c r="K122" s="10"/>
    </row>
    <row r="123" spans="1:13" ht="15.75" customHeight="1">
      <c r="A123" s="20" t="s">
        <v>221</v>
      </c>
      <c r="B123" s="20" t="s">
        <v>214</v>
      </c>
      <c r="C123">
        <v>1</v>
      </c>
      <c r="D123">
        <v>5</v>
      </c>
      <c r="G123" s="2">
        <v>5.8869999999999996</v>
      </c>
      <c r="H123" s="10"/>
      <c r="I123" s="10"/>
      <c r="J123" s="10"/>
      <c r="K123" s="10"/>
    </row>
    <row r="124" spans="1:13" ht="15.75" customHeight="1">
      <c r="A124" s="20" t="s">
        <v>221</v>
      </c>
      <c r="B124" s="20" t="s">
        <v>214</v>
      </c>
      <c r="C124">
        <v>1</v>
      </c>
      <c r="D124">
        <v>6</v>
      </c>
      <c r="G124" s="2">
        <v>3.1539999999999999</v>
      </c>
      <c r="H124" s="10"/>
      <c r="I124" s="10"/>
      <c r="J124" s="10"/>
      <c r="K124" s="10"/>
    </row>
    <row r="125" spans="1:13" ht="15.75" customHeight="1">
      <c r="A125" s="20" t="s">
        <v>221</v>
      </c>
      <c r="B125" s="20" t="s">
        <v>214</v>
      </c>
      <c r="C125">
        <v>1</v>
      </c>
      <c r="D125">
        <v>7</v>
      </c>
      <c r="G125" s="2">
        <v>0.38600000000000001</v>
      </c>
      <c r="H125" s="10"/>
      <c r="I125" s="10"/>
      <c r="J125" s="10"/>
      <c r="K125" s="10"/>
    </row>
    <row r="126" spans="1:13" ht="15.75" customHeight="1">
      <c r="A126" s="20"/>
      <c r="B126" s="20"/>
      <c r="E126" s="3"/>
      <c r="F126" s="3"/>
      <c r="G126" s="3"/>
      <c r="H126" s="3"/>
      <c r="I126" s="3"/>
      <c r="J126" s="3"/>
      <c r="K126" s="3"/>
      <c r="L126" s="1" t="s">
        <v>140</v>
      </c>
      <c r="M126" s="1">
        <v>110</v>
      </c>
    </row>
    <row r="127" spans="1:13" ht="15.75" customHeight="1">
      <c r="A127" s="20" t="s">
        <v>221</v>
      </c>
      <c r="B127" s="20" t="s">
        <v>214</v>
      </c>
      <c r="C127">
        <v>2</v>
      </c>
      <c r="D127">
        <v>1</v>
      </c>
      <c r="E127" s="21"/>
      <c r="G127" s="2">
        <v>3.085</v>
      </c>
      <c r="H127" s="10"/>
      <c r="I127" s="10"/>
      <c r="J127" s="10"/>
      <c r="K127" s="10"/>
    </row>
    <row r="128" spans="1:13" ht="15.75" customHeight="1">
      <c r="A128" s="20" t="s">
        <v>221</v>
      </c>
      <c r="B128" s="20" t="s">
        <v>214</v>
      </c>
      <c r="C128">
        <v>2</v>
      </c>
      <c r="D128">
        <v>2</v>
      </c>
      <c r="G128" s="2">
        <v>2.6789999999999998</v>
      </c>
      <c r="H128" s="10"/>
      <c r="I128" s="10"/>
      <c r="J128" s="10"/>
      <c r="K128" s="10"/>
    </row>
    <row r="129" spans="1:13" ht="15.75" customHeight="1">
      <c r="A129" s="20" t="s">
        <v>221</v>
      </c>
      <c r="B129" s="20" t="s">
        <v>214</v>
      </c>
      <c r="C129">
        <v>2</v>
      </c>
      <c r="D129">
        <v>3</v>
      </c>
      <c r="G129" s="2">
        <v>3.9780000000000002</v>
      </c>
      <c r="H129" s="10"/>
      <c r="I129" s="10"/>
      <c r="J129" s="10"/>
      <c r="K129" s="10"/>
    </row>
    <row r="130" spans="1:13" ht="15.75" customHeight="1">
      <c r="A130" s="20" t="s">
        <v>221</v>
      </c>
      <c r="B130" s="20" t="s">
        <v>214</v>
      </c>
      <c r="C130">
        <v>2</v>
      </c>
      <c r="D130">
        <v>4</v>
      </c>
      <c r="G130" s="2">
        <v>17.904</v>
      </c>
      <c r="H130" s="10"/>
      <c r="I130" s="10"/>
      <c r="J130" s="10"/>
      <c r="K130" s="10"/>
    </row>
    <row r="131" spans="1:13" ht="15.75" customHeight="1">
      <c r="A131" s="20" t="s">
        <v>221</v>
      </c>
      <c r="B131" s="20" t="s">
        <v>214</v>
      </c>
      <c r="C131">
        <v>2</v>
      </c>
      <c r="D131">
        <v>5</v>
      </c>
      <c r="G131" s="2">
        <v>0.23400000000000001</v>
      </c>
      <c r="H131" s="10"/>
      <c r="I131" s="10"/>
      <c r="J131" s="10"/>
      <c r="K131" s="10"/>
    </row>
    <row r="132" spans="1:13" ht="15.75" customHeight="1">
      <c r="A132" s="20" t="s">
        <v>221</v>
      </c>
      <c r="B132" s="20" t="s">
        <v>214</v>
      </c>
      <c r="C132">
        <v>2</v>
      </c>
      <c r="D132">
        <v>6</v>
      </c>
      <c r="G132" s="2">
        <v>7.2380000000000004</v>
      </c>
      <c r="H132" s="10"/>
      <c r="I132" s="10"/>
      <c r="J132" s="10"/>
      <c r="K132" s="10"/>
    </row>
    <row r="133" spans="1:13" ht="15.75" customHeight="1">
      <c r="A133" s="20" t="s">
        <v>221</v>
      </c>
      <c r="B133" s="20" t="s">
        <v>214</v>
      </c>
      <c r="C133">
        <v>2</v>
      </c>
      <c r="D133">
        <v>7</v>
      </c>
      <c r="G133" s="2">
        <v>0.59499999999999997</v>
      </c>
      <c r="H133" s="10"/>
      <c r="I133" s="10"/>
      <c r="J133" s="10"/>
      <c r="K133" s="10"/>
    </row>
    <row r="134" spans="1:13" ht="15.75" customHeight="1">
      <c r="A134" s="20" t="s">
        <v>221</v>
      </c>
      <c r="B134" s="20" t="s">
        <v>214</v>
      </c>
      <c r="C134">
        <v>2</v>
      </c>
      <c r="D134">
        <v>8</v>
      </c>
      <c r="G134" s="2">
        <v>3.1829999999999998</v>
      </c>
      <c r="H134" s="10"/>
      <c r="I134" s="10"/>
      <c r="J134" s="10"/>
      <c r="K134" s="10"/>
    </row>
    <row r="135" spans="1:13" ht="15.75" customHeight="1">
      <c r="A135" s="20" t="s">
        <v>221</v>
      </c>
      <c r="B135" s="20" t="s">
        <v>214</v>
      </c>
      <c r="C135">
        <v>2</v>
      </c>
      <c r="D135">
        <v>9</v>
      </c>
      <c r="G135" s="2">
        <v>1.5189999999999999</v>
      </c>
      <c r="H135" s="10"/>
      <c r="I135" s="10"/>
      <c r="J135" s="10"/>
      <c r="K135" s="10"/>
    </row>
    <row r="136" spans="1:13" ht="15.75" customHeight="1">
      <c r="A136" s="20" t="s">
        <v>221</v>
      </c>
      <c r="B136" s="20" t="s">
        <v>214</v>
      </c>
      <c r="C136">
        <v>2</v>
      </c>
      <c r="D136">
        <v>10</v>
      </c>
      <c r="G136" s="2">
        <v>1.367</v>
      </c>
      <c r="H136" s="10"/>
      <c r="I136" s="10"/>
      <c r="J136" s="10"/>
      <c r="K136" s="10"/>
    </row>
    <row r="137" spans="1:13" ht="15.75" customHeight="1">
      <c r="A137" s="20" t="s">
        <v>221</v>
      </c>
      <c r="B137" s="20" t="s">
        <v>214</v>
      </c>
      <c r="C137">
        <v>2</v>
      </c>
      <c r="D137">
        <v>11</v>
      </c>
      <c r="G137" s="2">
        <v>3.0209999999999999</v>
      </c>
      <c r="H137" s="10"/>
      <c r="I137" s="10"/>
      <c r="J137" s="10"/>
      <c r="K137" s="10"/>
    </row>
    <row r="138" spans="1:13" ht="15.75" customHeight="1">
      <c r="A138" s="20" t="s">
        <v>221</v>
      </c>
      <c r="B138" s="20" t="s">
        <v>214</v>
      </c>
      <c r="C138">
        <v>2</v>
      </c>
      <c r="D138">
        <v>12</v>
      </c>
      <c r="G138" s="2">
        <v>2.81</v>
      </c>
      <c r="H138" s="10"/>
      <c r="I138" s="10"/>
      <c r="J138" s="10"/>
      <c r="K138" s="10"/>
    </row>
    <row r="139" spans="1:13" ht="15.75" customHeight="1">
      <c r="A139" s="20" t="s">
        <v>221</v>
      </c>
      <c r="B139" s="20" t="s">
        <v>214</v>
      </c>
      <c r="C139">
        <v>2</v>
      </c>
      <c r="D139">
        <v>13</v>
      </c>
      <c r="G139" s="2">
        <v>1.8819999999999999</v>
      </c>
      <c r="H139" s="10"/>
      <c r="I139" s="10"/>
      <c r="J139" s="10"/>
      <c r="K139" s="10"/>
    </row>
    <row r="140" spans="1:13" ht="15.75" customHeight="1">
      <c r="A140" s="20" t="s">
        <v>221</v>
      </c>
      <c r="B140" s="20" t="s">
        <v>214</v>
      </c>
      <c r="C140">
        <v>2</v>
      </c>
      <c r="D140">
        <v>14</v>
      </c>
      <c r="G140" s="2">
        <v>3.4119999999999999</v>
      </c>
      <c r="H140" s="10"/>
      <c r="I140" s="10"/>
      <c r="J140" s="10"/>
      <c r="K140" s="10"/>
    </row>
    <row r="141" spans="1:13" ht="15.75" customHeight="1">
      <c r="A141" s="20" t="s">
        <v>221</v>
      </c>
      <c r="B141" s="20" t="s">
        <v>214</v>
      </c>
      <c r="C141">
        <v>2</v>
      </c>
      <c r="D141">
        <v>15</v>
      </c>
      <c r="G141" s="2">
        <v>3.3370000000000002</v>
      </c>
      <c r="H141" s="10"/>
      <c r="I141" s="10"/>
      <c r="J141" s="10"/>
      <c r="K141" s="10"/>
    </row>
    <row r="142" spans="1:13" ht="15.75" customHeight="1">
      <c r="A142" s="20"/>
      <c r="B142" s="20"/>
      <c r="E142" s="3"/>
      <c r="F142" s="1"/>
      <c r="G142" s="3"/>
      <c r="H142" s="3"/>
      <c r="I142" s="3"/>
      <c r="J142" s="3"/>
      <c r="K142" s="3"/>
      <c r="L142" s="1" t="s">
        <v>142</v>
      </c>
      <c r="M142" s="1">
        <v>111</v>
      </c>
    </row>
    <row r="143" spans="1:13" ht="15.75" customHeight="1">
      <c r="A143" s="20" t="s">
        <v>221</v>
      </c>
      <c r="B143" s="20" t="s">
        <v>214</v>
      </c>
      <c r="C143">
        <v>3</v>
      </c>
      <c r="D143">
        <v>1</v>
      </c>
      <c r="E143" s="21">
        <f>SUM(G143+F143)</f>
        <v>84.85</v>
      </c>
      <c r="F143" s="2">
        <v>2.4E-2</v>
      </c>
      <c r="G143" s="2">
        <v>84.825999999999993</v>
      </c>
      <c r="H143" s="10">
        <f>F143/E143</f>
        <v>2.8285209192692988E-4</v>
      </c>
      <c r="I143" s="10">
        <f>AVERAGE(H143:H146)</f>
        <v>2.9048903136333962E-2</v>
      </c>
      <c r="J143" s="10"/>
      <c r="K143" s="10"/>
    </row>
    <row r="144" spans="1:13" ht="15.75" customHeight="1">
      <c r="A144" s="20" t="s">
        <v>221</v>
      </c>
      <c r="B144" s="20" t="s">
        <v>214</v>
      </c>
      <c r="C144">
        <v>3</v>
      </c>
      <c r="D144">
        <v>2</v>
      </c>
      <c r="E144" s="21">
        <f t="shared" ref="E144:E146" si="19">SUM(G144+F144)</f>
        <v>4.1970000000000001</v>
      </c>
      <c r="F144" s="2">
        <v>0.187</v>
      </c>
      <c r="G144" s="2">
        <v>4.01</v>
      </c>
      <c r="H144" s="10">
        <f t="shared" ref="H144:H146" si="20">F144/E144</f>
        <v>4.4555634977364783E-2</v>
      </c>
      <c r="I144" s="10"/>
      <c r="J144" s="10"/>
      <c r="K144" s="10"/>
    </row>
    <row r="145" spans="1:13" ht="15.75" customHeight="1">
      <c r="A145" s="20" t="s">
        <v>221</v>
      </c>
      <c r="B145" s="20" t="s">
        <v>214</v>
      </c>
      <c r="C145">
        <v>3</v>
      </c>
      <c r="D145">
        <v>3</v>
      </c>
      <c r="E145" s="21">
        <f t="shared" si="19"/>
        <v>3.911</v>
      </c>
      <c r="F145" s="2">
        <v>0.22500000000000001</v>
      </c>
      <c r="G145" s="2">
        <v>3.6859999999999999</v>
      </c>
      <c r="H145" s="10">
        <f t="shared" si="20"/>
        <v>5.7530043467143951E-2</v>
      </c>
      <c r="I145" s="10"/>
      <c r="J145" s="10"/>
      <c r="K145" s="10"/>
    </row>
    <row r="146" spans="1:13" ht="15.75" customHeight="1">
      <c r="A146" s="20" t="s">
        <v>221</v>
      </c>
      <c r="B146" s="20" t="s">
        <v>214</v>
      </c>
      <c r="C146">
        <v>3</v>
      </c>
      <c r="D146">
        <v>4</v>
      </c>
      <c r="E146" s="21">
        <f t="shared" si="19"/>
        <v>50.335999999999999</v>
      </c>
      <c r="F146" s="2">
        <v>0.69599999999999995</v>
      </c>
      <c r="G146" s="2">
        <v>49.64</v>
      </c>
      <c r="H146" s="10">
        <f t="shared" si="20"/>
        <v>1.3827082008900191E-2</v>
      </c>
      <c r="I146" s="10"/>
      <c r="J146" s="10"/>
      <c r="K146" s="10"/>
    </row>
    <row r="147" spans="1:13" ht="15.75" customHeight="1">
      <c r="A147" s="20" t="s">
        <v>221</v>
      </c>
      <c r="B147" s="20" t="s">
        <v>214</v>
      </c>
      <c r="C147">
        <v>3</v>
      </c>
      <c r="D147">
        <v>5</v>
      </c>
      <c r="G147" s="2">
        <v>6.8540000000000001</v>
      </c>
      <c r="H147" s="10"/>
      <c r="I147" s="10"/>
      <c r="J147" s="10"/>
      <c r="K147" s="10"/>
    </row>
    <row r="148" spans="1:13" ht="15.75" customHeight="1">
      <c r="A148" s="20" t="s">
        <v>221</v>
      </c>
      <c r="B148" s="20" t="s">
        <v>214</v>
      </c>
      <c r="C148">
        <v>3</v>
      </c>
      <c r="D148">
        <v>6</v>
      </c>
      <c r="G148" s="2">
        <v>19.425000000000001</v>
      </c>
      <c r="H148" s="10"/>
      <c r="I148" s="10"/>
      <c r="J148" s="10"/>
      <c r="K148" s="10"/>
    </row>
    <row r="149" spans="1:13" ht="15.75" customHeight="1">
      <c r="A149" s="20" t="s">
        <v>221</v>
      </c>
      <c r="B149" s="20" t="s">
        <v>214</v>
      </c>
      <c r="C149">
        <v>3</v>
      </c>
      <c r="D149">
        <v>7</v>
      </c>
      <c r="G149" s="2">
        <v>3.4169999999999998</v>
      </c>
      <c r="H149" s="10"/>
      <c r="I149" s="10"/>
      <c r="J149" s="10"/>
      <c r="K149" s="10"/>
    </row>
    <row r="150" spans="1:13" ht="15.75" customHeight="1">
      <c r="A150" s="20" t="s">
        <v>221</v>
      </c>
      <c r="B150" s="20" t="s">
        <v>214</v>
      </c>
      <c r="C150">
        <v>3</v>
      </c>
      <c r="D150">
        <v>8</v>
      </c>
      <c r="G150" s="2">
        <v>0.15</v>
      </c>
      <c r="H150" s="10"/>
      <c r="I150" s="10"/>
      <c r="J150" s="10"/>
      <c r="K150" s="10"/>
    </row>
    <row r="151" spans="1:13" ht="15.75" customHeight="1">
      <c r="A151" s="20" t="s">
        <v>221</v>
      </c>
      <c r="B151" s="20" t="s">
        <v>214</v>
      </c>
      <c r="C151">
        <v>3</v>
      </c>
      <c r="D151">
        <v>9</v>
      </c>
      <c r="G151" s="2">
        <v>4.5999999999999999E-2</v>
      </c>
      <c r="H151" s="10"/>
      <c r="I151" s="10"/>
      <c r="J151" s="10"/>
      <c r="K151" s="10"/>
    </row>
    <row r="152" spans="1:13" ht="15.75" customHeight="1">
      <c r="A152" s="20"/>
      <c r="B152" s="20"/>
      <c r="E152" s="3"/>
      <c r="F152" s="3"/>
      <c r="G152" s="3"/>
      <c r="H152" s="3"/>
      <c r="I152" s="3"/>
      <c r="J152" s="3"/>
      <c r="K152" s="3"/>
      <c r="L152" s="1" t="s">
        <v>144</v>
      </c>
      <c r="M152" s="1">
        <v>112</v>
      </c>
    </row>
    <row r="153" spans="1:13" ht="15.75" customHeight="1">
      <c r="A153" s="20" t="s">
        <v>221</v>
      </c>
      <c r="B153" s="20" t="s">
        <v>214</v>
      </c>
      <c r="C153">
        <v>4</v>
      </c>
      <c r="D153">
        <v>1</v>
      </c>
      <c r="E153" s="21">
        <f>SUM(G153+F153)</f>
        <v>32.107999999999997</v>
      </c>
      <c r="F153" s="2">
        <v>0.17799999999999999</v>
      </c>
      <c r="G153" s="2">
        <v>31.93</v>
      </c>
      <c r="H153" s="10">
        <f>F153/E153</f>
        <v>5.5437897097296625E-3</v>
      </c>
      <c r="I153" s="10">
        <f>AVERAGE(H153:H157)</f>
        <v>0.10271252091342631</v>
      </c>
      <c r="J153" s="10"/>
      <c r="K153" s="10"/>
    </row>
    <row r="154" spans="1:13" ht="15.75" customHeight="1">
      <c r="A154" s="20" t="s">
        <v>221</v>
      </c>
      <c r="B154" s="20" t="s">
        <v>214</v>
      </c>
      <c r="C154">
        <v>4</v>
      </c>
      <c r="D154">
        <v>2</v>
      </c>
      <c r="E154" s="21">
        <f t="shared" ref="E154:E157" si="21">SUM(G154+F154)</f>
        <v>5.827</v>
      </c>
      <c r="F154" s="2">
        <v>1.05</v>
      </c>
      <c r="G154" s="2">
        <v>4.7770000000000001</v>
      </c>
      <c r="H154" s="10">
        <f t="shared" ref="H154:H157" si="22">F154/E154</f>
        <v>0.18019564098163721</v>
      </c>
      <c r="I154" s="10"/>
      <c r="J154" s="10"/>
      <c r="K154" s="10"/>
    </row>
    <row r="155" spans="1:13" ht="15.75" customHeight="1">
      <c r="A155" s="20" t="s">
        <v>221</v>
      </c>
      <c r="B155" s="20" t="s">
        <v>214</v>
      </c>
      <c r="C155">
        <v>4</v>
      </c>
      <c r="D155">
        <v>3</v>
      </c>
      <c r="E155" s="21">
        <f t="shared" si="21"/>
        <v>2.665</v>
      </c>
      <c r="F155" s="2">
        <v>8.7999999999999995E-2</v>
      </c>
      <c r="G155" s="2">
        <v>2.577</v>
      </c>
      <c r="H155" s="10">
        <f t="shared" si="22"/>
        <v>3.3020637898686679E-2</v>
      </c>
      <c r="I155" s="10"/>
      <c r="J155" s="10"/>
      <c r="K155" s="10"/>
    </row>
    <row r="156" spans="1:13" ht="15.75" customHeight="1">
      <c r="A156" s="20" t="s">
        <v>221</v>
      </c>
      <c r="B156" s="20" t="s">
        <v>214</v>
      </c>
      <c r="C156">
        <v>4</v>
      </c>
      <c r="D156">
        <v>4</v>
      </c>
      <c r="E156" s="21">
        <f t="shared" si="21"/>
        <v>13.017999999999999</v>
      </c>
      <c r="F156" s="2">
        <v>3.7120000000000002</v>
      </c>
      <c r="G156" s="2">
        <v>9.3059999999999992</v>
      </c>
      <c r="H156" s="10">
        <f t="shared" si="22"/>
        <v>0.2851436472576433</v>
      </c>
      <c r="I156" s="10"/>
      <c r="J156" s="10"/>
      <c r="K156" s="10"/>
    </row>
    <row r="157" spans="1:13" ht="15.75" customHeight="1">
      <c r="A157" s="20" t="s">
        <v>221</v>
      </c>
      <c r="B157" s="20" t="s">
        <v>214</v>
      </c>
      <c r="C157">
        <v>4</v>
      </c>
      <c r="D157">
        <v>5</v>
      </c>
      <c r="E157" s="21">
        <f t="shared" si="21"/>
        <v>19.671000000000003</v>
      </c>
      <c r="F157" s="2">
        <v>0.19</v>
      </c>
      <c r="G157" s="2">
        <v>19.481000000000002</v>
      </c>
      <c r="H157" s="10">
        <f t="shared" si="22"/>
        <v>9.6588887194347002E-3</v>
      </c>
      <c r="I157" s="10"/>
      <c r="J157" s="10"/>
      <c r="K157" s="10"/>
    </row>
    <row r="158" spans="1:13" ht="15.75" customHeight="1">
      <c r="A158" s="20" t="s">
        <v>221</v>
      </c>
      <c r="B158" s="20" t="s">
        <v>214</v>
      </c>
      <c r="C158">
        <v>4</v>
      </c>
      <c r="D158">
        <v>6</v>
      </c>
      <c r="G158" s="2">
        <v>10.031000000000001</v>
      </c>
      <c r="H158" s="10"/>
      <c r="I158" s="10"/>
      <c r="J158" s="10"/>
      <c r="K158" s="10"/>
    </row>
    <row r="159" spans="1:13" ht="15.75" customHeight="1">
      <c r="A159" s="20" t="s">
        <v>221</v>
      </c>
      <c r="B159" s="20" t="s">
        <v>214</v>
      </c>
      <c r="C159">
        <v>4</v>
      </c>
      <c r="D159">
        <v>7</v>
      </c>
      <c r="G159" s="2">
        <v>2.4420000000000002</v>
      </c>
      <c r="H159" s="10"/>
      <c r="I159" s="10"/>
      <c r="J159" s="10"/>
      <c r="K159" s="10"/>
    </row>
    <row r="160" spans="1:13" ht="15.75" customHeight="1">
      <c r="A160" s="20" t="s">
        <v>221</v>
      </c>
      <c r="B160" s="20" t="s">
        <v>214</v>
      </c>
      <c r="C160">
        <v>4</v>
      </c>
      <c r="D160">
        <v>8</v>
      </c>
      <c r="G160" s="2">
        <v>3.113</v>
      </c>
      <c r="H160" s="10"/>
      <c r="I160" s="10"/>
      <c r="J160" s="10"/>
      <c r="K160" s="10"/>
    </row>
    <row r="161" spans="1:13" ht="15.75" customHeight="1">
      <c r="A161" s="20" t="s">
        <v>221</v>
      </c>
      <c r="B161" s="20" t="s">
        <v>214</v>
      </c>
      <c r="C161">
        <v>4</v>
      </c>
      <c r="D161">
        <v>9</v>
      </c>
      <c r="G161" s="2">
        <v>3.8719999999999999</v>
      </c>
      <c r="H161" s="10"/>
      <c r="I161" s="10"/>
      <c r="J161" s="10"/>
      <c r="K161" s="10"/>
    </row>
    <row r="162" spans="1:13" ht="15.75" customHeight="1">
      <c r="A162" s="20" t="s">
        <v>221</v>
      </c>
      <c r="B162" s="20" t="s">
        <v>214</v>
      </c>
      <c r="C162">
        <v>4</v>
      </c>
      <c r="D162">
        <v>10</v>
      </c>
      <c r="G162" s="2">
        <v>7.9409999999999998</v>
      </c>
      <c r="H162" s="10"/>
      <c r="I162" s="10"/>
      <c r="J162" s="10"/>
      <c r="K162" s="10"/>
    </row>
    <row r="163" spans="1:13" ht="15.75" customHeight="1">
      <c r="A163" s="20" t="s">
        <v>221</v>
      </c>
      <c r="B163" s="20" t="s">
        <v>214</v>
      </c>
      <c r="C163">
        <v>4</v>
      </c>
      <c r="D163">
        <v>11</v>
      </c>
      <c r="G163" s="2">
        <v>9.9570000000000007</v>
      </c>
      <c r="H163" s="10"/>
      <c r="I163" s="10"/>
      <c r="J163" s="10"/>
      <c r="K163" s="10"/>
    </row>
    <row r="164" spans="1:13" ht="15.75" customHeight="1">
      <c r="A164" s="20" t="s">
        <v>221</v>
      </c>
      <c r="B164" s="20" t="s">
        <v>214</v>
      </c>
      <c r="C164">
        <v>4</v>
      </c>
      <c r="D164">
        <v>12</v>
      </c>
      <c r="G164" s="2">
        <v>13.885999999999999</v>
      </c>
      <c r="H164" s="10"/>
      <c r="I164" s="10"/>
      <c r="J164" s="10"/>
      <c r="K164" s="10"/>
    </row>
    <row r="165" spans="1:13" ht="15.75" customHeight="1">
      <c r="A165" s="20" t="s">
        <v>221</v>
      </c>
      <c r="B165" s="20" t="s">
        <v>214</v>
      </c>
      <c r="C165">
        <v>4</v>
      </c>
      <c r="D165">
        <v>13</v>
      </c>
      <c r="G165" s="2">
        <v>1.4970000000000001</v>
      </c>
      <c r="H165" s="10"/>
      <c r="I165" s="10"/>
      <c r="J165" s="10"/>
      <c r="K165" s="10"/>
    </row>
    <row r="166" spans="1:13" ht="15.75" customHeight="1">
      <c r="A166" s="20" t="s">
        <v>221</v>
      </c>
      <c r="B166" s="20" t="s">
        <v>214</v>
      </c>
      <c r="C166">
        <v>4</v>
      </c>
      <c r="D166">
        <v>14</v>
      </c>
      <c r="G166" s="2">
        <v>17.067</v>
      </c>
      <c r="H166" s="10"/>
      <c r="I166" s="10"/>
      <c r="J166" s="10"/>
      <c r="K166" s="10"/>
    </row>
    <row r="167" spans="1:13" ht="15.75" customHeight="1">
      <c r="A167" s="20" t="s">
        <v>221</v>
      </c>
      <c r="B167" s="20" t="s">
        <v>214</v>
      </c>
      <c r="C167">
        <v>4</v>
      </c>
      <c r="D167">
        <v>15</v>
      </c>
      <c r="G167" s="2">
        <v>3.4350000000000001</v>
      </c>
      <c r="H167" s="10"/>
      <c r="I167" s="10"/>
      <c r="J167" s="10"/>
      <c r="K167" s="10"/>
    </row>
    <row r="168" spans="1:13" ht="15.75" customHeight="1">
      <c r="A168" s="20" t="s">
        <v>221</v>
      </c>
      <c r="B168" s="20" t="s">
        <v>214</v>
      </c>
      <c r="C168">
        <v>4</v>
      </c>
      <c r="D168">
        <v>16</v>
      </c>
      <c r="G168" s="2">
        <v>0.55500000000000005</v>
      </c>
      <c r="H168" s="10"/>
      <c r="I168" s="10"/>
      <c r="J168" s="10"/>
      <c r="K168" s="10"/>
    </row>
    <row r="169" spans="1:13" ht="15.75" customHeight="1">
      <c r="A169" s="20" t="s">
        <v>221</v>
      </c>
      <c r="B169" s="20" t="s">
        <v>214</v>
      </c>
      <c r="C169">
        <v>4</v>
      </c>
      <c r="D169">
        <v>17</v>
      </c>
      <c r="G169" s="2">
        <v>0.36599999999999999</v>
      </c>
      <c r="H169" s="10"/>
      <c r="I169" s="10"/>
      <c r="J169" s="10"/>
      <c r="K169" s="10"/>
    </row>
    <row r="170" spans="1:13" ht="15.75" customHeight="1">
      <c r="A170" s="20" t="s">
        <v>221</v>
      </c>
      <c r="B170" s="20" t="s">
        <v>214</v>
      </c>
      <c r="C170">
        <v>4</v>
      </c>
      <c r="D170">
        <v>18</v>
      </c>
      <c r="G170" s="2">
        <v>0.63</v>
      </c>
      <c r="H170" s="10"/>
      <c r="I170" s="10"/>
      <c r="J170" s="10"/>
      <c r="K170" s="10"/>
    </row>
    <row r="171" spans="1:13" ht="15.75" customHeight="1">
      <c r="A171" s="20"/>
      <c r="B171" s="20"/>
      <c r="E171" s="3"/>
      <c r="F171" s="3"/>
      <c r="G171" s="3"/>
      <c r="H171" s="3"/>
      <c r="I171" s="3"/>
      <c r="J171" s="3"/>
      <c r="K171" s="3"/>
      <c r="L171" s="1" t="s">
        <v>145</v>
      </c>
      <c r="M171" s="1">
        <v>113</v>
      </c>
    </row>
    <row r="172" spans="1:13" ht="15.75" customHeight="1">
      <c r="A172" s="20" t="s">
        <v>221</v>
      </c>
      <c r="B172" s="20" t="s">
        <v>214</v>
      </c>
      <c r="C172">
        <v>5</v>
      </c>
      <c r="D172">
        <v>1</v>
      </c>
      <c r="E172" s="21">
        <f>SUM(G172+F172)</f>
        <v>9.6900000000000013</v>
      </c>
      <c r="F172" s="2">
        <v>0.108</v>
      </c>
      <c r="G172" s="2">
        <v>9.5820000000000007</v>
      </c>
      <c r="H172" s="10">
        <f>F172/E172</f>
        <v>1.1145510835913312E-2</v>
      </c>
      <c r="I172" s="10">
        <f>AVERAGE(H172:H177)</f>
        <v>6.8249873027981037E-2</v>
      </c>
      <c r="J172" s="10"/>
      <c r="K172" s="10"/>
    </row>
    <row r="173" spans="1:13" ht="15.75" customHeight="1">
      <c r="A173" s="20" t="s">
        <v>221</v>
      </c>
      <c r="B173" s="20" t="s">
        <v>214</v>
      </c>
      <c r="C173">
        <v>5</v>
      </c>
      <c r="D173">
        <v>2</v>
      </c>
      <c r="E173" s="21">
        <f t="shared" ref="E173:E177" si="23">SUM(G173+F173)</f>
        <v>8.9270000000000014</v>
      </c>
      <c r="F173" s="2">
        <v>0.17799999999999999</v>
      </c>
      <c r="G173" s="2">
        <v>8.7490000000000006</v>
      </c>
      <c r="H173" s="10">
        <f t="shared" ref="H173:H177" si="24">F173/E173</f>
        <v>1.9939509353646238E-2</v>
      </c>
      <c r="I173" s="10"/>
      <c r="J173" s="10"/>
      <c r="K173" s="10"/>
    </row>
    <row r="174" spans="1:13" ht="15.75" customHeight="1">
      <c r="A174" s="20" t="s">
        <v>221</v>
      </c>
      <c r="B174" s="20" t="s">
        <v>214</v>
      </c>
      <c r="C174">
        <v>5</v>
      </c>
      <c r="D174">
        <v>3</v>
      </c>
      <c r="E174" s="21">
        <f t="shared" si="23"/>
        <v>7.8079999999999998</v>
      </c>
      <c r="F174" s="2">
        <v>0.90100000000000002</v>
      </c>
      <c r="G174" s="2">
        <v>6.907</v>
      </c>
      <c r="H174" s="10">
        <f t="shared" si="24"/>
        <v>0.11539446721311476</v>
      </c>
      <c r="I174" s="10"/>
      <c r="J174" s="10"/>
      <c r="K174" s="10"/>
    </row>
    <row r="175" spans="1:13" ht="15.75" customHeight="1">
      <c r="A175" s="20" t="s">
        <v>221</v>
      </c>
      <c r="B175" s="20" t="s">
        <v>214</v>
      </c>
      <c r="C175">
        <v>5</v>
      </c>
      <c r="D175">
        <v>4</v>
      </c>
      <c r="E175" s="21">
        <f t="shared" si="23"/>
        <v>6.9409999999999998</v>
      </c>
      <c r="F175" s="2">
        <v>0.48599999999999999</v>
      </c>
      <c r="G175" s="2">
        <v>6.4550000000000001</v>
      </c>
      <c r="H175" s="10">
        <f t="shared" si="24"/>
        <v>7.0018729289727702E-2</v>
      </c>
      <c r="I175" s="10"/>
      <c r="J175" s="10"/>
      <c r="K175" s="10"/>
    </row>
    <row r="176" spans="1:13" ht="15.75" customHeight="1">
      <c r="A176" s="20" t="s">
        <v>221</v>
      </c>
      <c r="B176" s="20" t="s">
        <v>214</v>
      </c>
      <c r="C176">
        <v>5</v>
      </c>
      <c r="D176">
        <v>5</v>
      </c>
      <c r="E176" s="21">
        <f t="shared" si="23"/>
        <v>43.550999999999995</v>
      </c>
      <c r="F176" s="2">
        <v>0.13500000000000001</v>
      </c>
      <c r="G176" s="2">
        <v>43.415999999999997</v>
      </c>
      <c r="H176" s="10">
        <f t="shared" si="24"/>
        <v>3.0998140111593311E-3</v>
      </c>
      <c r="I176" s="10"/>
      <c r="J176" s="10"/>
      <c r="K176" s="10"/>
    </row>
    <row r="177" spans="1:13" ht="15.75" customHeight="1">
      <c r="A177" s="20" t="s">
        <v>221</v>
      </c>
      <c r="B177" s="20" t="s">
        <v>214</v>
      </c>
      <c r="C177">
        <v>5</v>
      </c>
      <c r="D177">
        <v>6</v>
      </c>
      <c r="E177" s="21">
        <f t="shared" si="23"/>
        <v>0.91100000000000003</v>
      </c>
      <c r="F177" s="2">
        <v>0.17299999999999999</v>
      </c>
      <c r="G177" s="2">
        <v>0.73799999999999999</v>
      </c>
      <c r="H177" s="10">
        <f t="shared" si="24"/>
        <v>0.1899012074643249</v>
      </c>
      <c r="I177" s="10"/>
      <c r="J177" s="10"/>
      <c r="K177" s="10"/>
    </row>
    <row r="178" spans="1:13" ht="15.75" customHeight="1">
      <c r="A178" s="20" t="s">
        <v>221</v>
      </c>
      <c r="B178" s="20" t="s">
        <v>214</v>
      </c>
      <c r="C178">
        <v>5</v>
      </c>
      <c r="D178">
        <v>7</v>
      </c>
      <c r="G178" s="2">
        <v>2.5960000000000001</v>
      </c>
      <c r="H178" s="10"/>
      <c r="I178" s="10"/>
      <c r="J178" s="10"/>
      <c r="K178" s="10"/>
    </row>
    <row r="179" spans="1:13" ht="15.75" customHeight="1">
      <c r="A179" s="20" t="s">
        <v>221</v>
      </c>
      <c r="B179" s="20" t="s">
        <v>214</v>
      </c>
      <c r="C179">
        <v>5</v>
      </c>
      <c r="D179">
        <v>8</v>
      </c>
      <c r="G179" s="2">
        <v>1.2190000000000001</v>
      </c>
      <c r="H179" s="10"/>
      <c r="I179" s="10"/>
      <c r="J179" s="10"/>
      <c r="K179" s="10"/>
    </row>
    <row r="180" spans="1:13" ht="15.75" customHeight="1">
      <c r="A180" s="20" t="s">
        <v>221</v>
      </c>
      <c r="B180" s="20" t="s">
        <v>214</v>
      </c>
      <c r="C180">
        <v>5</v>
      </c>
      <c r="D180">
        <v>9</v>
      </c>
      <c r="G180" s="2">
        <v>0.52300000000000002</v>
      </c>
      <c r="H180" s="10"/>
      <c r="I180" s="10"/>
      <c r="J180" s="10"/>
      <c r="K180" s="10"/>
    </row>
    <row r="181" spans="1:13" ht="15.75" customHeight="1">
      <c r="A181" s="20" t="s">
        <v>221</v>
      </c>
      <c r="B181" s="20" t="s">
        <v>214</v>
      </c>
      <c r="C181">
        <v>5</v>
      </c>
      <c r="D181">
        <v>10</v>
      </c>
      <c r="G181" s="2">
        <v>4.4889999999999999</v>
      </c>
      <c r="H181" s="10"/>
      <c r="I181" s="10"/>
      <c r="J181" s="10"/>
      <c r="K181" s="10"/>
    </row>
    <row r="182" spans="1:13" ht="15.75" customHeight="1">
      <c r="A182" s="20" t="s">
        <v>221</v>
      </c>
      <c r="B182" s="20" t="s">
        <v>214</v>
      </c>
      <c r="C182">
        <v>5</v>
      </c>
      <c r="D182">
        <v>11</v>
      </c>
      <c r="G182" s="2">
        <v>0.61399999999999999</v>
      </c>
      <c r="H182" s="10"/>
      <c r="I182" s="10"/>
      <c r="J182" s="10"/>
      <c r="K182" s="10"/>
    </row>
    <row r="183" spans="1:13" ht="15.75" customHeight="1">
      <c r="A183" s="20" t="s">
        <v>221</v>
      </c>
      <c r="B183" s="20" t="s">
        <v>214</v>
      </c>
      <c r="C183">
        <v>5</v>
      </c>
      <c r="D183">
        <v>12</v>
      </c>
      <c r="G183" s="2">
        <v>0.46200000000000002</v>
      </c>
      <c r="H183" s="10"/>
      <c r="I183" s="10"/>
      <c r="J183" s="10"/>
      <c r="K183" s="10"/>
    </row>
    <row r="184" spans="1:13" ht="15.75" customHeight="1">
      <c r="A184" s="20" t="s">
        <v>221</v>
      </c>
      <c r="B184" s="20" t="s">
        <v>214</v>
      </c>
      <c r="C184">
        <v>5</v>
      </c>
      <c r="D184">
        <v>13</v>
      </c>
      <c r="G184" s="2">
        <v>2.4369999999999998</v>
      </c>
      <c r="H184" s="10"/>
      <c r="I184" s="10"/>
      <c r="J184" s="10"/>
      <c r="K184" s="10"/>
    </row>
    <row r="185" spans="1:13" ht="15.75" customHeight="1">
      <c r="A185" s="20" t="s">
        <v>221</v>
      </c>
      <c r="B185" s="20" t="s">
        <v>214</v>
      </c>
      <c r="C185">
        <v>5</v>
      </c>
      <c r="D185">
        <v>14</v>
      </c>
      <c r="G185" s="2">
        <v>9.0489999999999995</v>
      </c>
      <c r="H185" s="10"/>
      <c r="I185" s="10"/>
      <c r="J185" s="10"/>
      <c r="K185" s="10"/>
    </row>
    <row r="186" spans="1:13" ht="15.75" customHeight="1">
      <c r="A186" s="20"/>
      <c r="B186" s="20"/>
      <c r="E186" s="3"/>
      <c r="F186" s="3"/>
      <c r="G186" s="3"/>
      <c r="H186" s="3"/>
      <c r="I186" s="3"/>
      <c r="J186" s="3"/>
      <c r="K186" s="3"/>
      <c r="L186" s="1" t="s">
        <v>146</v>
      </c>
      <c r="M186" s="1">
        <v>114</v>
      </c>
    </row>
    <row r="187" spans="1:13" ht="15.75" customHeight="1">
      <c r="A187" s="20" t="s">
        <v>221</v>
      </c>
      <c r="B187" s="20" t="s">
        <v>214</v>
      </c>
      <c r="C187">
        <v>6</v>
      </c>
      <c r="D187">
        <v>1</v>
      </c>
      <c r="E187" s="21">
        <f>SUM(G187+F187)</f>
        <v>6.1050000000000004</v>
      </c>
      <c r="F187" s="2">
        <v>8.5999999999999993E-2</v>
      </c>
      <c r="G187" s="2">
        <v>6.0190000000000001</v>
      </c>
      <c r="H187" s="10">
        <f>F187/E187</f>
        <v>1.4086814086814085E-2</v>
      </c>
      <c r="I187" s="10">
        <f>AVERAGE(H187:H191)</f>
        <v>7.1412417314831569E-2</v>
      </c>
      <c r="J187" s="10"/>
      <c r="K187" s="10"/>
    </row>
    <row r="188" spans="1:13" ht="15.75" customHeight="1">
      <c r="A188" s="20" t="s">
        <v>221</v>
      </c>
      <c r="B188" s="20" t="s">
        <v>214</v>
      </c>
      <c r="C188">
        <v>6</v>
      </c>
      <c r="D188">
        <v>2</v>
      </c>
      <c r="E188" s="21">
        <f t="shared" ref="E188:E191" si="25">SUM(G188+F188)</f>
        <v>1.4400000000000002</v>
      </c>
      <c r="F188" s="2">
        <v>0.33400000000000002</v>
      </c>
      <c r="G188" s="2">
        <v>1.1060000000000001</v>
      </c>
      <c r="H188" s="10">
        <f t="shared" ref="H188:H191" si="26">F188/E188</f>
        <v>0.23194444444444443</v>
      </c>
      <c r="I188" s="10"/>
      <c r="J188" s="10"/>
      <c r="K188" s="10"/>
    </row>
    <row r="189" spans="1:13" ht="15.75" customHeight="1">
      <c r="A189" s="20" t="s">
        <v>221</v>
      </c>
      <c r="B189" s="20" t="s">
        <v>214</v>
      </c>
      <c r="C189">
        <v>6</v>
      </c>
      <c r="D189">
        <v>3</v>
      </c>
      <c r="E189" s="21">
        <f t="shared" si="25"/>
        <v>4.0140000000000002</v>
      </c>
      <c r="F189" s="2">
        <v>0.1</v>
      </c>
      <c r="G189" s="2">
        <v>3.9140000000000001</v>
      </c>
      <c r="H189" s="10">
        <f t="shared" si="26"/>
        <v>2.4912805181863479E-2</v>
      </c>
      <c r="I189" s="10"/>
      <c r="J189" s="10"/>
      <c r="K189" s="10"/>
    </row>
    <row r="190" spans="1:13" ht="15.75" customHeight="1">
      <c r="A190" s="20" t="s">
        <v>221</v>
      </c>
      <c r="B190" s="20" t="s">
        <v>214</v>
      </c>
      <c r="C190">
        <v>6</v>
      </c>
      <c r="D190">
        <v>4</v>
      </c>
      <c r="E190" s="21">
        <f t="shared" si="25"/>
        <v>14.534000000000001</v>
      </c>
      <c r="F190" s="2">
        <v>1.6E-2</v>
      </c>
      <c r="G190" s="2">
        <v>14.518000000000001</v>
      </c>
      <c r="H190" s="10">
        <f t="shared" si="26"/>
        <v>1.1008669327095086E-3</v>
      </c>
      <c r="I190" s="10"/>
      <c r="J190" s="10"/>
      <c r="K190" s="10"/>
    </row>
    <row r="191" spans="1:13" ht="15.75" customHeight="1">
      <c r="A191" s="20" t="s">
        <v>221</v>
      </c>
      <c r="B191" s="20" t="s">
        <v>214</v>
      </c>
      <c r="C191">
        <v>6</v>
      </c>
      <c r="D191">
        <v>5</v>
      </c>
      <c r="E191" s="21">
        <f t="shared" si="25"/>
        <v>2.6229999999999998</v>
      </c>
      <c r="F191" s="2">
        <v>0.223</v>
      </c>
      <c r="G191" s="2">
        <v>2.4</v>
      </c>
      <c r="H191" s="10">
        <f t="shared" si="26"/>
        <v>8.5017155928326357E-2</v>
      </c>
      <c r="I191" s="10"/>
      <c r="J191" s="10"/>
      <c r="K191" s="10"/>
    </row>
    <row r="192" spans="1:13" ht="15.75" customHeight="1">
      <c r="A192" s="20" t="s">
        <v>221</v>
      </c>
      <c r="B192" s="20" t="s">
        <v>214</v>
      </c>
      <c r="C192">
        <v>6</v>
      </c>
      <c r="D192">
        <v>6</v>
      </c>
      <c r="G192" s="2">
        <v>6.0670000000000002</v>
      </c>
      <c r="H192" s="10"/>
      <c r="I192" s="10"/>
      <c r="J192" s="10"/>
      <c r="K192" s="10"/>
    </row>
    <row r="193" spans="1:13" ht="15.75" customHeight="1">
      <c r="A193" s="20" t="s">
        <v>221</v>
      </c>
      <c r="B193" s="20" t="s">
        <v>214</v>
      </c>
      <c r="C193">
        <v>6</v>
      </c>
      <c r="D193">
        <v>7</v>
      </c>
      <c r="G193" s="2">
        <v>2.0459999999999998</v>
      </c>
      <c r="H193" s="10"/>
      <c r="I193" s="10"/>
      <c r="J193" s="10"/>
      <c r="K193" s="10"/>
    </row>
    <row r="194" spans="1:13" ht="15.75" customHeight="1">
      <c r="A194" s="20" t="s">
        <v>221</v>
      </c>
      <c r="B194" s="20" t="s">
        <v>214</v>
      </c>
      <c r="C194">
        <v>6</v>
      </c>
      <c r="D194">
        <v>8</v>
      </c>
      <c r="G194" s="2">
        <v>1.2070000000000001</v>
      </c>
      <c r="H194" s="10"/>
      <c r="I194" s="10"/>
      <c r="J194" s="10"/>
      <c r="K194" s="10"/>
    </row>
    <row r="195" spans="1:13" ht="15.75" customHeight="1">
      <c r="A195" s="20" t="s">
        <v>221</v>
      </c>
      <c r="B195" s="20" t="s">
        <v>214</v>
      </c>
      <c r="C195">
        <v>6</v>
      </c>
      <c r="D195">
        <v>9</v>
      </c>
      <c r="G195" s="2">
        <v>0.183</v>
      </c>
      <c r="H195" s="10"/>
      <c r="I195" s="10"/>
      <c r="J195" s="10"/>
      <c r="K195" s="10"/>
    </row>
    <row r="196" spans="1:13" ht="15.75" customHeight="1">
      <c r="A196" s="20" t="s">
        <v>221</v>
      </c>
      <c r="B196" s="20" t="s">
        <v>214</v>
      </c>
      <c r="C196">
        <v>6</v>
      </c>
      <c r="D196">
        <v>10</v>
      </c>
      <c r="G196" s="2">
        <v>4.45</v>
      </c>
      <c r="H196" s="10"/>
      <c r="I196" s="10"/>
      <c r="J196" s="10"/>
      <c r="K196" s="10"/>
    </row>
    <row r="197" spans="1:13" ht="15.75" customHeight="1">
      <c r="A197" s="20" t="s">
        <v>221</v>
      </c>
      <c r="B197" s="20" t="s">
        <v>214</v>
      </c>
      <c r="C197">
        <v>6</v>
      </c>
      <c r="D197">
        <v>11</v>
      </c>
      <c r="G197" s="2">
        <v>1.6</v>
      </c>
      <c r="H197" s="10"/>
      <c r="I197" s="10"/>
      <c r="J197" s="10"/>
      <c r="K197" s="10"/>
    </row>
    <row r="198" spans="1:13" ht="15.75" customHeight="1">
      <c r="A198" s="20" t="s">
        <v>221</v>
      </c>
      <c r="B198" s="20" t="s">
        <v>214</v>
      </c>
      <c r="C198">
        <v>6</v>
      </c>
      <c r="D198">
        <v>12</v>
      </c>
      <c r="G198" s="2">
        <v>0.60899999999999999</v>
      </c>
      <c r="H198" s="10"/>
      <c r="I198" s="10"/>
      <c r="J198" s="10"/>
      <c r="K198" s="10"/>
    </row>
    <row r="199" spans="1:13" ht="15.75" customHeight="1">
      <c r="A199" s="20" t="s">
        <v>221</v>
      </c>
      <c r="B199" s="20" t="s">
        <v>214</v>
      </c>
      <c r="C199">
        <v>6</v>
      </c>
      <c r="D199">
        <v>13</v>
      </c>
      <c r="G199" s="2">
        <v>0.65</v>
      </c>
      <c r="H199" s="10"/>
      <c r="I199" s="10"/>
      <c r="J199" s="10"/>
      <c r="K199" s="10"/>
    </row>
    <row r="200" spans="1:13" ht="15.75" customHeight="1">
      <c r="A200" s="20" t="s">
        <v>221</v>
      </c>
      <c r="B200" s="20" t="s">
        <v>214</v>
      </c>
      <c r="C200">
        <v>6</v>
      </c>
      <c r="D200">
        <v>14</v>
      </c>
      <c r="G200" s="2">
        <v>11.491</v>
      </c>
      <c r="H200" s="10"/>
      <c r="I200" s="10"/>
      <c r="J200" s="10"/>
      <c r="K200" s="10"/>
    </row>
    <row r="201" spans="1:13" ht="15.75" customHeight="1">
      <c r="A201" s="20" t="s">
        <v>221</v>
      </c>
      <c r="B201" s="20" t="s">
        <v>214</v>
      </c>
      <c r="C201">
        <v>6</v>
      </c>
      <c r="D201">
        <v>15</v>
      </c>
      <c r="G201" s="2">
        <v>9.6660000000000004</v>
      </c>
      <c r="H201" s="10"/>
      <c r="I201" s="10"/>
      <c r="J201" s="10"/>
      <c r="K201" s="10"/>
    </row>
    <row r="202" spans="1:13" ht="15.75" customHeight="1">
      <c r="A202" s="20" t="s">
        <v>221</v>
      </c>
      <c r="B202" s="20" t="s">
        <v>214</v>
      </c>
      <c r="C202">
        <v>6</v>
      </c>
      <c r="D202">
        <v>16</v>
      </c>
      <c r="G202" s="2">
        <v>1.35</v>
      </c>
      <c r="H202" s="10"/>
      <c r="I202" s="10"/>
      <c r="J202" s="10"/>
      <c r="K202" s="10"/>
    </row>
    <row r="203" spans="1:13" ht="15.75" customHeight="1">
      <c r="A203" s="20" t="s">
        <v>221</v>
      </c>
      <c r="B203" s="20" t="s">
        <v>214</v>
      </c>
      <c r="C203">
        <v>6</v>
      </c>
      <c r="D203">
        <v>17</v>
      </c>
      <c r="G203" s="2">
        <v>2.9540000000000002</v>
      </c>
      <c r="H203" s="10"/>
      <c r="I203" s="10"/>
      <c r="J203" s="10"/>
      <c r="K203" s="10"/>
    </row>
    <row r="204" spans="1:13" ht="15.75" customHeight="1">
      <c r="A204" s="20" t="s">
        <v>221</v>
      </c>
      <c r="B204" s="20" t="s">
        <v>214</v>
      </c>
      <c r="C204">
        <v>6</v>
      </c>
      <c r="D204">
        <v>18</v>
      </c>
      <c r="G204" s="2">
        <v>6.2E-2</v>
      </c>
      <c r="H204" s="10"/>
      <c r="I204" s="10"/>
      <c r="J204" s="10"/>
      <c r="K204" s="10"/>
    </row>
    <row r="205" spans="1:13" ht="15.75" customHeight="1">
      <c r="A205" s="20" t="s">
        <v>221</v>
      </c>
      <c r="B205" s="20" t="s">
        <v>214</v>
      </c>
      <c r="C205">
        <v>6</v>
      </c>
      <c r="D205">
        <v>19</v>
      </c>
      <c r="G205" s="2">
        <v>16.071000000000002</v>
      </c>
      <c r="H205" s="10"/>
      <c r="I205" s="10"/>
      <c r="J205" s="10"/>
      <c r="K205" s="10"/>
    </row>
    <row r="206" spans="1:13" ht="15.75" customHeight="1">
      <c r="A206" s="20" t="s">
        <v>221</v>
      </c>
      <c r="B206" s="20" t="s">
        <v>214</v>
      </c>
      <c r="C206">
        <v>6</v>
      </c>
      <c r="D206">
        <v>20</v>
      </c>
      <c r="G206" s="2">
        <v>0.36499999999999999</v>
      </c>
      <c r="H206" s="10"/>
      <c r="I206" s="10"/>
      <c r="J206" s="10"/>
      <c r="K206" s="10"/>
    </row>
    <row r="207" spans="1:13" ht="15.75" customHeight="1">
      <c r="A207" s="20"/>
      <c r="B207" s="20"/>
      <c r="E207" s="3"/>
      <c r="F207" s="3"/>
      <c r="G207" s="3"/>
      <c r="H207" s="3"/>
      <c r="I207" s="3"/>
      <c r="J207" s="3"/>
      <c r="K207" s="3"/>
      <c r="L207" s="1" t="s">
        <v>148</v>
      </c>
      <c r="M207" s="1">
        <v>115</v>
      </c>
    </row>
    <row r="208" spans="1:13" ht="15.75" customHeight="1">
      <c r="A208" s="20" t="s">
        <v>221</v>
      </c>
      <c r="B208" s="20" t="s">
        <v>214</v>
      </c>
      <c r="C208">
        <v>7</v>
      </c>
      <c r="D208">
        <v>1</v>
      </c>
      <c r="E208" s="21">
        <f>SUM(G208+F208)</f>
        <v>3.6840000000000002</v>
      </c>
      <c r="F208" s="2">
        <v>7.1999999999999995E-2</v>
      </c>
      <c r="G208" s="2">
        <v>3.6120000000000001</v>
      </c>
      <c r="H208" s="10">
        <f>F208/E208</f>
        <v>1.9543973941368076E-2</v>
      </c>
      <c r="I208" s="10">
        <f>AVERAGE(H208:H214)</f>
        <v>0.23036218003805711</v>
      </c>
      <c r="J208" s="10"/>
      <c r="K208" s="10"/>
    </row>
    <row r="209" spans="1:11" ht="15.75" customHeight="1">
      <c r="A209" s="20" t="s">
        <v>221</v>
      </c>
      <c r="B209" s="20" t="s">
        <v>214</v>
      </c>
      <c r="C209">
        <v>7</v>
      </c>
      <c r="D209">
        <v>2</v>
      </c>
      <c r="E209" s="21">
        <f t="shared" ref="E209:E214" si="27">SUM(G209+F209)</f>
        <v>0.74</v>
      </c>
      <c r="F209" s="2">
        <v>0.58899999999999997</v>
      </c>
      <c r="G209" s="2">
        <v>0.151</v>
      </c>
      <c r="H209" s="10">
        <f t="shared" ref="H209:H214" si="28">F209/E209</f>
        <v>0.79594594594594592</v>
      </c>
      <c r="I209" s="10"/>
      <c r="J209" s="10"/>
      <c r="K209" s="10"/>
    </row>
    <row r="210" spans="1:11" ht="15.75" customHeight="1">
      <c r="A210" s="20" t="s">
        <v>221</v>
      </c>
      <c r="B210" s="20" t="s">
        <v>214</v>
      </c>
      <c r="C210">
        <v>7</v>
      </c>
      <c r="D210">
        <v>3</v>
      </c>
      <c r="E210" s="21">
        <f t="shared" si="27"/>
        <v>0.68200000000000005</v>
      </c>
      <c r="F210" s="2">
        <v>0.221</v>
      </c>
      <c r="G210" s="2">
        <v>0.46100000000000002</v>
      </c>
      <c r="H210" s="10">
        <f t="shared" si="28"/>
        <v>0.32404692082111436</v>
      </c>
      <c r="I210" s="10"/>
      <c r="J210" s="10"/>
      <c r="K210" s="10"/>
    </row>
    <row r="211" spans="1:11" ht="15.75" customHeight="1">
      <c r="A211" s="20" t="s">
        <v>221</v>
      </c>
      <c r="B211" s="20" t="s">
        <v>214</v>
      </c>
      <c r="C211">
        <v>7</v>
      </c>
      <c r="D211">
        <v>4</v>
      </c>
      <c r="E211" s="21">
        <f t="shared" si="27"/>
        <v>4.431</v>
      </c>
      <c r="F211" s="2">
        <v>0.19700000000000001</v>
      </c>
      <c r="G211" s="2">
        <v>4.234</v>
      </c>
      <c r="H211" s="10">
        <f t="shared" si="28"/>
        <v>4.4459489957120291E-2</v>
      </c>
      <c r="I211" s="10"/>
      <c r="J211" s="10"/>
      <c r="K211" s="10"/>
    </row>
    <row r="212" spans="1:11" ht="15.75" customHeight="1">
      <c r="A212" s="20" t="s">
        <v>221</v>
      </c>
      <c r="B212" s="20" t="s">
        <v>214</v>
      </c>
      <c r="C212">
        <v>7</v>
      </c>
      <c r="D212">
        <v>5</v>
      </c>
      <c r="E212" s="21">
        <f t="shared" si="27"/>
        <v>12.234</v>
      </c>
      <c r="F212" s="2">
        <v>7.9000000000000001E-2</v>
      </c>
      <c r="G212" s="2">
        <v>12.154999999999999</v>
      </c>
      <c r="H212" s="10">
        <f t="shared" si="28"/>
        <v>6.4574137649174431E-3</v>
      </c>
      <c r="I212" s="10"/>
      <c r="J212" s="10"/>
      <c r="K212" s="10"/>
    </row>
    <row r="213" spans="1:11" ht="15.75" customHeight="1">
      <c r="A213" s="20" t="s">
        <v>221</v>
      </c>
      <c r="B213" s="20" t="s">
        <v>214</v>
      </c>
      <c r="C213">
        <v>7</v>
      </c>
      <c r="D213">
        <v>6</v>
      </c>
      <c r="E213" s="21">
        <f t="shared" si="27"/>
        <v>0.62</v>
      </c>
      <c r="F213" s="2">
        <v>0.153</v>
      </c>
      <c r="G213" s="2">
        <v>0.46700000000000003</v>
      </c>
      <c r="H213" s="10">
        <f t="shared" si="28"/>
        <v>0.24677419354838709</v>
      </c>
      <c r="I213" s="10"/>
      <c r="J213" s="10"/>
      <c r="K213" s="10"/>
    </row>
    <row r="214" spans="1:11" ht="15.75" customHeight="1">
      <c r="A214" s="20" t="s">
        <v>221</v>
      </c>
      <c r="B214" s="20" t="s">
        <v>214</v>
      </c>
      <c r="C214">
        <v>7</v>
      </c>
      <c r="D214">
        <v>7</v>
      </c>
      <c r="E214" s="21">
        <f t="shared" si="27"/>
        <v>5.6129999999999995</v>
      </c>
      <c r="F214" s="2">
        <v>0.98399999999999999</v>
      </c>
      <c r="G214" s="2">
        <v>4.6289999999999996</v>
      </c>
      <c r="H214" s="10">
        <f t="shared" si="28"/>
        <v>0.17530732228754678</v>
      </c>
      <c r="I214" s="10"/>
      <c r="J214" s="10"/>
      <c r="K214" s="10"/>
    </row>
    <row r="215" spans="1:11" ht="15.75" customHeight="1">
      <c r="A215" s="20" t="s">
        <v>221</v>
      </c>
      <c r="B215" s="20" t="s">
        <v>214</v>
      </c>
      <c r="C215">
        <v>7</v>
      </c>
      <c r="D215">
        <v>8</v>
      </c>
      <c r="G215" s="2">
        <v>1.883</v>
      </c>
      <c r="H215" s="10"/>
      <c r="I215" s="10"/>
      <c r="J215" s="10"/>
      <c r="K215" s="10"/>
    </row>
    <row r="216" spans="1:11" ht="15.75" customHeight="1">
      <c r="A216" s="20" t="s">
        <v>221</v>
      </c>
      <c r="B216" s="20" t="s">
        <v>214</v>
      </c>
      <c r="C216">
        <v>7</v>
      </c>
      <c r="D216">
        <v>9</v>
      </c>
      <c r="G216" s="2">
        <v>3.5129999999999999</v>
      </c>
      <c r="H216" s="10"/>
      <c r="I216" s="10"/>
      <c r="J216" s="10"/>
      <c r="K216" s="10"/>
    </row>
    <row r="217" spans="1:11" ht="15.75" customHeight="1">
      <c r="A217" s="20" t="s">
        <v>221</v>
      </c>
      <c r="B217" s="20" t="s">
        <v>214</v>
      </c>
      <c r="C217">
        <v>7</v>
      </c>
      <c r="D217">
        <v>10</v>
      </c>
      <c r="G217" s="2">
        <v>0.80100000000000005</v>
      </c>
      <c r="H217" s="10"/>
      <c r="I217" s="10"/>
      <c r="J217" s="10"/>
      <c r="K217" s="10"/>
    </row>
    <row r="218" spans="1:11" ht="15.75" customHeight="1">
      <c r="A218" s="20" t="s">
        <v>221</v>
      </c>
      <c r="B218" s="20" t="s">
        <v>214</v>
      </c>
      <c r="C218">
        <v>7</v>
      </c>
      <c r="D218">
        <v>11</v>
      </c>
      <c r="G218" s="2">
        <v>4.234</v>
      </c>
      <c r="H218" s="10"/>
      <c r="I218" s="10"/>
      <c r="J218" s="10"/>
      <c r="K218" s="10"/>
    </row>
    <row r="219" spans="1:11" ht="15.75" customHeight="1">
      <c r="A219" s="20" t="s">
        <v>221</v>
      </c>
      <c r="B219" s="20" t="s">
        <v>214</v>
      </c>
      <c r="C219">
        <v>7</v>
      </c>
      <c r="D219">
        <v>12</v>
      </c>
      <c r="G219" s="2">
        <v>1.508</v>
      </c>
      <c r="H219" s="10"/>
      <c r="I219" s="10"/>
      <c r="J219" s="10"/>
      <c r="K219" s="10"/>
    </row>
    <row r="220" spans="1:11" ht="15.75" customHeight="1">
      <c r="A220" s="20" t="s">
        <v>221</v>
      </c>
      <c r="B220" s="20" t="s">
        <v>214</v>
      </c>
      <c r="C220">
        <v>7</v>
      </c>
      <c r="D220">
        <v>13</v>
      </c>
      <c r="G220" s="2">
        <v>4.9370000000000003</v>
      </c>
      <c r="H220" s="10"/>
      <c r="I220" s="10"/>
      <c r="J220" s="10"/>
      <c r="K220" s="10"/>
    </row>
    <row r="221" spans="1:11" ht="15.75" customHeight="1">
      <c r="A221" s="20" t="s">
        <v>221</v>
      </c>
      <c r="B221" s="20" t="s">
        <v>214</v>
      </c>
      <c r="C221">
        <v>7</v>
      </c>
      <c r="D221">
        <v>14</v>
      </c>
      <c r="G221" s="2">
        <v>0.95099999999999996</v>
      </c>
      <c r="H221" s="10"/>
      <c r="I221" s="10"/>
      <c r="J221" s="10"/>
      <c r="K221" s="10"/>
    </row>
    <row r="222" spans="1:11" ht="15.75" customHeight="1">
      <c r="A222" s="20" t="s">
        <v>221</v>
      </c>
      <c r="B222" s="20" t="s">
        <v>214</v>
      </c>
      <c r="C222">
        <v>7</v>
      </c>
      <c r="D222">
        <v>15</v>
      </c>
      <c r="G222" s="2">
        <v>1.1756</v>
      </c>
      <c r="H222" s="10"/>
      <c r="I222" s="10"/>
      <c r="J222" s="10"/>
      <c r="K222" s="10"/>
    </row>
    <row r="223" spans="1:11" ht="15.75" customHeight="1">
      <c r="A223" s="20" t="s">
        <v>221</v>
      </c>
      <c r="B223" s="20" t="s">
        <v>214</v>
      </c>
      <c r="C223">
        <v>7</v>
      </c>
      <c r="D223">
        <v>16</v>
      </c>
      <c r="G223" s="2">
        <v>8.234</v>
      </c>
      <c r="H223" s="10"/>
      <c r="I223" s="10"/>
      <c r="J223" s="10"/>
      <c r="K223" s="10"/>
    </row>
    <row r="224" spans="1:11" ht="15.75" customHeight="1">
      <c r="A224" s="20" t="s">
        <v>221</v>
      </c>
      <c r="B224" s="20" t="s">
        <v>214</v>
      </c>
      <c r="C224">
        <v>7</v>
      </c>
      <c r="D224">
        <v>17</v>
      </c>
      <c r="G224" s="2">
        <v>0.57199999999999995</v>
      </c>
      <c r="H224" s="10"/>
      <c r="I224" s="10"/>
      <c r="J224" s="10"/>
      <c r="K224" s="10"/>
    </row>
    <row r="225" spans="1:13" ht="15.75" customHeight="1">
      <c r="A225" s="20" t="s">
        <v>221</v>
      </c>
      <c r="B225" s="20" t="s">
        <v>214</v>
      </c>
      <c r="C225">
        <v>7</v>
      </c>
      <c r="D225">
        <v>18</v>
      </c>
      <c r="G225" s="2">
        <v>4.9370000000000003</v>
      </c>
      <c r="H225" s="10"/>
      <c r="I225" s="10"/>
      <c r="J225" s="10"/>
      <c r="K225" s="10"/>
    </row>
    <row r="226" spans="1:13" ht="15.75" customHeight="1">
      <c r="A226" s="20" t="s">
        <v>221</v>
      </c>
      <c r="B226" s="20" t="s">
        <v>214</v>
      </c>
      <c r="C226">
        <v>7</v>
      </c>
      <c r="D226">
        <v>19</v>
      </c>
      <c r="G226" s="2">
        <v>0.57699999999999996</v>
      </c>
      <c r="H226" s="10"/>
      <c r="I226" s="10"/>
      <c r="J226" s="10"/>
      <c r="K226" s="10"/>
    </row>
    <row r="227" spans="1:13" ht="15.75" customHeight="1">
      <c r="A227" s="20" t="s">
        <v>221</v>
      </c>
      <c r="B227" s="20" t="s">
        <v>214</v>
      </c>
      <c r="C227">
        <v>7</v>
      </c>
      <c r="D227">
        <v>20</v>
      </c>
      <c r="G227" s="2">
        <v>7.4530000000000003</v>
      </c>
      <c r="H227" s="10"/>
      <c r="I227" s="10"/>
      <c r="J227" s="10"/>
      <c r="K227" s="10"/>
    </row>
    <row r="228" spans="1:13" ht="15.75" customHeight="1">
      <c r="A228" s="20" t="s">
        <v>221</v>
      </c>
      <c r="B228" s="20" t="s">
        <v>214</v>
      </c>
      <c r="C228">
        <v>7</v>
      </c>
      <c r="D228">
        <v>21</v>
      </c>
      <c r="G228" s="2">
        <v>1.379</v>
      </c>
      <c r="H228" s="10"/>
      <c r="I228" s="10"/>
      <c r="J228" s="10"/>
      <c r="K228" s="10"/>
    </row>
    <row r="229" spans="1:13" ht="15.75" customHeight="1">
      <c r="A229" s="20" t="s">
        <v>221</v>
      </c>
      <c r="B229" s="20" t="s">
        <v>214</v>
      </c>
      <c r="C229">
        <v>7</v>
      </c>
      <c r="D229">
        <v>22</v>
      </c>
      <c r="G229" s="2">
        <v>3.33</v>
      </c>
      <c r="H229" s="10"/>
      <c r="I229" s="10"/>
      <c r="J229" s="10"/>
      <c r="K229" s="10"/>
    </row>
    <row r="230" spans="1:13" ht="15.75" customHeight="1">
      <c r="A230" s="20" t="s">
        <v>221</v>
      </c>
      <c r="B230" s="20" t="s">
        <v>214</v>
      </c>
      <c r="C230">
        <v>7</v>
      </c>
      <c r="D230">
        <v>23</v>
      </c>
      <c r="G230" s="2">
        <v>1.625</v>
      </c>
      <c r="H230" s="10"/>
      <c r="I230" s="10"/>
      <c r="J230" s="10"/>
      <c r="K230" s="10"/>
    </row>
    <row r="231" spans="1:13" ht="15.75" customHeight="1">
      <c r="A231" s="20" t="s">
        <v>221</v>
      </c>
      <c r="B231" s="20" t="s">
        <v>214</v>
      </c>
      <c r="C231">
        <v>7</v>
      </c>
      <c r="D231">
        <v>24</v>
      </c>
      <c r="G231" s="2">
        <v>2.3090000000000002</v>
      </c>
      <c r="H231" s="10"/>
      <c r="I231" s="10"/>
      <c r="J231" s="10"/>
      <c r="K231" s="10"/>
    </row>
    <row r="232" spans="1:13" ht="15.75" customHeight="1">
      <c r="A232" s="20" t="s">
        <v>221</v>
      </c>
      <c r="B232" s="20" t="s">
        <v>214</v>
      </c>
      <c r="C232">
        <v>7</v>
      </c>
      <c r="D232">
        <v>25</v>
      </c>
      <c r="G232" s="2">
        <v>1.633</v>
      </c>
      <c r="H232" s="10"/>
      <c r="I232" s="10"/>
      <c r="J232" s="10"/>
      <c r="K232" s="10"/>
    </row>
    <row r="233" spans="1:13" ht="15.75" customHeight="1">
      <c r="A233" s="20" t="s">
        <v>221</v>
      </c>
      <c r="B233" s="20" t="s">
        <v>214</v>
      </c>
      <c r="C233">
        <v>7</v>
      </c>
      <c r="D233">
        <v>26</v>
      </c>
      <c r="G233" s="2">
        <v>2.758</v>
      </c>
      <c r="H233" s="10"/>
      <c r="I233" s="10"/>
      <c r="J233" s="10"/>
      <c r="K233" s="10"/>
    </row>
    <row r="234" spans="1:13" ht="15.75" customHeight="1">
      <c r="A234" s="20" t="s">
        <v>221</v>
      </c>
      <c r="B234" s="20" t="s">
        <v>214</v>
      </c>
      <c r="C234">
        <v>7</v>
      </c>
      <c r="D234">
        <v>27</v>
      </c>
      <c r="G234" s="2">
        <v>0.26900000000000002</v>
      </c>
      <c r="H234" s="10"/>
      <c r="I234" s="10"/>
      <c r="J234" s="10"/>
      <c r="K234" s="10"/>
    </row>
    <row r="235" spans="1:13" ht="15.75" customHeight="1">
      <c r="A235" s="20" t="s">
        <v>221</v>
      </c>
      <c r="B235" s="20" t="s">
        <v>214</v>
      </c>
      <c r="C235">
        <v>7</v>
      </c>
      <c r="D235">
        <v>28</v>
      </c>
      <c r="G235" s="2">
        <v>4.899</v>
      </c>
      <c r="H235" s="10"/>
      <c r="I235" s="10"/>
      <c r="J235" s="10"/>
      <c r="K235" s="10"/>
    </row>
    <row r="236" spans="1:13" ht="15.75" customHeight="1">
      <c r="A236" s="20" t="s">
        <v>221</v>
      </c>
      <c r="B236" s="20" t="s">
        <v>214</v>
      </c>
      <c r="C236">
        <v>7</v>
      </c>
      <c r="D236">
        <v>29</v>
      </c>
      <c r="G236" s="2">
        <v>5.4690000000000003</v>
      </c>
      <c r="H236" s="10"/>
      <c r="I236" s="10"/>
      <c r="J236" s="10"/>
      <c r="K236" s="10"/>
    </row>
    <row r="237" spans="1:13" ht="15.75" customHeight="1">
      <c r="A237" s="20" t="s">
        <v>221</v>
      </c>
      <c r="B237" s="20" t="s">
        <v>214</v>
      </c>
      <c r="C237">
        <v>7</v>
      </c>
      <c r="D237">
        <v>30</v>
      </c>
      <c r="G237" s="2">
        <v>1.155</v>
      </c>
      <c r="H237" s="10"/>
      <c r="I237" s="10"/>
      <c r="J237" s="10"/>
      <c r="K237" s="10"/>
    </row>
    <row r="238" spans="1:13" ht="15.75" customHeight="1">
      <c r="A238" s="20"/>
      <c r="B238" s="20"/>
      <c r="E238" s="3"/>
      <c r="F238" s="3"/>
      <c r="G238" s="3"/>
      <c r="H238" s="3"/>
      <c r="I238" s="3"/>
      <c r="J238" s="3"/>
      <c r="K238" s="3"/>
      <c r="L238" s="1" t="s">
        <v>151</v>
      </c>
      <c r="M238" s="1">
        <v>116</v>
      </c>
    </row>
    <row r="239" spans="1:13" ht="15.75" customHeight="1">
      <c r="A239" s="20" t="s">
        <v>221</v>
      </c>
      <c r="B239" s="20" t="s">
        <v>214</v>
      </c>
      <c r="C239">
        <v>8</v>
      </c>
      <c r="D239">
        <v>1</v>
      </c>
      <c r="E239" s="21">
        <f>SUM(G239+F239)</f>
        <v>5.8319999999999999</v>
      </c>
      <c r="F239" s="2">
        <v>0.79600000000000004</v>
      </c>
      <c r="G239" s="2">
        <v>5.0359999999999996</v>
      </c>
      <c r="H239" s="10">
        <f>F239/E239</f>
        <v>0.13648834019204389</v>
      </c>
      <c r="I239" s="10">
        <f>AVERAGE(H239:H245)</f>
        <v>9.2897996963901081E-2</v>
      </c>
      <c r="J239" s="10"/>
      <c r="K239" s="10"/>
    </row>
    <row r="240" spans="1:13" ht="15.75" customHeight="1">
      <c r="A240" s="20" t="s">
        <v>221</v>
      </c>
      <c r="B240" s="20" t="s">
        <v>214</v>
      </c>
      <c r="C240">
        <v>8</v>
      </c>
      <c r="D240">
        <v>2</v>
      </c>
      <c r="E240" s="21">
        <f t="shared" ref="E240:E245" si="29">SUM(G240+F240)</f>
        <v>5.6829999999999998</v>
      </c>
      <c r="F240" s="2">
        <v>0.11600000000000001</v>
      </c>
      <c r="G240" s="2">
        <v>5.5670000000000002</v>
      </c>
      <c r="H240" s="10">
        <f t="shared" ref="H240:H245" si="30">F240/E240</f>
        <v>2.0411754355094142E-2</v>
      </c>
      <c r="I240" s="10"/>
      <c r="J240" s="10"/>
      <c r="K240" s="10"/>
    </row>
    <row r="241" spans="1:13" ht="15.75" customHeight="1">
      <c r="A241" s="20" t="s">
        <v>221</v>
      </c>
      <c r="B241" s="20" t="s">
        <v>214</v>
      </c>
      <c r="C241">
        <v>8</v>
      </c>
      <c r="D241">
        <v>3</v>
      </c>
      <c r="E241" s="21">
        <f t="shared" si="29"/>
        <v>7.87</v>
      </c>
      <c r="F241" s="2">
        <v>0.22900000000000001</v>
      </c>
      <c r="G241" s="2">
        <v>7.641</v>
      </c>
      <c r="H241" s="10">
        <f t="shared" si="30"/>
        <v>2.9097839898348157E-2</v>
      </c>
      <c r="I241" s="10"/>
      <c r="J241" s="10"/>
      <c r="K241" s="10"/>
    </row>
    <row r="242" spans="1:13" ht="15.75" customHeight="1">
      <c r="A242" s="20" t="s">
        <v>221</v>
      </c>
      <c r="B242" s="20" t="s">
        <v>214</v>
      </c>
      <c r="C242">
        <v>8</v>
      </c>
      <c r="D242">
        <v>4</v>
      </c>
      <c r="E242" s="21">
        <f t="shared" si="29"/>
        <v>19.277999999999999</v>
      </c>
      <c r="F242" s="2">
        <v>0.13</v>
      </c>
      <c r="G242" s="2">
        <v>19.148</v>
      </c>
      <c r="H242" s="10">
        <f t="shared" si="30"/>
        <v>6.7434381159871366E-3</v>
      </c>
      <c r="I242" s="10"/>
      <c r="J242" s="10"/>
      <c r="K242" s="10"/>
    </row>
    <row r="243" spans="1:13" ht="15.75" customHeight="1">
      <c r="A243" s="20" t="s">
        <v>221</v>
      </c>
      <c r="B243" s="20" t="s">
        <v>214</v>
      </c>
      <c r="C243">
        <v>8</v>
      </c>
      <c r="D243">
        <v>5</v>
      </c>
      <c r="E243" s="21">
        <f t="shared" si="29"/>
        <v>2.8380000000000001</v>
      </c>
      <c r="F243" s="2">
        <v>6.8000000000000005E-2</v>
      </c>
      <c r="G243" s="2">
        <v>2.77</v>
      </c>
      <c r="H243" s="10">
        <f t="shared" si="30"/>
        <v>2.3960535588442567E-2</v>
      </c>
      <c r="I243" s="10"/>
      <c r="J243" s="10"/>
      <c r="K243" s="10"/>
    </row>
    <row r="244" spans="1:13" ht="15.75" customHeight="1">
      <c r="A244" s="20" t="s">
        <v>221</v>
      </c>
      <c r="B244" s="20" t="s">
        <v>214</v>
      </c>
      <c r="C244">
        <v>8</v>
      </c>
      <c r="D244">
        <v>6</v>
      </c>
      <c r="E244" s="21">
        <f t="shared" si="29"/>
        <v>5.4370000000000003</v>
      </c>
      <c r="F244" s="2">
        <v>2.1150000000000002</v>
      </c>
      <c r="G244" s="2">
        <v>3.3220000000000001</v>
      </c>
      <c r="H244" s="10">
        <f t="shared" si="30"/>
        <v>0.38900128747471036</v>
      </c>
      <c r="I244" s="10"/>
      <c r="J244" s="10"/>
      <c r="K244" s="10"/>
    </row>
    <row r="245" spans="1:13" ht="15.75" customHeight="1">
      <c r="A245" s="20" t="s">
        <v>221</v>
      </c>
      <c r="B245" s="20" t="s">
        <v>214</v>
      </c>
      <c r="C245">
        <v>8</v>
      </c>
      <c r="D245">
        <v>7</v>
      </c>
      <c r="E245" s="21">
        <f t="shared" si="29"/>
        <v>15.903</v>
      </c>
      <c r="F245" s="2">
        <v>0.70899999999999996</v>
      </c>
      <c r="G245" s="2">
        <v>15.194000000000001</v>
      </c>
      <c r="H245" s="10">
        <f t="shared" si="30"/>
        <v>4.4582783122681255E-2</v>
      </c>
      <c r="I245" s="10"/>
      <c r="J245" s="10"/>
      <c r="K245" s="10"/>
    </row>
    <row r="246" spans="1:13" ht="15.75" customHeight="1">
      <c r="A246" s="20" t="s">
        <v>221</v>
      </c>
      <c r="B246" s="20" t="s">
        <v>214</v>
      </c>
      <c r="C246">
        <v>8</v>
      </c>
      <c r="D246">
        <v>8</v>
      </c>
      <c r="G246" s="2">
        <v>0.22900000000000001</v>
      </c>
      <c r="H246" s="10"/>
      <c r="I246" s="10"/>
      <c r="J246" s="10"/>
      <c r="K246" s="10"/>
    </row>
    <row r="247" spans="1:13" ht="15.75" customHeight="1">
      <c r="A247" s="20" t="s">
        <v>221</v>
      </c>
      <c r="B247" s="20" t="s">
        <v>214</v>
      </c>
      <c r="C247">
        <v>8</v>
      </c>
      <c r="D247">
        <v>9</v>
      </c>
      <c r="G247" s="2">
        <v>6.4829999999999997</v>
      </c>
      <c r="H247" s="10"/>
      <c r="I247" s="10"/>
      <c r="J247" s="10"/>
      <c r="K247" s="10"/>
    </row>
    <row r="248" spans="1:13" ht="15.75" customHeight="1">
      <c r="A248" s="20" t="s">
        <v>221</v>
      </c>
      <c r="B248" s="20" t="s">
        <v>214</v>
      </c>
      <c r="C248">
        <v>8</v>
      </c>
      <c r="D248">
        <v>10</v>
      </c>
      <c r="G248" s="2">
        <v>8.4450000000000003</v>
      </c>
      <c r="H248" s="10"/>
      <c r="I248" s="10"/>
      <c r="J248" s="10"/>
      <c r="K248" s="10"/>
    </row>
    <row r="249" spans="1:13" ht="15.75" customHeight="1">
      <c r="A249" s="20" t="s">
        <v>221</v>
      </c>
      <c r="B249" s="20" t="s">
        <v>214</v>
      </c>
      <c r="C249">
        <v>8</v>
      </c>
      <c r="D249">
        <v>11</v>
      </c>
      <c r="G249" s="2">
        <v>1.8859999999999999</v>
      </c>
      <c r="H249" s="10"/>
      <c r="I249" s="10"/>
      <c r="J249" s="10"/>
      <c r="K249" s="10"/>
    </row>
    <row r="250" spans="1:13" ht="15.75" customHeight="1">
      <c r="A250" s="20" t="s">
        <v>221</v>
      </c>
      <c r="B250" s="20" t="s">
        <v>214</v>
      </c>
      <c r="C250">
        <v>8</v>
      </c>
      <c r="D250">
        <v>12</v>
      </c>
      <c r="G250" s="2">
        <v>27.498000000000001</v>
      </c>
      <c r="H250" s="10"/>
      <c r="I250" s="10"/>
      <c r="J250" s="10"/>
      <c r="K250" s="10"/>
    </row>
    <row r="251" spans="1:13" ht="15.75" customHeight="1">
      <c r="A251" s="20" t="s">
        <v>221</v>
      </c>
      <c r="B251" s="20" t="s">
        <v>214</v>
      </c>
      <c r="C251">
        <v>8</v>
      </c>
      <c r="D251">
        <v>13</v>
      </c>
      <c r="G251" s="2">
        <v>0.29599999999999999</v>
      </c>
      <c r="H251" s="10"/>
      <c r="I251" s="10"/>
      <c r="J251" s="10"/>
      <c r="K251" s="10"/>
    </row>
    <row r="252" spans="1:13" ht="15.75" customHeight="1">
      <c r="A252" s="20" t="s">
        <v>221</v>
      </c>
      <c r="B252" s="20" t="s">
        <v>214</v>
      </c>
      <c r="C252">
        <v>8</v>
      </c>
      <c r="D252">
        <v>14</v>
      </c>
      <c r="G252" s="2">
        <v>5.9189999999999996</v>
      </c>
      <c r="H252" s="10"/>
      <c r="I252" s="10"/>
      <c r="J252" s="10"/>
      <c r="K252" s="10"/>
    </row>
    <row r="253" spans="1:13" ht="15.75" customHeight="1">
      <c r="A253" s="20" t="s">
        <v>221</v>
      </c>
      <c r="B253" s="20" t="s">
        <v>214</v>
      </c>
      <c r="C253">
        <v>8</v>
      </c>
      <c r="D253">
        <v>15</v>
      </c>
      <c r="G253" s="2">
        <v>6.7649999999999997</v>
      </c>
      <c r="H253" s="10"/>
      <c r="I253" s="10"/>
      <c r="J253" s="10"/>
      <c r="K253" s="10"/>
    </row>
    <row r="254" spans="1:13" ht="15.75" customHeight="1">
      <c r="A254" s="20" t="s">
        <v>221</v>
      </c>
      <c r="B254" s="20" t="s">
        <v>214</v>
      </c>
      <c r="C254">
        <v>8</v>
      </c>
      <c r="D254">
        <v>16</v>
      </c>
      <c r="G254" s="2">
        <v>1.7410000000000001</v>
      </c>
      <c r="H254" s="10"/>
      <c r="I254" s="10"/>
      <c r="J254" s="10"/>
      <c r="K254" s="10"/>
    </row>
    <row r="255" spans="1:13" ht="15.75" customHeight="1">
      <c r="A255" s="20"/>
      <c r="B255" s="20"/>
      <c r="E255" s="3"/>
      <c r="F255" s="3"/>
      <c r="G255" s="3"/>
      <c r="H255" s="3"/>
      <c r="I255" s="3"/>
      <c r="J255" s="3"/>
      <c r="K255" s="3"/>
      <c r="L255" s="1" t="s">
        <v>153</v>
      </c>
      <c r="M255" s="1">
        <v>117</v>
      </c>
    </row>
    <row r="256" spans="1:13" ht="15.75" customHeight="1">
      <c r="A256" s="20" t="s">
        <v>221</v>
      </c>
      <c r="B256" s="20" t="s">
        <v>214</v>
      </c>
      <c r="C256">
        <v>9</v>
      </c>
      <c r="D256">
        <v>1</v>
      </c>
      <c r="E256" s="21">
        <f>SUM(G256+F256)</f>
        <v>35.326000000000001</v>
      </c>
      <c r="F256" s="2">
        <v>6.8000000000000005E-2</v>
      </c>
      <c r="G256" s="2">
        <v>35.258000000000003</v>
      </c>
      <c r="H256" s="10">
        <f>F256/E256</f>
        <v>1.9249278152069298E-3</v>
      </c>
      <c r="I256" s="10">
        <f>AVERAGE(H256:H266)</f>
        <v>6.9079091257045866E-2</v>
      </c>
      <c r="J256" s="10"/>
      <c r="K256" s="10"/>
    </row>
    <row r="257" spans="1:11" ht="15.75" customHeight="1">
      <c r="A257" s="20" t="s">
        <v>221</v>
      </c>
      <c r="B257" s="20" t="s">
        <v>214</v>
      </c>
      <c r="C257">
        <v>9</v>
      </c>
      <c r="D257">
        <v>2</v>
      </c>
      <c r="E257" s="21">
        <f t="shared" ref="E257:E266" si="31">SUM(G257+F257)</f>
        <v>16.533000000000001</v>
      </c>
      <c r="F257" s="2">
        <v>0.36899999999999999</v>
      </c>
      <c r="G257" s="2">
        <v>16.164000000000001</v>
      </c>
      <c r="H257" s="10">
        <f t="shared" ref="H257:H266" si="32">F257/E257</f>
        <v>2.2318998366902557E-2</v>
      </c>
      <c r="I257" s="10"/>
      <c r="J257" s="10"/>
      <c r="K257" s="10"/>
    </row>
    <row r="258" spans="1:11" ht="15.75" customHeight="1">
      <c r="A258" s="20" t="s">
        <v>221</v>
      </c>
      <c r="B258" s="20" t="s">
        <v>214</v>
      </c>
      <c r="C258">
        <v>9</v>
      </c>
      <c r="D258">
        <v>3</v>
      </c>
      <c r="E258" s="21">
        <f t="shared" si="31"/>
        <v>1.583</v>
      </c>
      <c r="F258" s="2">
        <v>0.16800000000000001</v>
      </c>
      <c r="G258" s="2">
        <v>1.415</v>
      </c>
      <c r="H258" s="10">
        <f t="shared" si="32"/>
        <v>0.10612760581174985</v>
      </c>
      <c r="I258" s="10"/>
      <c r="J258" s="10"/>
      <c r="K258" s="10"/>
    </row>
    <row r="259" spans="1:11" ht="15.75" customHeight="1">
      <c r="A259" s="20" t="s">
        <v>221</v>
      </c>
      <c r="B259" s="20" t="s">
        <v>214</v>
      </c>
      <c r="C259">
        <v>9</v>
      </c>
      <c r="D259">
        <v>4</v>
      </c>
      <c r="E259" s="21">
        <f t="shared" si="31"/>
        <v>6.7030000000000003</v>
      </c>
      <c r="F259" s="2">
        <v>0.13600000000000001</v>
      </c>
      <c r="G259" s="2">
        <v>6.5670000000000002</v>
      </c>
      <c r="H259" s="10">
        <f t="shared" si="32"/>
        <v>2.0289422646576162E-2</v>
      </c>
      <c r="I259" s="10"/>
      <c r="J259" s="10"/>
      <c r="K259" s="10"/>
    </row>
    <row r="260" spans="1:11" ht="15.75" customHeight="1">
      <c r="A260" s="20" t="s">
        <v>221</v>
      </c>
      <c r="B260" s="20" t="s">
        <v>214</v>
      </c>
      <c r="C260">
        <v>9</v>
      </c>
      <c r="D260">
        <v>5</v>
      </c>
      <c r="E260" s="21">
        <f t="shared" si="31"/>
        <v>3.036</v>
      </c>
      <c r="F260" s="2">
        <v>0.307</v>
      </c>
      <c r="G260" s="2">
        <v>2.7290000000000001</v>
      </c>
      <c r="H260" s="10">
        <f t="shared" si="32"/>
        <v>0.10111989459815547</v>
      </c>
      <c r="I260" s="10"/>
      <c r="J260" s="10"/>
      <c r="K260" s="10"/>
    </row>
    <row r="261" spans="1:11" ht="15.75" customHeight="1">
      <c r="A261" s="20" t="s">
        <v>221</v>
      </c>
      <c r="B261" s="20" t="s">
        <v>214</v>
      </c>
      <c r="C261">
        <v>9</v>
      </c>
      <c r="D261">
        <v>6</v>
      </c>
      <c r="E261" s="21">
        <f t="shared" si="31"/>
        <v>2.5460000000000003</v>
      </c>
      <c r="F261" s="2">
        <v>0.152</v>
      </c>
      <c r="G261" s="2">
        <v>2.3940000000000001</v>
      </c>
      <c r="H261" s="10">
        <f t="shared" si="32"/>
        <v>5.9701492537313425E-2</v>
      </c>
      <c r="I261" s="10"/>
      <c r="J261" s="10"/>
      <c r="K261" s="10"/>
    </row>
    <row r="262" spans="1:11" ht="15.75" customHeight="1">
      <c r="A262" s="20" t="s">
        <v>221</v>
      </c>
      <c r="B262" s="20" t="s">
        <v>214</v>
      </c>
      <c r="C262">
        <v>9</v>
      </c>
      <c r="D262">
        <v>7</v>
      </c>
      <c r="E262" s="21">
        <f t="shared" si="31"/>
        <v>2.14</v>
      </c>
      <c r="F262" s="2">
        <v>0.21</v>
      </c>
      <c r="G262" s="2">
        <v>1.93</v>
      </c>
      <c r="H262" s="10">
        <f t="shared" si="32"/>
        <v>9.8130841121495324E-2</v>
      </c>
      <c r="I262" s="10"/>
      <c r="J262" s="10"/>
      <c r="K262" s="10"/>
    </row>
    <row r="263" spans="1:11" ht="15.75" customHeight="1">
      <c r="A263" s="20" t="s">
        <v>221</v>
      </c>
      <c r="B263" s="20" t="s">
        <v>214</v>
      </c>
      <c r="C263">
        <v>9</v>
      </c>
      <c r="D263">
        <v>8</v>
      </c>
      <c r="E263" s="21">
        <f t="shared" si="31"/>
        <v>4.8709999999999996</v>
      </c>
      <c r="F263" s="2">
        <v>8.2000000000000003E-2</v>
      </c>
      <c r="G263" s="2">
        <v>4.7889999999999997</v>
      </c>
      <c r="H263" s="10">
        <f t="shared" si="32"/>
        <v>1.6834325600492715E-2</v>
      </c>
      <c r="I263" s="10"/>
      <c r="J263" s="10"/>
      <c r="K263" s="10"/>
    </row>
    <row r="264" spans="1:11" ht="15.75" customHeight="1">
      <c r="A264" s="20" t="s">
        <v>221</v>
      </c>
      <c r="B264" s="20" t="s">
        <v>214</v>
      </c>
      <c r="C264">
        <v>9</v>
      </c>
      <c r="D264">
        <v>9</v>
      </c>
      <c r="E264" s="21">
        <f t="shared" si="31"/>
        <v>2.5950000000000002</v>
      </c>
      <c r="F264" s="2">
        <v>0.38600000000000001</v>
      </c>
      <c r="G264" s="2">
        <v>2.2090000000000001</v>
      </c>
      <c r="H264" s="10">
        <f t="shared" si="32"/>
        <v>0.148747591522158</v>
      </c>
      <c r="I264" s="10"/>
      <c r="J264" s="10"/>
      <c r="K264" s="10"/>
    </row>
    <row r="265" spans="1:11" ht="15.75" customHeight="1">
      <c r="A265" s="20" t="s">
        <v>221</v>
      </c>
      <c r="B265" s="20" t="s">
        <v>214</v>
      </c>
      <c r="C265">
        <v>9</v>
      </c>
      <c r="D265">
        <v>10</v>
      </c>
      <c r="E265" s="21">
        <f t="shared" si="31"/>
        <v>1.762</v>
      </c>
      <c r="F265" s="2">
        <v>7.6999999999999999E-2</v>
      </c>
      <c r="G265" s="2">
        <v>1.6850000000000001</v>
      </c>
      <c r="H265" s="10">
        <f t="shared" si="32"/>
        <v>4.3700340522133937E-2</v>
      </c>
      <c r="I265" s="10"/>
      <c r="J265" s="10"/>
      <c r="K265" s="10"/>
    </row>
    <row r="266" spans="1:11" ht="15.75" customHeight="1">
      <c r="A266" s="20" t="s">
        <v>221</v>
      </c>
      <c r="B266" s="20" t="s">
        <v>214</v>
      </c>
      <c r="C266">
        <v>9</v>
      </c>
      <c r="D266">
        <v>11</v>
      </c>
      <c r="E266" s="21">
        <f t="shared" si="31"/>
        <v>3.2629999999999999</v>
      </c>
      <c r="F266" s="7">
        <v>0.46</v>
      </c>
      <c r="G266" s="2">
        <v>2.8029999999999999</v>
      </c>
      <c r="H266" s="10">
        <f t="shared" si="32"/>
        <v>0.14097456328532026</v>
      </c>
      <c r="I266" s="10"/>
      <c r="J266" s="10"/>
      <c r="K266" s="10"/>
    </row>
    <row r="267" spans="1:11" ht="15.75" customHeight="1">
      <c r="A267" s="20" t="s">
        <v>221</v>
      </c>
      <c r="B267" s="20" t="s">
        <v>214</v>
      </c>
      <c r="C267">
        <v>9</v>
      </c>
      <c r="D267">
        <v>12</v>
      </c>
      <c r="G267" s="2">
        <v>1.1359999999999999</v>
      </c>
      <c r="H267" s="10"/>
      <c r="I267" s="10"/>
      <c r="J267" s="10"/>
      <c r="K267" s="10"/>
    </row>
    <row r="268" spans="1:11" ht="15.75" customHeight="1">
      <c r="A268" s="20" t="s">
        <v>221</v>
      </c>
      <c r="B268" s="20" t="s">
        <v>214</v>
      </c>
      <c r="C268">
        <v>9</v>
      </c>
      <c r="D268">
        <v>13</v>
      </c>
      <c r="G268" s="2">
        <v>8.6020000000000003</v>
      </c>
      <c r="H268" s="10"/>
      <c r="I268" s="10"/>
      <c r="J268" s="10"/>
      <c r="K268" s="10"/>
    </row>
    <row r="269" spans="1:11" ht="15.75" customHeight="1">
      <c r="A269" s="20" t="s">
        <v>221</v>
      </c>
      <c r="B269" s="20" t="s">
        <v>214</v>
      </c>
      <c r="C269">
        <v>9</v>
      </c>
      <c r="D269">
        <v>14</v>
      </c>
      <c r="G269" s="2">
        <v>13.414</v>
      </c>
      <c r="H269" s="10"/>
      <c r="I269" s="10"/>
      <c r="J269" s="10"/>
      <c r="K269" s="10"/>
    </row>
    <row r="270" spans="1:11" ht="15.75" customHeight="1">
      <c r="A270" s="20" t="s">
        <v>221</v>
      </c>
      <c r="B270" s="20" t="s">
        <v>214</v>
      </c>
      <c r="C270">
        <v>9</v>
      </c>
      <c r="D270">
        <v>15</v>
      </c>
      <c r="G270" s="2">
        <v>11.343</v>
      </c>
      <c r="H270" s="10"/>
      <c r="I270" s="10"/>
      <c r="J270" s="10"/>
      <c r="K270" s="10"/>
    </row>
    <row r="271" spans="1:11" ht="15.75" customHeight="1">
      <c r="A271" s="20" t="s">
        <v>221</v>
      </c>
      <c r="B271" s="20" t="s">
        <v>214</v>
      </c>
      <c r="C271">
        <v>9</v>
      </c>
      <c r="D271">
        <v>16</v>
      </c>
      <c r="G271" s="2">
        <v>1.8220000000000001</v>
      </c>
      <c r="H271" s="10"/>
      <c r="I271" s="10"/>
      <c r="J271" s="10"/>
      <c r="K271" s="10"/>
    </row>
    <row r="272" spans="1:11" ht="15.75" customHeight="1">
      <c r="A272" s="20" t="s">
        <v>221</v>
      </c>
      <c r="B272" s="20" t="s">
        <v>214</v>
      </c>
      <c r="C272">
        <v>9</v>
      </c>
      <c r="D272">
        <v>17</v>
      </c>
      <c r="G272" s="2">
        <v>1.62</v>
      </c>
      <c r="H272" s="10"/>
      <c r="I272" s="10"/>
      <c r="J272" s="10"/>
      <c r="K272" s="10"/>
    </row>
    <row r="273" spans="1:13" ht="15.75" customHeight="1">
      <c r="A273" s="20" t="s">
        <v>221</v>
      </c>
      <c r="B273" s="20" t="s">
        <v>214</v>
      </c>
      <c r="C273">
        <v>9</v>
      </c>
      <c r="D273">
        <v>18</v>
      </c>
      <c r="G273" s="2">
        <v>1.4590000000000001</v>
      </c>
      <c r="H273" s="10"/>
      <c r="I273" s="10"/>
      <c r="J273" s="10"/>
      <c r="K273" s="10"/>
    </row>
    <row r="274" spans="1:13" ht="15.75" customHeight="1">
      <c r="A274" s="20" t="s">
        <v>221</v>
      </c>
      <c r="B274" s="20" t="s">
        <v>214</v>
      </c>
      <c r="C274">
        <v>9</v>
      </c>
      <c r="D274">
        <v>19</v>
      </c>
      <c r="G274" s="2">
        <v>2.952</v>
      </c>
      <c r="H274" s="10"/>
      <c r="I274" s="10"/>
      <c r="J274" s="10"/>
      <c r="K274" s="10"/>
    </row>
    <row r="275" spans="1:13" ht="15.75" customHeight="1">
      <c r="A275" s="20" t="s">
        <v>221</v>
      </c>
      <c r="B275" s="20" t="s">
        <v>214</v>
      </c>
      <c r="C275">
        <v>9</v>
      </c>
      <c r="D275">
        <v>20</v>
      </c>
      <c r="G275" s="2">
        <v>3.5920000000000001</v>
      </c>
      <c r="H275" s="10"/>
      <c r="I275" s="10"/>
      <c r="J275" s="10"/>
      <c r="K275" s="10"/>
    </row>
    <row r="276" spans="1:13" ht="15.75" customHeight="1">
      <c r="A276" s="20" t="s">
        <v>221</v>
      </c>
      <c r="B276" s="20" t="s">
        <v>214</v>
      </c>
      <c r="C276">
        <v>9</v>
      </c>
      <c r="D276">
        <v>21</v>
      </c>
      <c r="G276" s="2">
        <v>4.9139999999999997</v>
      </c>
      <c r="H276" s="10"/>
      <c r="I276" s="10"/>
      <c r="J276" s="10"/>
      <c r="K276" s="10"/>
    </row>
    <row r="277" spans="1:13" ht="15.75" customHeight="1">
      <c r="A277" s="20" t="s">
        <v>221</v>
      </c>
      <c r="B277" s="20" t="s">
        <v>214</v>
      </c>
      <c r="C277">
        <v>9</v>
      </c>
      <c r="D277">
        <v>22</v>
      </c>
      <c r="G277" s="2">
        <v>0.56000000000000005</v>
      </c>
      <c r="H277" s="10"/>
      <c r="I277" s="10"/>
      <c r="J277" s="10"/>
      <c r="K277" s="10"/>
    </row>
    <row r="278" spans="1:13" ht="15.75" customHeight="1">
      <c r="A278" s="20" t="s">
        <v>221</v>
      </c>
      <c r="B278" s="20" t="s">
        <v>214</v>
      </c>
      <c r="C278">
        <v>9</v>
      </c>
      <c r="D278">
        <v>23</v>
      </c>
      <c r="G278" s="2">
        <v>9.7409999999999997</v>
      </c>
      <c r="H278" s="10"/>
      <c r="I278" s="10"/>
      <c r="J278" s="10"/>
      <c r="K278" s="10"/>
    </row>
    <row r="279" spans="1:13" ht="15.75" customHeight="1">
      <c r="A279" s="20" t="s">
        <v>221</v>
      </c>
      <c r="B279" s="20" t="s">
        <v>214</v>
      </c>
      <c r="C279">
        <v>9</v>
      </c>
      <c r="D279">
        <v>24</v>
      </c>
      <c r="G279" s="2">
        <v>3.7530000000000001</v>
      </c>
      <c r="H279" s="10"/>
      <c r="I279" s="10"/>
      <c r="J279" s="10"/>
      <c r="K279" s="10"/>
    </row>
    <row r="280" spans="1:13" ht="15.75" customHeight="1">
      <c r="A280" s="20" t="s">
        <v>221</v>
      </c>
      <c r="B280" s="20" t="s">
        <v>214</v>
      </c>
      <c r="C280">
        <v>9</v>
      </c>
      <c r="D280">
        <v>25</v>
      </c>
      <c r="G280" s="2">
        <v>1.546</v>
      </c>
      <c r="H280" s="10"/>
      <c r="I280" s="10"/>
      <c r="J280" s="10"/>
      <c r="K280" s="10"/>
    </row>
    <row r="281" spans="1:13" ht="15.75" customHeight="1">
      <c r="A281" s="20" t="s">
        <v>221</v>
      </c>
      <c r="B281" s="20" t="s">
        <v>214</v>
      </c>
      <c r="C281">
        <v>9</v>
      </c>
      <c r="D281">
        <v>26</v>
      </c>
      <c r="G281" s="2">
        <v>4.0369999999999999</v>
      </c>
      <c r="H281" s="10"/>
      <c r="I281" s="10"/>
      <c r="J281" s="10"/>
      <c r="K281" s="10"/>
    </row>
    <row r="282" spans="1:13" ht="15.75" customHeight="1">
      <c r="A282" s="20" t="s">
        <v>221</v>
      </c>
      <c r="B282" s="20" t="s">
        <v>214</v>
      </c>
      <c r="C282">
        <v>9</v>
      </c>
      <c r="D282">
        <v>27</v>
      </c>
      <c r="G282" s="2">
        <v>1.1819999999999999</v>
      </c>
      <c r="H282" s="10"/>
      <c r="I282" s="10"/>
      <c r="J282" s="10"/>
      <c r="K282" s="10"/>
    </row>
    <row r="283" spans="1:13" ht="15.75" customHeight="1">
      <c r="A283" s="20" t="s">
        <v>221</v>
      </c>
      <c r="B283" s="20" t="s">
        <v>214</v>
      </c>
      <c r="C283">
        <v>9</v>
      </c>
      <c r="D283">
        <v>28</v>
      </c>
      <c r="G283" s="2">
        <v>8.6020000000000003</v>
      </c>
      <c r="H283" s="10"/>
      <c r="I283" s="10"/>
      <c r="J283" s="10"/>
      <c r="K283" s="10"/>
    </row>
    <row r="284" spans="1:13" ht="15.75" customHeight="1">
      <c r="A284" s="20"/>
      <c r="B284" s="20"/>
      <c r="E284" s="3"/>
      <c r="F284" s="3"/>
      <c r="G284" s="3"/>
      <c r="H284" s="3"/>
      <c r="I284" s="3"/>
      <c r="J284" s="3"/>
      <c r="K284" s="3"/>
      <c r="L284" s="1" t="s">
        <v>156</v>
      </c>
      <c r="M284" s="1">
        <v>118</v>
      </c>
    </row>
    <row r="285" spans="1:13" ht="15.75" customHeight="1">
      <c r="A285" s="20" t="s">
        <v>221</v>
      </c>
      <c r="B285" s="20" t="s">
        <v>214</v>
      </c>
      <c r="C285">
        <v>10</v>
      </c>
      <c r="D285">
        <v>1</v>
      </c>
      <c r="E285" s="21">
        <f>SUM(G285+F285)</f>
        <v>9.3460000000000001</v>
      </c>
      <c r="F285" s="2">
        <v>0.24199999999999999</v>
      </c>
      <c r="G285" s="2">
        <v>9.1039999999999992</v>
      </c>
      <c r="H285" s="10">
        <f>F285/E285</f>
        <v>2.5893430344532418E-2</v>
      </c>
      <c r="I285" s="10">
        <f>AVERAGE(H285:H287)</f>
        <v>0.11070912856657961</v>
      </c>
      <c r="J285" s="10"/>
      <c r="K285" s="10"/>
    </row>
    <row r="286" spans="1:13" ht="15.75" customHeight="1">
      <c r="A286" s="20" t="s">
        <v>221</v>
      </c>
      <c r="B286" s="20" t="s">
        <v>214</v>
      </c>
      <c r="C286">
        <v>10</v>
      </c>
      <c r="D286">
        <v>2</v>
      </c>
      <c r="E286" s="21">
        <f t="shared" ref="E286:E287" si="33">SUM(G286+F286)</f>
        <v>2.0550000000000002</v>
      </c>
      <c r="F286" s="2">
        <v>0.56000000000000005</v>
      </c>
      <c r="G286" s="2">
        <v>1.4950000000000001</v>
      </c>
      <c r="H286" s="10">
        <f t="shared" ref="H286:H287" si="34">F286/E286</f>
        <v>0.27250608272506083</v>
      </c>
      <c r="I286" s="10"/>
      <c r="J286" s="10"/>
      <c r="K286" s="10"/>
    </row>
    <row r="287" spans="1:13" ht="15.75" customHeight="1">
      <c r="A287" s="20" t="s">
        <v>221</v>
      </c>
      <c r="B287" s="20" t="s">
        <v>214</v>
      </c>
      <c r="C287">
        <v>10</v>
      </c>
      <c r="D287">
        <v>3</v>
      </c>
      <c r="E287" s="21">
        <f t="shared" si="33"/>
        <v>9.5469999999999988</v>
      </c>
      <c r="F287" s="2">
        <v>0.32200000000000001</v>
      </c>
      <c r="G287" s="2">
        <v>9.2249999999999996</v>
      </c>
      <c r="H287" s="10">
        <f t="shared" si="34"/>
        <v>3.3727872630145601E-2</v>
      </c>
      <c r="I287" s="10"/>
      <c r="J287" s="10"/>
      <c r="K287" s="10"/>
    </row>
    <row r="288" spans="1:13" ht="15.75" customHeight="1">
      <c r="A288" s="20" t="s">
        <v>221</v>
      </c>
      <c r="B288" s="20" t="s">
        <v>214</v>
      </c>
      <c r="C288">
        <v>10</v>
      </c>
      <c r="D288">
        <v>4</v>
      </c>
      <c r="G288" s="2">
        <v>10.968</v>
      </c>
      <c r="H288" s="10"/>
      <c r="I288" s="10"/>
      <c r="J288" s="10"/>
      <c r="K288" s="10"/>
    </row>
    <row r="289" spans="1:13" ht="15.75" customHeight="1">
      <c r="A289" s="20" t="s">
        <v>221</v>
      </c>
      <c r="B289" s="20" t="s">
        <v>214</v>
      </c>
      <c r="C289">
        <v>10</v>
      </c>
      <c r="D289">
        <v>5</v>
      </c>
      <c r="G289" s="2">
        <v>16.937000000000001</v>
      </c>
      <c r="H289" s="10"/>
      <c r="I289" s="10"/>
      <c r="J289" s="10"/>
      <c r="K289" s="10"/>
    </row>
    <row r="290" spans="1:13" ht="15.75" customHeight="1">
      <c r="A290" s="20" t="s">
        <v>221</v>
      </c>
      <c r="B290" s="20" t="s">
        <v>214</v>
      </c>
      <c r="C290">
        <v>10</v>
      </c>
      <c r="D290">
        <v>6</v>
      </c>
      <c r="G290" s="2">
        <v>23.498000000000001</v>
      </c>
      <c r="H290" s="10"/>
      <c r="I290" s="10"/>
      <c r="J290" s="10"/>
      <c r="K290" s="10"/>
    </row>
    <row r="291" spans="1:13" ht="15.75" customHeight="1">
      <c r="A291" s="20" t="s">
        <v>221</v>
      </c>
      <c r="B291" s="20" t="s">
        <v>214</v>
      </c>
      <c r="C291">
        <v>10</v>
      </c>
      <c r="D291">
        <v>7</v>
      </c>
      <c r="G291" s="2">
        <v>2.2890000000000001</v>
      </c>
      <c r="H291" s="10"/>
      <c r="I291" s="10"/>
      <c r="J291" s="10"/>
      <c r="K291" s="10"/>
    </row>
    <row r="292" spans="1:13" ht="15.75" customHeight="1">
      <c r="A292" s="20" t="s">
        <v>221</v>
      </c>
      <c r="B292" s="20" t="s">
        <v>214</v>
      </c>
      <c r="C292">
        <v>10</v>
      </c>
      <c r="D292">
        <v>8</v>
      </c>
      <c r="G292" s="2">
        <v>0.77500000000000002</v>
      </c>
      <c r="H292" s="10"/>
      <c r="I292" s="10"/>
      <c r="J292" s="10"/>
      <c r="K292" s="10"/>
    </row>
    <row r="293" spans="1:13" ht="15.75" customHeight="1">
      <c r="A293" s="20" t="s">
        <v>221</v>
      </c>
      <c r="B293" s="20" t="s">
        <v>214</v>
      </c>
      <c r="C293">
        <v>10</v>
      </c>
      <c r="D293">
        <v>9</v>
      </c>
      <c r="G293" s="2">
        <v>0.214</v>
      </c>
      <c r="H293" s="10"/>
      <c r="I293" s="10"/>
      <c r="J293" s="10"/>
      <c r="K293" s="10"/>
    </row>
    <row r="294" spans="1:13" ht="15.75" customHeight="1">
      <c r="A294" s="20" t="s">
        <v>221</v>
      </c>
      <c r="B294" s="20" t="s">
        <v>214</v>
      </c>
      <c r="C294">
        <v>10</v>
      </c>
      <c r="D294">
        <v>10</v>
      </c>
      <c r="G294" s="2">
        <v>2.6059999999999999</v>
      </c>
      <c r="H294" s="10"/>
      <c r="I294" s="10"/>
      <c r="J294" s="10"/>
      <c r="K294" s="10"/>
    </row>
    <row r="295" spans="1:13" ht="15.75" customHeight="1">
      <c r="A295" s="20" t="s">
        <v>221</v>
      </c>
      <c r="B295" s="20" t="s">
        <v>214</v>
      </c>
      <c r="C295">
        <v>10</v>
      </c>
      <c r="D295">
        <v>11</v>
      </c>
      <c r="G295" s="2">
        <v>1.325</v>
      </c>
      <c r="H295" s="10"/>
      <c r="I295" s="10"/>
      <c r="J295" s="10"/>
      <c r="K295" s="10"/>
    </row>
    <row r="296" spans="1:13" ht="15.75" customHeight="1">
      <c r="A296" s="20" t="s">
        <v>221</v>
      </c>
      <c r="B296" s="20" t="s">
        <v>214</v>
      </c>
      <c r="C296">
        <v>10</v>
      </c>
      <c r="D296">
        <v>12</v>
      </c>
      <c r="G296" s="2">
        <v>1.0640000000000001</v>
      </c>
      <c r="H296" s="10"/>
      <c r="I296" s="10"/>
      <c r="J296" s="10"/>
      <c r="K296" s="10"/>
    </row>
    <row r="297" spans="1:13" ht="15.75" customHeight="1">
      <c r="A297" s="20" t="s">
        <v>221</v>
      </c>
      <c r="B297" s="20" t="s">
        <v>214</v>
      </c>
      <c r="C297">
        <v>10</v>
      </c>
      <c r="D297">
        <v>13</v>
      </c>
      <c r="G297" s="2">
        <v>26.233000000000001</v>
      </c>
      <c r="H297" s="10"/>
      <c r="I297" s="10"/>
      <c r="J297" s="10"/>
      <c r="K297" s="10"/>
    </row>
    <row r="298" spans="1:13" ht="15.75" customHeight="1">
      <c r="A298" s="20" t="s">
        <v>221</v>
      </c>
      <c r="B298" s="20" t="s">
        <v>214</v>
      </c>
      <c r="C298">
        <v>10</v>
      </c>
      <c r="D298">
        <v>14</v>
      </c>
      <c r="G298" s="2">
        <v>9.3309999999999995</v>
      </c>
      <c r="H298" s="10"/>
      <c r="I298" s="10"/>
      <c r="J298" s="10"/>
      <c r="K298" s="10"/>
    </row>
    <row r="299" spans="1:13" ht="15.75" customHeight="1">
      <c r="A299" s="20" t="s">
        <v>221</v>
      </c>
      <c r="B299" s="20" t="s">
        <v>214</v>
      </c>
      <c r="C299">
        <v>10</v>
      </c>
      <c r="D299">
        <v>15</v>
      </c>
      <c r="G299" s="2">
        <v>9.4090000000000007</v>
      </c>
      <c r="H299" s="10"/>
      <c r="I299" s="10"/>
      <c r="J299" s="10"/>
      <c r="K299" s="10"/>
    </row>
    <row r="300" spans="1:13" ht="15.75" customHeight="1">
      <c r="A300" s="20" t="s">
        <v>221</v>
      </c>
      <c r="B300" s="20" t="s">
        <v>214</v>
      </c>
      <c r="C300">
        <v>10</v>
      </c>
      <c r="D300">
        <v>16</v>
      </c>
      <c r="G300" s="2">
        <v>14.532</v>
      </c>
      <c r="H300" s="10"/>
      <c r="I300" s="10"/>
      <c r="J300" s="10"/>
      <c r="K300" s="10"/>
    </row>
    <row r="301" spans="1:13" ht="15.75" customHeight="1">
      <c r="A301" s="20"/>
      <c r="B301" s="20"/>
      <c r="E301" s="3"/>
      <c r="F301" s="3"/>
      <c r="G301" s="3"/>
      <c r="H301" s="3"/>
      <c r="I301" s="3"/>
      <c r="J301" s="3"/>
      <c r="K301" s="3"/>
      <c r="L301" s="1" t="s">
        <v>158</v>
      </c>
      <c r="M301" s="1">
        <v>119</v>
      </c>
    </row>
    <row r="302" spans="1:13" ht="15.75" customHeight="1">
      <c r="A302" s="20" t="s">
        <v>221</v>
      </c>
      <c r="B302" s="20" t="s">
        <v>214</v>
      </c>
      <c r="C302">
        <v>11</v>
      </c>
      <c r="D302">
        <v>1</v>
      </c>
      <c r="E302" s="21">
        <f>SUM(G302+F302)</f>
        <v>8.8090000000000011</v>
      </c>
      <c r="F302" s="2">
        <v>0.105</v>
      </c>
      <c r="G302" s="2">
        <v>8.7040000000000006</v>
      </c>
      <c r="H302" s="10">
        <f>F302/E302</f>
        <v>1.1919627653536154E-2</v>
      </c>
      <c r="I302" s="10">
        <f>AVERAGE(H302:H304)</f>
        <v>6.2063831269535798E-3</v>
      </c>
      <c r="J302" s="10"/>
      <c r="K302" s="10"/>
    </row>
    <row r="303" spans="1:13" ht="15.75" customHeight="1">
      <c r="A303" s="20" t="s">
        <v>221</v>
      </c>
      <c r="B303" s="20" t="s">
        <v>214</v>
      </c>
      <c r="C303">
        <v>11</v>
      </c>
      <c r="D303">
        <v>2</v>
      </c>
      <c r="E303" s="21">
        <f t="shared" ref="E303:E304" si="35">SUM(G303+F303)</f>
        <v>15.584999999999999</v>
      </c>
      <c r="F303" s="2">
        <v>4.2000000000000003E-2</v>
      </c>
      <c r="G303" s="2">
        <v>15.542999999999999</v>
      </c>
      <c r="H303" s="10">
        <f t="shared" ref="H303:H304" si="36">F303/E303</f>
        <v>2.6948989412897018E-3</v>
      </c>
      <c r="I303" s="10"/>
      <c r="J303" s="10"/>
      <c r="K303" s="10"/>
    </row>
    <row r="304" spans="1:13" ht="15.75" customHeight="1">
      <c r="A304" s="20" t="s">
        <v>221</v>
      </c>
      <c r="B304" s="20" t="s">
        <v>214</v>
      </c>
      <c r="C304">
        <v>11</v>
      </c>
      <c r="D304">
        <v>3</v>
      </c>
      <c r="E304" s="21">
        <f t="shared" si="35"/>
        <v>18.6035</v>
      </c>
      <c r="F304" s="2">
        <v>7.4499999999999997E-2</v>
      </c>
      <c r="G304" s="2">
        <v>18.529</v>
      </c>
      <c r="H304" s="10">
        <f t="shared" si="36"/>
        <v>4.0046227860348858E-3</v>
      </c>
      <c r="I304" s="10"/>
      <c r="J304" s="10"/>
      <c r="K304" s="10"/>
    </row>
    <row r="305" spans="1:13" ht="15.75" customHeight="1">
      <c r="A305" s="20" t="s">
        <v>221</v>
      </c>
      <c r="B305" s="20" t="s">
        <v>214</v>
      </c>
      <c r="C305">
        <v>11</v>
      </c>
      <c r="D305">
        <v>4</v>
      </c>
      <c r="G305" s="2">
        <v>13.907</v>
      </c>
      <c r="H305" s="10"/>
      <c r="I305" s="10"/>
      <c r="J305" s="10"/>
      <c r="K305" s="10"/>
    </row>
    <row r="306" spans="1:13" ht="15.75" customHeight="1">
      <c r="A306" s="20" t="s">
        <v>221</v>
      </c>
      <c r="B306" s="20" t="s">
        <v>214</v>
      </c>
      <c r="C306">
        <v>11</v>
      </c>
      <c r="D306">
        <v>5</v>
      </c>
      <c r="G306" s="2">
        <v>0.66</v>
      </c>
      <c r="H306" s="10"/>
      <c r="I306" s="10"/>
      <c r="J306" s="10"/>
      <c r="K306" s="10"/>
    </row>
    <row r="307" spans="1:13" ht="15.75" customHeight="1">
      <c r="A307" s="20" t="s">
        <v>221</v>
      </c>
      <c r="B307" s="20" t="s">
        <v>214</v>
      </c>
      <c r="C307">
        <v>11</v>
      </c>
      <c r="D307">
        <v>6</v>
      </c>
      <c r="G307" s="2">
        <v>6.5279999999999996</v>
      </c>
      <c r="H307" s="10"/>
      <c r="I307" s="10"/>
      <c r="J307" s="10"/>
      <c r="K307" s="10"/>
    </row>
    <row r="308" spans="1:13" ht="15.75" customHeight="1">
      <c r="A308" s="20" t="s">
        <v>221</v>
      </c>
      <c r="B308" s="20" t="s">
        <v>214</v>
      </c>
      <c r="C308">
        <v>11</v>
      </c>
      <c r="D308">
        <v>7</v>
      </c>
      <c r="G308" s="2">
        <v>0.27</v>
      </c>
      <c r="H308" s="10"/>
      <c r="I308" s="10"/>
      <c r="J308" s="10"/>
      <c r="K308" s="10"/>
    </row>
    <row r="309" spans="1:13" ht="15.75" customHeight="1">
      <c r="A309" s="20" t="s">
        <v>221</v>
      </c>
      <c r="B309" s="20" t="s">
        <v>214</v>
      </c>
      <c r="C309">
        <v>11</v>
      </c>
      <c r="D309">
        <v>8</v>
      </c>
      <c r="G309" s="2">
        <v>0.17499999999999999</v>
      </c>
      <c r="H309" s="10"/>
      <c r="I309" s="10"/>
      <c r="J309" s="10"/>
      <c r="K309" s="10"/>
    </row>
    <row r="310" spans="1:13" ht="15.75" customHeight="1">
      <c r="A310" s="20" t="s">
        <v>221</v>
      </c>
      <c r="B310" s="20" t="s">
        <v>214</v>
      </c>
      <c r="C310">
        <v>11</v>
      </c>
      <c r="D310">
        <v>9</v>
      </c>
      <c r="G310" s="2">
        <v>5.5529999999999999</v>
      </c>
      <c r="H310" s="10"/>
      <c r="I310" s="10"/>
      <c r="J310" s="10"/>
      <c r="K310" s="10"/>
    </row>
    <row r="311" spans="1:13" ht="15.75" customHeight="1">
      <c r="A311" s="20" t="s">
        <v>221</v>
      </c>
      <c r="B311" s="20" t="s">
        <v>214</v>
      </c>
      <c r="C311">
        <v>11</v>
      </c>
      <c r="D311">
        <v>10</v>
      </c>
      <c r="G311" s="2">
        <v>10.183999999999999</v>
      </c>
      <c r="H311" s="10"/>
      <c r="I311" s="10"/>
      <c r="J311" s="10"/>
      <c r="K311" s="10"/>
    </row>
    <row r="312" spans="1:13" ht="15.75" customHeight="1">
      <c r="A312" s="20" t="s">
        <v>221</v>
      </c>
      <c r="B312" s="20" t="s">
        <v>214</v>
      </c>
      <c r="C312">
        <v>11</v>
      </c>
      <c r="D312">
        <v>11</v>
      </c>
      <c r="G312" s="2">
        <v>6.8630000000000004</v>
      </c>
      <c r="H312" s="10"/>
      <c r="I312" s="10"/>
      <c r="J312" s="10"/>
      <c r="K312" s="10"/>
    </row>
    <row r="313" spans="1:13" ht="15.75" customHeight="1">
      <c r="A313" s="20" t="s">
        <v>221</v>
      </c>
      <c r="B313" s="20" t="s">
        <v>214</v>
      </c>
      <c r="C313">
        <v>11</v>
      </c>
      <c r="D313">
        <v>12</v>
      </c>
      <c r="G313" s="2">
        <v>5.4749999999999996</v>
      </c>
      <c r="H313" s="10"/>
      <c r="I313" s="10"/>
      <c r="J313" s="10"/>
      <c r="K313" s="10"/>
    </row>
    <row r="314" spans="1:13" ht="15.75" customHeight="1">
      <c r="A314" s="20" t="s">
        <v>221</v>
      </c>
      <c r="B314" s="20" t="s">
        <v>214</v>
      </c>
      <c r="C314">
        <v>11</v>
      </c>
      <c r="D314">
        <v>13</v>
      </c>
      <c r="G314" s="2">
        <v>17.283999999999999</v>
      </c>
      <c r="H314" s="10"/>
      <c r="I314" s="10"/>
      <c r="J314" s="10"/>
      <c r="K314" s="10"/>
    </row>
    <row r="315" spans="1:13" ht="15.75" customHeight="1">
      <c r="A315" s="20" t="s">
        <v>221</v>
      </c>
      <c r="B315" s="20" t="s">
        <v>214</v>
      </c>
      <c r="C315">
        <v>11</v>
      </c>
      <c r="D315">
        <v>14</v>
      </c>
      <c r="G315" s="2">
        <v>6.5279999999999996</v>
      </c>
      <c r="H315" s="10"/>
      <c r="I315" s="10"/>
      <c r="J315" s="10"/>
      <c r="K315" s="10"/>
    </row>
    <row r="316" spans="1:13" ht="15.75" customHeight="1">
      <c r="E316" s="3"/>
      <c r="F316" s="3"/>
      <c r="G316" s="3"/>
      <c r="H316" s="3"/>
      <c r="I316" s="3"/>
      <c r="J316" s="3"/>
      <c r="K316" s="3"/>
      <c r="L316" s="1" t="s">
        <v>160</v>
      </c>
      <c r="M316" s="1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Summary all data</vt:lpstr>
      <vt:lpstr>Censol JOE</vt:lpstr>
      <vt:lpstr>Conbon Alexxa</vt:lpstr>
      <vt:lpstr>Chal JOE</vt:lpstr>
      <vt:lpstr>Daupus JOE</vt:lpstr>
      <vt:lpstr>Dipten Alexxa</vt:lpstr>
      <vt:lpstr>Gaimeg JOE</vt:lpstr>
      <vt:lpstr>Hirinc Garth</vt:lpstr>
      <vt:lpstr>Lacser JOE</vt:lpstr>
      <vt:lpstr>Lepbon JOE</vt:lpstr>
      <vt:lpstr>Melalb JOE</vt:lpstr>
      <vt:lpstr>Rumcri Dan</vt:lpstr>
      <vt:lpstr>Plapat JOE</vt:lpstr>
      <vt:lpstr>Telmeg Garth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Microsoft Office User</cp:lastModifiedBy>
  <dcterms:created xsi:type="dcterms:W3CDTF">2018-10-29T13:07:14Z</dcterms:created>
  <dcterms:modified xsi:type="dcterms:W3CDTF">2022-01-27T07:05:49Z</dcterms:modified>
</cp:coreProperties>
</file>