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sharedStrings.xml" ContentType="application/vnd.openxmlformats-officedocument.spreadsheetml.sharedStrings+xml"/>
  <Override PartName="/xl/media/image1.png" ContentType="image/png"/>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ciones" sheetId="1" state="visible" r:id="rId2"/>
    <sheet name="Requerimientos" sheetId="2" state="hidden" r:id="rId3"/>
    <sheet name="Factibilidad" sheetId="3" state="visible" r:id="rId4"/>
    <sheet name="Configuración" sheetId="4" state="visible" r:id="rId5"/>
  </sheet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D23" authorId="0">
      <text>
        <r>
          <rPr>
            <sz val="11"/>
            <color rgb="FF000000"/>
            <rFont val="Calibri"/>
            <family val="2"/>
            <charset val="1"/>
          </rPr>
          <t xml:space="preserve">Ejemplos de interacción humana: uso de sensor de huella, reoconocimiento facial, cambiar hojas o etiquetas en la impresora</t>
        </r>
      </text>
    </comment>
  </commentList>
</comments>
</file>

<file path=xl/sharedStrings.xml><?xml version="1.0" encoding="utf-8"?>
<sst xmlns="http://schemas.openxmlformats.org/spreadsheetml/2006/main" count="237" uniqueCount="152">
  <si>
    <t xml:space="preserve">1 - Capturar la información general del proyecto</t>
  </si>
  <si>
    <t xml:space="preserve">2.- Capturar las respuestas para cada atributo, (G)</t>
  </si>
  <si>
    <t xml:space="preserve">3.- Ingresar los comentarios (H) en los casos en donde sea necesario y en caso de que la respuesta sea “No”.</t>
  </si>
  <si>
    <t xml:space="preserve">4.- Capturar los campos de la sección de “Beneficios Esperados” (L), con los datos estimados hasta ese momento del folio.</t>
  </si>
  <si>
    <t xml:space="preserve">5.- La herramienta mostrará en el campo E8 el porcentaje de factibilidad de la automatización, junto con una flecha de color verde, amarillo o rojo; de acuerdo a la “Evaluación de Resultados” (J y K)</t>
  </si>
  <si>
    <t xml:space="preserve">Factibilidad</t>
  </si>
  <si>
    <t xml:space="preserve">Campos</t>
  </si>
  <si>
    <t xml:space="preserve">Descripción</t>
  </si>
  <si>
    <t xml:space="preserve">Cvo</t>
  </si>
  <si>
    <t xml:space="preserve">Este campo tiene los valores del 1 al 19 correspondientes a los atributos.</t>
  </si>
  <si>
    <t xml:space="preserve">Atributo</t>
  </si>
  <si>
    <t xml:space="preserve">Este campo muestra los nombres de los atributos a evaluar.</t>
  </si>
  <si>
    <t xml:space="preserve">Este campo contiene la descripción de lo correspondiente a cada atributo.</t>
  </si>
  <si>
    <t xml:space="preserve">Respuesta</t>
  </si>
  <si>
    <t xml:space="preserve">Capturar la respuesta a cada atributo</t>
  </si>
  <si>
    <t xml:space="preserve">Comentarios</t>
  </si>
  <si>
    <t xml:space="preserve">Ingresar un comentario con respecto al atributo que corresponda, en caso de ser necesario y cuando la respuesta sea “No”.</t>
  </si>
  <si>
    <t xml:space="preserve">Evaluación de Resultados</t>
  </si>
  <si>
    <t xml:space="preserve">En esta sección se muestran los posibles resultados del semáforo, en donde el color verde indica que es “Factible automatizar”; el amarillo indica que se requiere “Evaluar con el Gerente de Pruebas” el alcance de la automatización en el Proyecto; y el rojo indica no es factible automatizar, por lo que necesariamente, se requiere “Redefinir el alcance” si es que se quiere automatizar una parte del proyecto (en caso de tratarse de un proyecto prioritario).</t>
  </si>
  <si>
    <t xml:space="preserve">Resultado de Factibilidad</t>
  </si>
  <si>
    <t xml:space="preserve">En este campo se puede ver el Resultado del Análisis de Factibilidad del proyecto, revisar la sección de Evaluación de Resultados para conocer el significado del semáforo de resultados</t>
  </si>
  <si>
    <t xml:space="preserve">Beneficios Esperados</t>
  </si>
  <si>
    <t xml:space="preserve">Escenarios a Automatizar</t>
  </si>
  <si>
    <t xml:space="preserve">Ingresar la cantidad de Escenarios que se pueden automatizar del Proyecto.</t>
  </si>
  <si>
    <t xml:space="preserve">CP Estimados</t>
  </si>
  <si>
    <t xml:space="preserve">Capturar la cantidad de Casos de Prueba Estimados a ejecutar, considerando las diferentes combinaciones que se pueden probar, ingresando más datos en el archivo de datos.</t>
  </si>
  <si>
    <t xml:space="preserve">Ciclos por Proyecto</t>
  </si>
  <si>
    <t xml:space="preserve">Capturar la cantidad de ciclos esperados de ejecución en el Proyecto.</t>
  </si>
  <si>
    <t xml:space="preserve">Tiempo de Ejecución Manual por CP (horas)</t>
  </si>
  <si>
    <t xml:space="preserve">Ingresar el tiempo promedio estimado de Ejecución de cada Caso de Prueba, en horas. </t>
  </si>
  <si>
    <t xml:space="preserve">Tiempo de Ejecución Automatizado Estimado por CP (horas)</t>
  </si>
  <si>
    <t xml:space="preserve">Ingresar el tiempo promedio estimado de Ejecución automatizada de cada Caso de Prueba, en horas. </t>
  </si>
  <si>
    <t xml:space="preserve">Tiempo de Scripting</t>
  </si>
  <si>
    <t xml:space="preserve">Ingresar el tiempo estimado de scripting de todos los escenarios posibles.</t>
  </si>
  <si>
    <t xml:space="preserve"># Folios al año relacionados con el Sistema</t>
  </si>
  <si>
    <t xml:space="preserve">Capturar el número estimado de folios relacionados con el sistema a automatizar en este proyecto. Dejar en 1 en caso de no contar con este dato.</t>
  </si>
  <si>
    <t xml:space="preserve"># Sistemas donde se pueden utilizar los CP</t>
  </si>
  <si>
    <t xml:space="preserve">Capturar el número de sistemas adicionales en donde se pueden utilizar estos casos de prueba. Por ejemplo, para generación de datos de prueba. Dejar en 1 en caso de no contar con este dato.</t>
  </si>
  <si>
    <t xml:space="preserve">Ejecución Estimada Manual por ciclo</t>
  </si>
  <si>
    <t xml:space="preserve">Ingresar la duración estimada de un ciclo de ejecución manual.</t>
  </si>
  <si>
    <t xml:space="preserve">Ejecución Estimada Automatizada por ciclo</t>
  </si>
  <si>
    <t xml:space="preserve">Ingresar la duración estimada de un ciclo de ejecución automatizada.</t>
  </si>
  <si>
    <t xml:space="preserve">Ahorro estimado en Ejecución por ciclo</t>
  </si>
  <si>
    <t xml:space="preserve">Muestra el ahorro estimado en tiempo de ejecución por ciclo.</t>
  </si>
  <si>
    <t xml:space="preserve">Horas Totales Manuales</t>
  </si>
  <si>
    <t xml:space="preserve">Muestra la cantidad de horas totales estimadas manuales</t>
  </si>
  <si>
    <t xml:space="preserve">Horas Totales Automatizadas</t>
  </si>
  <si>
    <t xml:space="preserve">Muestra la cantidad de horas totales estimadas de automatización, con el tiempo de scripting y un 10% de mantenimiento de scripts entre ciclos.</t>
  </si>
  <si>
    <t xml:space="preserve">% Ahorro en tiempo de ejecución</t>
  </si>
  <si>
    <t xml:space="preserve">Muestra el porcentaje de ahorro en los tiempos de ejecución.</t>
  </si>
  <si>
    <t xml:space="preserve">% Aumento en Cobertura de Ejecución</t>
  </si>
  <si>
    <t xml:space="preserve">Muestra el porcentaje de aumento en la cobertura de ejecución, tomando en cuenta la cantidad de escenarios automatizables y la cantidad de casos de prueba estimados por ciclo. </t>
  </si>
  <si>
    <t xml:space="preserve">% Ahorro Estimado</t>
  </si>
  <si>
    <t xml:space="preserve">Muestra el porcentaje de ahorro estimado total para este proyecto, considerando los tiempos de scripting, ejecución y cobertura, así como los usos adicionales a la automatización (por ejemplo, generación de datos de pruebas para otros sistemas). </t>
  </si>
  <si>
    <t xml:space="preserve">Configuración</t>
  </si>
  <si>
    <t xml:space="preserve">Relevancia (G-I)</t>
  </si>
  <si>
    <t xml:space="preserve">En estas columnas se muestran el % Total o % Parcial y Peso de cada bloque.</t>
  </si>
  <si>
    <t xml:space="preserve">% Total</t>
  </si>
  <si>
    <t xml:space="preserve">% Total calculado con respecto al porcentaje y peso de cada bloque.</t>
  </si>
  <si>
    <t xml:space="preserve">Parcial</t>
  </si>
  <si>
    <t xml:space="preserve">Porcentaje Parcial de cada atributo, con respecto al bloque al que pertenece.</t>
  </si>
  <si>
    <t xml:space="preserve">Peso</t>
  </si>
  <si>
    <t xml:space="preserve">Peso que tiene ese bloque de atributos con respecto a los demás.</t>
  </si>
  <si>
    <t xml:space="preserve">Difícil</t>
  </si>
  <si>
    <t xml:space="preserve">Intermedio</t>
  </si>
  <si>
    <t xml:space="preserve">Fácil</t>
  </si>
  <si>
    <t xml:space="preserve">Nombre del Proyecto</t>
  </si>
  <si>
    <t xml:space="preserve">Requerimientos </t>
  </si>
  <si>
    <t xml:space="preserve">ID Requerimiento </t>
  </si>
  <si>
    <t xml:space="preserve">Nombre del Requerimiento </t>
  </si>
  <si>
    <t xml:space="preserve">Complejidad </t>
  </si>
  <si>
    <t xml:space="preserve">RQF01</t>
  </si>
  <si>
    <t xml:space="preserve">Nombre Requerimiento 01</t>
  </si>
  <si>
    <t xml:space="preserve">RQF02</t>
  </si>
  <si>
    <t xml:space="preserve">Nombre Requerimiento 02</t>
  </si>
  <si>
    <t xml:space="preserve">RQF03</t>
  </si>
  <si>
    <t xml:space="preserve">Nombre Requerimiento 03</t>
  </si>
  <si>
    <t xml:space="preserve">RQF04</t>
  </si>
  <si>
    <t xml:space="preserve">Nombre Requerimiento 04</t>
  </si>
  <si>
    <t xml:space="preserve">RQF05</t>
  </si>
  <si>
    <t xml:space="preserve">Nombre Requerimiento 05</t>
  </si>
  <si>
    <t xml:space="preserve">RQF06</t>
  </si>
  <si>
    <t xml:space="preserve">Nombre Requerimiento 06</t>
  </si>
  <si>
    <t xml:space="preserve">Total Requerimientos Difíciles</t>
  </si>
  <si>
    <t xml:space="preserve">Total Requerimientos Intermedio</t>
  </si>
  <si>
    <t xml:space="preserve">Total Requerimientos Fáciles</t>
  </si>
  <si>
    <t xml:space="preserve">Análisis de Factibilidad de Automatización</t>
  </si>
  <si>
    <t xml:space="preserve">Área/Sistema:</t>
  </si>
  <si>
    <t xml:space="preserve">Creado por:</t>
  </si>
  <si>
    <t xml:space="preserve">Folio:</t>
  </si>
  <si>
    <t xml:space="preserve">Módulo/Opción:</t>
  </si>
  <si>
    <t xml:space="preserve">Fecha:</t>
  </si>
  <si>
    <t xml:space="preserve">Nombre del Folio:</t>
  </si>
  <si>
    <t xml:space="preserve">Factible</t>
  </si>
  <si>
    <t xml:space="preserve">Evaluar con Gerente</t>
  </si>
  <si>
    <t xml:space="preserve">Información de la Aplicación</t>
  </si>
  <si>
    <t xml:space="preserve">Redefinir alcance</t>
  </si>
  <si>
    <t xml:space="preserve">Particiones del Folio</t>
  </si>
  <si>
    <t xml:space="preserve">¿El folio tiene más de una partición?</t>
  </si>
  <si>
    <t xml:space="preserve">Ciclos de Prueba</t>
  </si>
  <si>
    <t xml:space="preserve">¿Se espera que la aplicación tenga más de 2 ciclos de prueba?</t>
  </si>
  <si>
    <t xml:space="preserve">Pocas interfaces</t>
  </si>
  <si>
    <t xml:space="preserve">¿La aplicación es independiente? (no conexiones con otra aplicación)</t>
  </si>
  <si>
    <t xml:space="preserve">Documentado</t>
  </si>
  <si>
    <t xml:space="preserve">¿La funcionalidad está documentada y actualizada? ¿Los requerimientos de negocio están documentados? ¿Hay Casos de Prueba en TestLink?</t>
  </si>
  <si>
    <t xml:space="preserve">Front End</t>
  </si>
  <si>
    <t xml:space="preserve">¿El alcance de la automatización está enfocado principalmente en pruebas de GUI? (Front-end)</t>
  </si>
  <si>
    <t xml:space="preserve">Cambios constantes</t>
  </si>
  <si>
    <t xml:space="preserve">¿El aplicativo o proceso es estable, es decir, no sufre cambios constantes?</t>
  </si>
  <si>
    <t xml:space="preserve">Validación de Datos</t>
  </si>
  <si>
    <t xml:space="preserve">¿Se requiere validación de datos en BD que son SQL Server o PostgreSQL?</t>
  </si>
  <si>
    <t xml:space="preserve">Duración Folio</t>
  </si>
  <si>
    <t xml:space="preserve">¿El folio tiene una duración mayor a 3 meses?</t>
  </si>
  <si>
    <t xml:space="preserve">Larga vida</t>
  </si>
  <si>
    <t xml:space="preserve">¿Se espera que la aplicación esté en producción por 2 años o más?</t>
  </si>
  <si>
    <t xml:space="preserve">Suites de Casos de Prueba</t>
  </si>
  <si>
    <t xml:space="preserve">CP detallados</t>
  </si>
  <si>
    <t xml:space="preserve">¿Los Casos de Prueba están completos y detallados paso por paso, con los datos requeridos?</t>
  </si>
  <si>
    <t xml:space="preserve">Ejecución autónoma</t>
  </si>
  <si>
    <t xml:space="preserve">¿La ejecución manual está libre de interacción humana?</t>
  </si>
  <si>
    <t xml:space="preserve">En caso de no contar con alguno de estos datos, poner 1</t>
  </si>
  <si>
    <t xml:space="preserve">Portabilidad</t>
  </si>
  <si>
    <t xml:space="preserve">¿Los Casos de Prueba se pueden ejecutar en diferentes ambientes?</t>
  </si>
  <si>
    <t xml:space="preserve">Repetibilidad</t>
  </si>
  <si>
    <t xml:space="preserve">¿Los Casos de Prueba son repetibles? ¿Van a ser ejecutados más de 3 veces?</t>
  </si>
  <si>
    <t xml:space="preserve">Reusabilidad</t>
  </si>
  <si>
    <t xml:space="preserve">¿Los Casos de Prueba se pueden usar en diferentes escenarios?</t>
  </si>
  <si>
    <t xml:space="preserve">Entorno de Pruebas</t>
  </si>
  <si>
    <t xml:space="preserve">Tecnología utilizada</t>
  </si>
  <si>
    <t xml:space="preserve">Si la aplicación es web o escritorio ¿En las pruebas exploratorias fue posible localizar los elementos?</t>
  </si>
  <si>
    <t xml:space="preserve">Herramienta de automatización</t>
  </si>
  <si>
    <t xml:space="preserve">La tecnología de la aplicación es soportada por una herramienta de automatización dentro del framework de pruebas?</t>
  </si>
  <si>
    <t xml:space="preserve">Disponibilidad de datos</t>
  </si>
  <si>
    <t xml:space="preserve">¿Hay suficientes sets de datos de prueba para preparar los scripts de automatización?</t>
  </si>
  <si>
    <t xml:space="preserve">Otros Aspectos</t>
  </si>
  <si>
    <t xml:space="preserve">Modelo de desarrollo de software</t>
  </si>
  <si>
    <t xml:space="preserve">Cascada, Espiral, Iterativo,Modelo V, Ágil, etc.</t>
  </si>
  <si>
    <t xml:space="preserve">Flujo de Proceso</t>
  </si>
  <si>
    <t xml:space="preserve">¿El proceso tiene un flujo adecuado?</t>
  </si>
  <si>
    <t xml:space="preserve">Valor</t>
  </si>
  <si>
    <t xml:space="preserve">Metodología</t>
  </si>
  <si>
    <t xml:space="preserve">Sí</t>
  </si>
  <si>
    <t xml:space="preserve">Cascada</t>
  </si>
  <si>
    <t xml:space="preserve">No</t>
  </si>
  <si>
    <t xml:space="preserve">Iterativa</t>
  </si>
  <si>
    <t xml:space="preserve">Ágil</t>
  </si>
  <si>
    <t xml:space="preserve">Relevancia</t>
  </si>
  <si>
    <t xml:space="preserve">¿Se requiere validación de datos en BD que son SQL Server o SQL PostgreSQL?</t>
  </si>
  <si>
    <t xml:space="preserve">¿La ejecución manual  está libre de interacción humana?</t>
  </si>
  <si>
    <t xml:space="preserve">¿La aplicación es web o escritorio? ¿En las pruebas exploratorias fue posible localizar los elementos?</t>
  </si>
  <si>
    <t xml:space="preserve">La tecnología de la aplicación es soportada por una herramienta de automatización dentro del framework?</t>
  </si>
  <si>
    <t xml:space="preserve">Total</t>
  </si>
</sst>
</file>

<file path=xl/styles.xml><?xml version="1.0" encoding="utf-8"?>
<styleSheet xmlns="http://schemas.openxmlformats.org/spreadsheetml/2006/main">
  <numFmts count="8">
    <numFmt numFmtId="164" formatCode="General"/>
    <numFmt numFmtId="165" formatCode="#,##0.00\ ;#,##0.00\ ;\-#\ ;@\ "/>
    <numFmt numFmtId="166" formatCode="0%"/>
    <numFmt numFmtId="167" formatCode="[$$-409]#,##0.00;[RED]\-[$$-409]#,##0.00"/>
    <numFmt numFmtId="168" formatCode="\$#,##0.00"/>
    <numFmt numFmtId="169" formatCode="#,##0\ ;\(#,##0\);\-#\ ;@\ "/>
    <numFmt numFmtId="170" formatCode="0.0%"/>
    <numFmt numFmtId="171" formatCode="General"/>
  </numFmts>
  <fonts count="39">
    <font>
      <sz val="11"/>
      <color rgb="FF000000"/>
      <name val="Calibri"/>
      <family val="2"/>
      <charset val="1"/>
    </font>
    <font>
      <sz val="10"/>
      <name val="Arial"/>
      <family val="0"/>
    </font>
    <font>
      <sz val="10"/>
      <name val="Arial"/>
      <family val="0"/>
    </font>
    <font>
      <sz val="10"/>
      <name val="Arial"/>
      <family val="0"/>
    </font>
    <font>
      <sz val="9"/>
      <color rgb="FF000080"/>
      <name val="Calibri"/>
      <family val="2"/>
      <charset val="1"/>
    </font>
    <font>
      <sz val="9"/>
      <color rgb="FF008000"/>
      <name val="Calibri"/>
      <family val="2"/>
      <charset val="1"/>
    </font>
    <font>
      <sz val="9"/>
      <color rgb="FF008080"/>
      <name val="Calibri"/>
      <family val="2"/>
      <charset val="1"/>
    </font>
    <font>
      <b val="true"/>
      <sz val="11"/>
      <color rgb="FFFFFFFF"/>
      <name val="Cambria"/>
      <family val="1"/>
      <charset val="1"/>
    </font>
    <font>
      <sz val="10"/>
      <name val="Arial"/>
      <family val="2"/>
      <charset val="1"/>
    </font>
    <font>
      <b val="true"/>
      <i val="true"/>
      <u val="single"/>
      <sz val="10"/>
      <color rgb="FF000000"/>
      <name val="Calibri"/>
      <family val="2"/>
      <charset val="1"/>
    </font>
    <font>
      <sz val="11"/>
      <color rgb="FF993300"/>
      <name val="Calibri"/>
      <family val="2"/>
      <charset val="1"/>
    </font>
    <font>
      <b val="true"/>
      <i val="true"/>
      <u val="single"/>
      <sz val="11"/>
      <color rgb="FF000000"/>
      <name val="Calibri"/>
      <family val="2"/>
      <charset val="1"/>
    </font>
    <font>
      <b val="true"/>
      <sz val="16"/>
      <color rgb="FF000000"/>
      <name val="Calibri"/>
      <family val="2"/>
      <charset val="1"/>
    </font>
    <font>
      <b val="true"/>
      <sz val="10"/>
      <name val="Calibri"/>
      <family val="2"/>
      <charset val="1"/>
    </font>
    <font>
      <b val="true"/>
      <i val="true"/>
      <sz val="16"/>
      <color rgb="FF000000"/>
      <name val="Calibri"/>
      <family val="2"/>
      <charset val="1"/>
    </font>
    <font>
      <sz val="11"/>
      <color rgb="FF000000"/>
      <name val="Arial"/>
      <family val="2"/>
      <charset val="1"/>
    </font>
    <font>
      <b val="true"/>
      <sz val="12"/>
      <color rgb="FFFFFFFF"/>
      <name val="Arial"/>
      <family val="2"/>
      <charset val="1"/>
    </font>
    <font>
      <b val="true"/>
      <sz val="10"/>
      <name val="Arial"/>
      <family val="2"/>
      <charset val="1"/>
    </font>
    <font>
      <b val="true"/>
      <sz val="24"/>
      <color rgb="FF000000"/>
      <name val="Arial"/>
      <family val="0"/>
    </font>
    <font>
      <sz val="24"/>
      <name val="Times New Roman"/>
      <family val="0"/>
    </font>
    <font>
      <sz val="11"/>
      <color rgb="FFFFFFFF"/>
      <name val="Calibri"/>
      <family val="2"/>
      <charset val="1"/>
    </font>
    <font>
      <sz val="20"/>
      <color rgb="FFFFFFFF"/>
      <name val="Calibri"/>
      <family val="2"/>
      <charset val="1"/>
    </font>
    <font>
      <b val="true"/>
      <sz val="24"/>
      <color rgb="FFFFFFFF"/>
      <name val="Arial"/>
      <family val="2"/>
      <charset val="1"/>
    </font>
    <font>
      <b val="true"/>
      <sz val="24"/>
      <color rgb="FF000000"/>
      <name val="Arial"/>
      <family val="2"/>
      <charset val="1"/>
    </font>
    <font>
      <b val="true"/>
      <sz val="16"/>
      <name val="Arial"/>
      <family val="2"/>
      <charset val="1"/>
    </font>
    <font>
      <sz val="16"/>
      <name val="Arial"/>
      <family val="2"/>
      <charset val="1"/>
    </font>
    <font>
      <sz val="16"/>
      <color rgb="FF000000"/>
      <name val="Arial"/>
      <family val="2"/>
      <charset val="1"/>
    </font>
    <font>
      <sz val="12"/>
      <name val="Arial"/>
      <family val="2"/>
      <charset val="1"/>
    </font>
    <font>
      <b val="true"/>
      <sz val="12"/>
      <color rgb="FF000000"/>
      <name val="Arial"/>
      <family val="2"/>
      <charset val="1"/>
    </font>
    <font>
      <b val="true"/>
      <sz val="12"/>
      <name val="Arial"/>
      <family val="2"/>
      <charset val="1"/>
    </font>
    <font>
      <sz val="12"/>
      <color rgb="FF000000"/>
      <name val="Arial"/>
      <family val="2"/>
      <charset val="1"/>
    </font>
    <font>
      <b val="true"/>
      <sz val="20"/>
      <color rgb="FFFFFFFF"/>
      <name val="Calibri"/>
      <family val="2"/>
      <charset val="1"/>
    </font>
    <font>
      <b val="true"/>
      <sz val="11"/>
      <color rgb="FFFFFFFF"/>
      <name val="Arial"/>
      <family val="2"/>
      <charset val="1"/>
    </font>
    <font>
      <sz val="10"/>
      <color rgb="FF000000"/>
      <name val="Arial"/>
      <family val="2"/>
      <charset val="1"/>
    </font>
    <font>
      <sz val="10"/>
      <color rgb="FFFFFFFF"/>
      <name val="Arial"/>
      <family val="2"/>
      <charset val="1"/>
    </font>
    <font>
      <b val="true"/>
      <sz val="10"/>
      <color rgb="FFFFFFFF"/>
      <name val="Arial"/>
      <family val="2"/>
      <charset val="1"/>
    </font>
    <font>
      <b val="true"/>
      <sz val="14"/>
      <color rgb="FFFFFFFF"/>
      <name val="Calibri"/>
      <family val="2"/>
      <charset val="1"/>
    </font>
    <font>
      <b val="true"/>
      <sz val="11"/>
      <color rgb="FF000000"/>
      <name val="Calibri"/>
      <family val="2"/>
      <charset val="1"/>
    </font>
    <font>
      <b val="true"/>
      <sz val="11"/>
      <color rgb="FFFFFFFF"/>
      <name val="Calibri"/>
      <family val="2"/>
      <charset val="1"/>
    </font>
  </fonts>
  <fills count="18">
    <fill>
      <patternFill patternType="none"/>
    </fill>
    <fill>
      <patternFill patternType="gray125"/>
    </fill>
    <fill>
      <patternFill patternType="solid">
        <fgColor rgb="FFCCCCFF"/>
        <bgColor rgb="FFD0CECE"/>
      </patternFill>
    </fill>
    <fill>
      <patternFill patternType="solid">
        <fgColor rgb="FFCCFFCC"/>
        <bgColor rgb="FFCCFFFF"/>
      </patternFill>
    </fill>
    <fill>
      <patternFill patternType="solid">
        <fgColor rgb="FFCCFFFF"/>
        <bgColor rgb="FFCCFFCC"/>
      </patternFill>
    </fill>
    <fill>
      <patternFill patternType="solid">
        <fgColor rgb="FF99CCFF"/>
        <bgColor rgb="FFCCCCFF"/>
      </patternFill>
    </fill>
    <fill>
      <patternFill patternType="solid">
        <fgColor rgb="FF00FF00"/>
        <bgColor rgb="FF33CCCC"/>
      </patternFill>
    </fill>
    <fill>
      <patternFill patternType="solid">
        <fgColor rgb="FF33CCCC"/>
        <bgColor rgb="FF00CCFF"/>
      </patternFill>
    </fill>
    <fill>
      <patternFill patternType="solid">
        <fgColor rgb="FFFF9900"/>
        <bgColor rgb="FFFFCC00"/>
      </patternFill>
    </fill>
    <fill>
      <patternFill patternType="solid">
        <fgColor rgb="FFFFCC99"/>
        <bgColor rgb="FFD0CECE"/>
      </patternFill>
    </fill>
    <fill>
      <patternFill patternType="solid">
        <fgColor rgb="FF004569"/>
        <bgColor rgb="FF003366"/>
      </patternFill>
    </fill>
    <fill>
      <patternFill patternType="solid">
        <fgColor rgb="FFD0CECE"/>
        <bgColor rgb="FFCCCCFF"/>
      </patternFill>
    </fill>
    <fill>
      <patternFill patternType="solid">
        <fgColor rgb="FFFFFFFF"/>
        <bgColor rgb="FFFFFFCC"/>
      </patternFill>
    </fill>
    <fill>
      <patternFill patternType="solid">
        <fgColor rgb="FF003366"/>
        <bgColor rgb="FF004569"/>
      </patternFill>
    </fill>
    <fill>
      <patternFill patternType="solid">
        <fgColor rgb="FF666666"/>
        <bgColor rgb="FF808080"/>
      </patternFill>
    </fill>
    <fill>
      <patternFill patternType="solid">
        <fgColor rgb="FFB2B2B2"/>
        <bgColor rgb="FF969696"/>
      </patternFill>
    </fill>
    <fill>
      <patternFill patternType="solid">
        <fgColor rgb="FFE6E6FF"/>
        <bgColor rgb="FFFFFFFF"/>
      </patternFill>
    </fill>
    <fill>
      <patternFill patternType="solid">
        <fgColor rgb="FF808080"/>
        <bgColor rgb="FF969696"/>
      </patternFill>
    </fill>
  </fills>
  <borders count="8">
    <border diagonalUp="false" diagonalDown="false">
      <left/>
      <right/>
      <top/>
      <bottom/>
      <diagonal/>
    </border>
    <border diagonalUp="false" diagonalDown="false">
      <left style="thin">
        <color rgb="FF0066CC"/>
      </left>
      <right style="thin">
        <color rgb="FF0066CC"/>
      </right>
      <top style="thin">
        <color rgb="FF0066CC"/>
      </top>
      <bottom style="thin">
        <color rgb="FF0066CC"/>
      </bottom>
      <diagonal/>
    </border>
    <border diagonalUp="false" diagonalDown="false">
      <left style="thin">
        <color rgb="FF00FF00"/>
      </left>
      <right style="thin">
        <color rgb="FF00FF00"/>
      </right>
      <top style="thin">
        <color rgb="FF00FF00"/>
      </top>
      <bottom style="thin">
        <color rgb="FF00FF00"/>
      </bottom>
      <diagonal/>
    </border>
    <border diagonalUp="false" diagonalDown="false">
      <left style="thin">
        <color rgb="FF33CCCC"/>
      </left>
      <right style="thin">
        <color rgb="FF33CCCC"/>
      </right>
      <top style="thin">
        <color rgb="FF33CCCC"/>
      </top>
      <bottom style="thin">
        <color rgb="FF33CCCC"/>
      </bottom>
      <diagonal/>
    </border>
    <border diagonalUp="false" diagonalDown="false">
      <left style="thin">
        <color rgb="FFFF9900"/>
      </left>
      <right style="thin">
        <color rgb="FFFF9900"/>
      </right>
      <top style="thin">
        <color rgb="FFFF9900"/>
      </top>
      <bottom style="thin">
        <color rgb="FFFF9900"/>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medium"/>
      <right/>
      <top/>
      <bottom/>
      <diagonal/>
    </border>
  </borders>
  <cellStyleXfs count="4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2" borderId="1" applyFont="true" applyBorder="true" applyAlignment="true" applyProtection="false">
      <alignment horizontal="left" vertical="center" textRotation="0" wrapText="false" indent="0" shrinkToFit="false"/>
    </xf>
    <xf numFmtId="164" fontId="5" fillId="3" borderId="2" applyFont="true" applyBorder="true" applyAlignment="true" applyProtection="false">
      <alignment horizontal="left" vertical="center" textRotation="0" wrapText="false" indent="0" shrinkToFit="false"/>
    </xf>
    <xf numFmtId="164" fontId="6" fillId="4" borderId="3" applyFont="true" applyBorder="true" applyAlignment="true" applyProtection="false">
      <alignment horizontal="left" vertical="center" textRotation="0" wrapText="false" indent="0" shrinkToFit="false"/>
    </xf>
    <xf numFmtId="164" fontId="7" fillId="5" borderId="0" applyFont="true" applyBorder="true" applyAlignment="true" applyProtection="false">
      <alignment horizontal="left" vertical="center" textRotation="0" wrapText="false" indent="0" shrinkToFit="false"/>
    </xf>
    <xf numFmtId="164" fontId="7" fillId="6" borderId="0" applyFont="true" applyBorder="true" applyAlignment="true" applyProtection="false">
      <alignment horizontal="left" vertical="center" textRotation="0" wrapText="false" indent="0" shrinkToFit="false"/>
    </xf>
    <xf numFmtId="164" fontId="7" fillId="7" borderId="0" applyFont="true" applyBorder="true" applyAlignment="true" applyProtection="false">
      <alignment horizontal="left" vertical="center"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10" fillId="8" borderId="4" applyFont="true" applyBorder="true" applyAlignment="true" applyProtection="false">
      <alignment horizontal="center" vertical="center"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7" fontId="11" fillId="0" borderId="0" applyFont="true" applyBorder="false" applyAlignment="true" applyProtection="false">
      <alignment horizontal="general" vertical="bottom" textRotation="0" wrapText="false" indent="0" shrinkToFit="false"/>
    </xf>
    <xf numFmtId="168" fontId="12" fillId="9" borderId="4" applyFont="true" applyBorder="true" applyAlignment="true" applyProtection="false">
      <alignment horizontal="center" vertical="center" textRotation="0" wrapText="false" indent="0" shrinkToFit="false"/>
    </xf>
    <xf numFmtId="164" fontId="13" fillId="5" borderId="1" applyFont="true" applyBorder="true" applyAlignment="true" applyProtection="false">
      <alignment horizontal="left" vertical="center" textRotation="0" wrapText="false" indent="0" shrinkToFit="false"/>
    </xf>
    <xf numFmtId="164" fontId="13" fillId="6" borderId="2" applyFont="true" applyBorder="true" applyAlignment="true" applyProtection="false">
      <alignment horizontal="left" vertical="center" textRotation="0" wrapText="false" indent="0" shrinkToFit="false"/>
    </xf>
    <xf numFmtId="164" fontId="13" fillId="5" borderId="3" applyFont="true" applyBorder="true" applyAlignment="true" applyProtection="false">
      <alignment horizontal="left" vertical="center" textRotation="0" wrapText="false" indent="0" shrinkToFit="false"/>
    </xf>
    <xf numFmtId="164" fontId="14" fillId="0" borderId="0" applyFont="true" applyBorder="false" applyAlignment="true" applyProtection="false">
      <alignment horizontal="center" vertical="bottom" textRotation="0" wrapText="false" indent="0" shrinkToFit="false"/>
    </xf>
    <xf numFmtId="164" fontId="14" fillId="0" borderId="0" applyFont="true" applyBorder="false" applyAlignment="true" applyProtection="false">
      <alignment horizontal="center" vertical="bottom" textRotation="90" wrapText="false" indent="0" shrinkToFit="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true"/>
    </xf>
    <xf numFmtId="164" fontId="8" fillId="0" borderId="0" xfId="27" applyFont="true" applyBorder="true" applyAlignment="true" applyProtection="true">
      <alignment horizontal="left" vertical="center" textRotation="0" wrapText="true" indent="0" shrinkToFit="false"/>
      <protection locked="true" hidden="true"/>
    </xf>
    <xf numFmtId="164" fontId="8" fillId="0" borderId="0" xfId="27" applyFont="true" applyBorder="false" applyAlignment="true" applyProtection="true">
      <alignment horizontal="left" vertical="bottom" textRotation="0" wrapText="false" indent="0" shrinkToFit="false"/>
      <protection locked="true" hidden="true"/>
    </xf>
    <xf numFmtId="164" fontId="15" fillId="0" borderId="0" xfId="0" applyFont="true" applyBorder="false" applyAlignment="true" applyProtection="true">
      <alignment horizontal="left" vertical="bottom" textRotation="0" wrapText="false" indent="0" shrinkToFit="false"/>
      <protection locked="true" hidden="true"/>
    </xf>
    <xf numFmtId="164" fontId="8" fillId="0" borderId="0" xfId="27" applyFont="true" applyBorder="true" applyAlignment="true" applyProtection="true">
      <alignment horizontal="left" vertical="center" textRotation="0" wrapText="false" indent="0" shrinkToFit="false"/>
      <protection locked="true" hidden="true"/>
    </xf>
    <xf numFmtId="164" fontId="16" fillId="10" borderId="5" xfId="27" applyFont="true" applyBorder="true" applyAlignment="true" applyProtection="true">
      <alignment horizontal="center" vertical="center" textRotation="0" wrapText="true" indent="0" shrinkToFit="false"/>
      <protection locked="true" hidden="true"/>
    </xf>
    <xf numFmtId="164" fontId="16" fillId="10" borderId="5" xfId="27" applyFont="true" applyBorder="true" applyAlignment="true" applyProtection="true">
      <alignment horizontal="center" vertical="bottom" textRotation="0" wrapText="true" indent="0" shrinkToFit="false"/>
      <protection locked="true" hidden="true"/>
    </xf>
    <xf numFmtId="164" fontId="17" fillId="11" borderId="5" xfId="0" applyFont="true" applyBorder="true" applyAlignment="true" applyProtection="true">
      <alignment horizontal="left" vertical="center" textRotation="0" wrapText="true" indent="0" shrinkToFit="false"/>
      <protection locked="true" hidden="true"/>
    </xf>
    <xf numFmtId="164" fontId="8" fillId="12" borderId="5" xfId="0" applyFont="true" applyBorder="true" applyAlignment="true" applyProtection="true">
      <alignment horizontal="left" vertical="center" textRotation="0" wrapText="true" indent="0" shrinkToFit="false"/>
      <protection locked="true" hidden="tru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0" fillId="12" borderId="0" xfId="0" applyFont="true" applyBorder="true" applyAlignment="false" applyProtection="false">
      <alignment horizontal="general" vertical="bottom" textRotation="0" wrapText="false" indent="0" shrinkToFit="false"/>
      <protection locked="true" hidden="false"/>
    </xf>
    <xf numFmtId="164" fontId="21" fillId="13" borderId="0" xfId="0" applyFont="true" applyBorder="true" applyAlignment="true" applyProtection="false">
      <alignment horizontal="center" vertical="center" textRotation="0" wrapText="false" indent="0" shrinkToFit="false"/>
      <protection locked="true" hidden="false"/>
    </xf>
    <xf numFmtId="164" fontId="20" fillId="14" borderId="6" xfId="0" applyFont="true" applyBorder="true" applyAlignment="false" applyProtection="false">
      <alignment horizontal="general" vertical="bottom" textRotation="0" wrapText="false" indent="0" shrinkToFit="false"/>
      <protection locked="true" hidden="false"/>
    </xf>
    <xf numFmtId="164" fontId="0" fillId="12" borderId="6" xfId="0" applyFont="true" applyBorder="true" applyAlignment="false" applyProtection="false">
      <alignment horizontal="general" vertical="bottom" textRotation="0" wrapText="false" indent="0" shrinkToFit="false"/>
      <protection locked="true" hidden="false"/>
    </xf>
    <xf numFmtId="164" fontId="0" fillId="15" borderId="6" xfId="0" applyFont="true" applyBorder="true" applyAlignment="false" applyProtection="false">
      <alignment horizontal="general" vertical="bottom" textRotation="0" wrapText="false" indent="0" shrinkToFit="false"/>
      <protection locked="true" hidden="false"/>
    </xf>
    <xf numFmtId="169" fontId="8" fillId="16" borderId="6" xfId="27" applyFont="false" applyBorder="true" applyAlignment="false" applyProtection="true">
      <alignment horizontal="general" vertical="bottom" textRotation="0" wrapText="false" indent="0" shrinkToFit="false"/>
      <protection locked="true" hidden="true"/>
    </xf>
    <xf numFmtId="164" fontId="0" fillId="0" borderId="0" xfId="0" applyFont="false" applyBorder="false" applyAlignment="true" applyProtection="true">
      <alignment horizontal="general" vertical="center" textRotation="0" wrapText="false" indent="0" shrinkToFit="false"/>
      <protection locked="true" hidden="true"/>
    </xf>
    <xf numFmtId="164" fontId="0" fillId="0" borderId="0" xfId="0" applyFont="true" applyBorder="false" applyAlignment="true" applyProtection="true">
      <alignment horizontal="general" vertical="center" textRotation="0" wrapText="false" indent="0" shrinkToFit="false"/>
      <protection locked="true" hidden="true"/>
    </xf>
    <xf numFmtId="164" fontId="22" fillId="0" borderId="0" xfId="29" applyFont="true" applyBorder="true" applyAlignment="true" applyProtection="true">
      <alignment horizontal="left" vertical="center" textRotation="0" wrapText="false" indent="0" shrinkToFit="false"/>
      <protection locked="true" hidden="true"/>
    </xf>
    <xf numFmtId="164" fontId="23" fillId="0" borderId="0" xfId="29" applyFont="true" applyBorder="true" applyAlignment="true" applyProtection="true">
      <alignment horizontal="left" vertical="center" textRotation="0" wrapText="false" indent="0" shrinkToFit="false"/>
      <protection locked="true" hidden="true"/>
    </xf>
    <xf numFmtId="164" fontId="22" fillId="13" borderId="5" xfId="29" applyFont="true" applyBorder="true" applyAlignment="true" applyProtection="true">
      <alignment horizontal="center" vertical="center" textRotation="0" wrapText="false" indent="0" shrinkToFit="false"/>
      <protection locked="true" hidden="true"/>
    </xf>
    <xf numFmtId="164" fontId="24" fillId="0" borderId="0" xfId="29" applyFont="true" applyBorder="false" applyAlignment="true" applyProtection="true">
      <alignment horizontal="general" vertical="center" textRotation="0" wrapText="true" indent="0" shrinkToFit="false"/>
      <protection locked="true" hidden="true"/>
    </xf>
    <xf numFmtId="164" fontId="25" fillId="0" borderId="0" xfId="29" applyFont="true" applyBorder="false" applyAlignment="true" applyProtection="true">
      <alignment horizontal="left" vertical="center" textRotation="0" wrapText="true" indent="0" shrinkToFit="false"/>
      <protection locked="true" hidden="true"/>
    </xf>
    <xf numFmtId="164" fontId="25" fillId="0" borderId="0" xfId="29" applyFont="true" applyBorder="false" applyAlignment="true" applyProtection="true">
      <alignment horizontal="general" vertical="center" textRotation="0" wrapText="true" indent="0" shrinkToFit="false"/>
      <protection locked="true" hidden="true"/>
    </xf>
    <xf numFmtId="164" fontId="26" fillId="0" borderId="0" xfId="29" applyFont="true" applyBorder="false" applyAlignment="true" applyProtection="true">
      <alignment horizontal="general" vertical="center" textRotation="0" wrapText="true" indent="0" shrinkToFit="false"/>
      <protection locked="true" hidden="true"/>
    </xf>
    <xf numFmtId="164" fontId="27" fillId="0" borderId="0" xfId="29" applyFont="true" applyBorder="false" applyAlignment="true" applyProtection="true">
      <alignment horizontal="general" vertical="center" textRotation="0" wrapText="true" indent="0" shrinkToFit="false"/>
      <protection locked="true" hidden="true"/>
    </xf>
    <xf numFmtId="164" fontId="28" fillId="0" borderId="0" xfId="0" applyFont="true" applyBorder="true" applyAlignment="true" applyProtection="true">
      <alignment horizontal="right" vertical="center" textRotation="0" wrapText="false" indent="0" shrinkToFit="false"/>
      <protection locked="true" hidden="true"/>
    </xf>
    <xf numFmtId="164" fontId="27" fillId="2" borderId="5" xfId="29" applyFont="true" applyBorder="true" applyAlignment="true" applyProtection="true">
      <alignment horizontal="center" vertical="center" textRotation="0" wrapText="true" indent="0" shrinkToFit="false"/>
      <protection locked="false" hidden="false"/>
    </xf>
    <xf numFmtId="164" fontId="29" fillId="0" borderId="0" xfId="29" applyFont="true" applyBorder="false" applyAlignment="true" applyProtection="true">
      <alignment horizontal="right" vertical="center" textRotation="0" wrapText="true" indent="0" shrinkToFit="false"/>
      <protection locked="true" hidden="true"/>
    </xf>
    <xf numFmtId="166" fontId="27" fillId="0" borderId="0" xfId="29" applyFont="true" applyBorder="true" applyAlignment="true" applyProtection="true">
      <alignment horizontal="left" vertical="center" textRotation="0" wrapText="true" indent="0" shrinkToFit="false"/>
      <protection locked="true" hidden="true"/>
    </xf>
    <xf numFmtId="164" fontId="30" fillId="0" borderId="0" xfId="29" applyFont="true" applyBorder="true" applyAlignment="true" applyProtection="true">
      <alignment horizontal="left" vertical="center" textRotation="0" wrapText="true" indent="0" shrinkToFit="false"/>
      <protection locked="true" hidden="true"/>
    </xf>
    <xf numFmtId="164" fontId="27" fillId="0" borderId="0" xfId="29" applyFont="true" applyBorder="true" applyAlignment="true" applyProtection="true">
      <alignment horizontal="left" vertical="center" textRotation="0" wrapText="true" indent="0" shrinkToFit="false"/>
      <protection locked="true" hidden="true"/>
    </xf>
    <xf numFmtId="164" fontId="27" fillId="0" borderId="0" xfId="29" applyFont="true" applyBorder="false" applyAlignment="true" applyProtection="true">
      <alignment horizontal="left" vertical="center" textRotation="0" wrapText="true" indent="0" shrinkToFit="false"/>
      <protection locked="true" hidden="true"/>
    </xf>
    <xf numFmtId="164" fontId="30" fillId="0" borderId="0" xfId="29" applyFont="true" applyBorder="false" applyAlignment="true" applyProtection="true">
      <alignment horizontal="left" vertical="center" textRotation="0" wrapText="true" indent="0" shrinkToFit="false"/>
      <protection locked="true" hidden="true"/>
    </xf>
    <xf numFmtId="164" fontId="31" fillId="13" borderId="0" xfId="0" applyFont="true" applyBorder="true" applyAlignment="true" applyProtection="true">
      <alignment horizontal="center" vertical="center" textRotation="0" wrapText="false" indent="0" shrinkToFit="false"/>
      <protection locked="true" hidden="true"/>
    </xf>
    <xf numFmtId="170" fontId="31" fillId="13" borderId="0" xfId="0" applyFont="true" applyBorder="false" applyAlignment="true" applyProtection="true">
      <alignment horizontal="general" vertical="center" textRotation="0" wrapText="false" indent="0" shrinkToFit="false"/>
      <protection locked="true" hidden="true"/>
    </xf>
    <xf numFmtId="164" fontId="32" fillId="13" borderId="5" xfId="35" applyFont="true" applyBorder="true" applyAlignment="true" applyProtection="true">
      <alignment horizontal="center" vertical="center" textRotation="0" wrapText="false" indent="0" shrinkToFit="false"/>
      <protection locked="true" hidden="true"/>
    </xf>
    <xf numFmtId="164" fontId="32" fillId="0" borderId="5" xfId="35" applyFont="true" applyBorder="true" applyAlignment="true" applyProtection="true">
      <alignment horizontal="center" vertical="center" textRotation="0" wrapText="false" indent="0" shrinkToFit="false"/>
      <protection locked="true" hidden="true"/>
    </xf>
    <xf numFmtId="164" fontId="33" fillId="2" borderId="5" xfId="35" applyFont="true" applyBorder="true" applyAlignment="true" applyProtection="true">
      <alignment horizontal="left" vertical="center" textRotation="0" wrapText="false" indent="0" shrinkToFit="false"/>
      <protection locked="true" hidden="true"/>
    </xf>
    <xf numFmtId="164" fontId="34" fillId="13" borderId="5" xfId="0" applyFont="true" applyBorder="true" applyAlignment="true" applyProtection="true">
      <alignment horizontal="center" vertical="center" textRotation="0" wrapText="false" indent="0" shrinkToFit="false"/>
      <protection locked="true" hidden="true"/>
    </xf>
    <xf numFmtId="164" fontId="35" fillId="13" borderId="5" xfId="0" applyFont="true" applyBorder="true" applyAlignment="true" applyProtection="true">
      <alignment horizontal="left" vertical="center" textRotation="0" wrapText="true" indent="0" shrinkToFit="false"/>
      <protection locked="true" hidden="true"/>
    </xf>
    <xf numFmtId="164" fontId="20" fillId="0" borderId="5" xfId="0" applyFont="true" applyBorder="true" applyAlignment="true" applyProtection="true">
      <alignment horizontal="center" vertical="center" textRotation="0" wrapText="false" indent="0" shrinkToFit="false"/>
      <protection locked="true" hidden="true"/>
    </xf>
    <xf numFmtId="164" fontId="33" fillId="2" borderId="5" xfId="0" applyFont="true" applyBorder="true" applyAlignment="true" applyProtection="true">
      <alignment horizontal="left" vertical="bottom" textRotation="0" wrapText="false" indent="0" shrinkToFit="false"/>
      <protection locked="true" hidden="true"/>
    </xf>
    <xf numFmtId="164" fontId="33" fillId="15" borderId="5" xfId="0" applyFont="true" applyBorder="true" applyAlignment="true" applyProtection="true">
      <alignment horizontal="center" vertical="center" textRotation="0" wrapText="true" indent="0" shrinkToFit="false"/>
      <protection locked="true" hidden="true"/>
    </xf>
    <xf numFmtId="164" fontId="33" fillId="15" borderId="5" xfId="0" applyFont="true" applyBorder="true" applyAlignment="true" applyProtection="true">
      <alignment horizontal="left" vertical="center" textRotation="0" wrapText="true" indent="0" shrinkToFit="false"/>
      <protection locked="true" hidden="true"/>
    </xf>
    <xf numFmtId="164" fontId="0" fillId="0" borderId="5" xfId="0" applyFont="true" applyBorder="true" applyAlignment="true" applyProtection="true">
      <alignment horizontal="left" vertical="center" textRotation="0" wrapText="true" indent="0" shrinkToFit="false"/>
      <protection locked="true" hidden="true"/>
    </xf>
    <xf numFmtId="164" fontId="0" fillId="0" borderId="5" xfId="0" applyFont="true" applyBorder="true" applyAlignment="true" applyProtection="true">
      <alignment horizontal="left" vertical="center" textRotation="0" wrapText="true" indent="0" shrinkToFit="false"/>
      <protection locked="false" hidden="false"/>
    </xf>
    <xf numFmtId="164" fontId="0" fillId="0" borderId="0" xfId="0" applyFont="true" applyBorder="true" applyAlignment="true" applyProtection="true">
      <alignment horizontal="left" vertical="center" textRotation="0" wrapText="true" indent="0" shrinkToFit="false"/>
      <protection locked="true" hidden="true"/>
    </xf>
    <xf numFmtId="164" fontId="0" fillId="0" borderId="5" xfId="0" applyFont="true" applyBorder="true" applyAlignment="true" applyProtection="true">
      <alignment horizontal="center" vertical="center" textRotation="0" wrapText="true" indent="0" shrinkToFit="false"/>
      <protection locked="false" hidden="false"/>
    </xf>
    <xf numFmtId="164" fontId="20" fillId="0" borderId="0" xfId="0" applyFont="true" applyBorder="true" applyAlignment="true" applyProtection="true">
      <alignment horizontal="center" vertical="center" textRotation="0" wrapText="true" indent="0" shrinkToFit="false"/>
      <protection locked="true" hidden="true"/>
    </xf>
    <xf numFmtId="171" fontId="0" fillId="16" borderId="5" xfId="0" applyFont="true" applyBorder="true" applyAlignment="true" applyProtection="true">
      <alignment horizontal="center" vertical="center" textRotation="0" wrapText="true" indent="0" shrinkToFit="false"/>
      <protection locked="true" hidden="true"/>
    </xf>
    <xf numFmtId="164" fontId="0" fillId="0" borderId="0" xfId="0" applyFont="true" applyBorder="false" applyAlignment="false" applyProtection="true">
      <alignment horizontal="general" vertical="bottom" textRotation="0" wrapText="false" indent="0" shrinkToFit="false"/>
      <protection locked="true" hidden="true"/>
    </xf>
    <xf numFmtId="166" fontId="0" fillId="16" borderId="5" xfId="0" applyFont="true" applyBorder="true" applyAlignment="true" applyProtection="true">
      <alignment horizontal="center" vertical="center" textRotation="0" wrapText="true" indent="0" shrinkToFit="false"/>
      <protection locked="true" hidden="true"/>
    </xf>
    <xf numFmtId="166" fontId="0" fillId="0" borderId="0" xfId="0" applyFont="true" applyBorder="false" applyAlignment="true" applyProtection="true">
      <alignment horizontal="general" vertical="center" textRotation="0" wrapText="false" indent="0" shrinkToFit="false"/>
      <protection locked="true" hidden="true"/>
    </xf>
    <xf numFmtId="164" fontId="20" fillId="0" borderId="0" xfId="0" applyFont="true" applyBorder="false" applyAlignment="true" applyProtection="true">
      <alignment horizontal="general" vertical="center" textRotation="0" wrapText="false" indent="0" shrinkToFit="false"/>
      <protection locked="true" hidden="true"/>
    </xf>
    <xf numFmtId="170" fontId="35" fillId="13" borderId="5" xfId="0" applyFont="true" applyBorder="true" applyAlignment="true" applyProtection="true">
      <alignment horizontal="center" vertical="center" textRotation="0" wrapText="true" indent="0" shrinkToFit="false"/>
      <protection locked="true" hidden="true"/>
    </xf>
    <xf numFmtId="164" fontId="17" fillId="13" borderId="5" xfId="0" applyFont="true" applyBorder="true" applyAlignment="true" applyProtection="true">
      <alignment horizontal="center" vertical="bottom" textRotation="0" wrapText="true" indent="0" shrinkToFit="false"/>
      <protection locked="true" hidden="true"/>
    </xf>
    <xf numFmtId="164" fontId="8" fillId="12" borderId="5" xfId="0" applyFont="true" applyBorder="true" applyAlignment="true" applyProtection="true">
      <alignment horizontal="center" vertical="bottom" textRotation="0" wrapText="false" indent="0" shrinkToFit="false"/>
      <protection locked="true" hidden="true"/>
    </xf>
    <xf numFmtId="164" fontId="8" fillId="12" borderId="0" xfId="0" applyFont="true" applyBorder="true" applyAlignment="true" applyProtection="true">
      <alignment horizontal="center" vertical="bottom" textRotation="0" wrapText="false" indent="0" shrinkToFit="false"/>
      <protection locked="true" hidden="true"/>
    </xf>
    <xf numFmtId="164" fontId="0" fillId="0" borderId="0" xfId="0" applyFont="false" applyBorder="true" applyAlignment="false" applyProtection="true">
      <alignment horizontal="general" vertical="bottom" textRotation="0" wrapText="false" indent="0" shrinkToFit="false"/>
      <protection locked="true" hidden="true"/>
    </xf>
    <xf numFmtId="164" fontId="8" fillId="0" borderId="0" xfId="0" applyFont="true" applyBorder="true" applyAlignment="true" applyProtection="true">
      <alignment horizontal="center" vertical="bottom" textRotation="0" wrapText="false" indent="0" shrinkToFit="false"/>
      <protection locked="true" hidden="true"/>
    </xf>
    <xf numFmtId="164" fontId="36" fillId="13" borderId="5" xfId="0" applyFont="true" applyBorder="true" applyAlignment="true" applyProtection="true">
      <alignment horizontal="center" vertical="center" textRotation="0" wrapText="false" indent="0" shrinkToFit="false"/>
      <protection locked="true" hidden="true"/>
    </xf>
    <xf numFmtId="164" fontId="20" fillId="13" borderId="5" xfId="0" applyFont="true" applyBorder="true" applyAlignment="true" applyProtection="true">
      <alignment horizontal="center" vertical="center" textRotation="0" wrapText="false" indent="0" shrinkToFit="false"/>
      <protection locked="true" hidden="true"/>
    </xf>
    <xf numFmtId="164" fontId="37" fillId="17" borderId="5" xfId="0" applyFont="true" applyBorder="true" applyAlignment="true" applyProtection="true">
      <alignment horizontal="center" vertical="center" textRotation="0" wrapText="false" indent="0" shrinkToFit="false"/>
      <protection locked="true" hidden="true"/>
    </xf>
    <xf numFmtId="164" fontId="0" fillId="17" borderId="5" xfId="0" applyFont="true" applyBorder="true" applyAlignment="true" applyProtection="true">
      <alignment horizontal="left" vertical="center" textRotation="0" wrapText="false" indent="0" shrinkToFit="false"/>
      <protection locked="true" hidden="true"/>
    </xf>
    <xf numFmtId="164" fontId="0" fillId="17" borderId="5" xfId="0" applyFont="true" applyBorder="true" applyAlignment="true" applyProtection="true">
      <alignment horizontal="center" vertical="center" textRotation="0" wrapText="false" indent="0" shrinkToFit="false"/>
      <protection locked="true" hidden="true"/>
    </xf>
    <xf numFmtId="171" fontId="38" fillId="13" borderId="5" xfId="0" applyFont="true" applyBorder="true" applyAlignment="true" applyProtection="true">
      <alignment horizontal="center" vertical="center" textRotation="0" wrapText="true" indent="0" shrinkToFit="false"/>
      <protection locked="true" hidden="true"/>
    </xf>
    <xf numFmtId="171" fontId="20" fillId="13" borderId="5" xfId="0" applyFont="true" applyBorder="true" applyAlignment="true" applyProtection="true">
      <alignment horizontal="center" vertical="center" textRotation="0" wrapText="true" indent="0" shrinkToFit="false"/>
      <protection locked="true" hidden="true"/>
    </xf>
    <xf numFmtId="164" fontId="0" fillId="0" borderId="7" xfId="0" applyFont="false" applyBorder="true" applyAlignment="true" applyProtection="true">
      <alignment horizontal="center" vertical="center" textRotation="0" wrapText="true" indent="0" shrinkToFit="false"/>
      <protection locked="true" hidden="true"/>
    </xf>
    <xf numFmtId="171" fontId="0" fillId="0" borderId="5" xfId="0" applyFont="true" applyBorder="true" applyAlignment="true" applyProtection="true">
      <alignment horizontal="center" vertical="center" textRotation="0" wrapText="true" indent="0" shrinkToFit="false"/>
      <protection locked="true" hidden="true"/>
    </xf>
    <xf numFmtId="164" fontId="0" fillId="0" borderId="5" xfId="0" applyFont="true" applyBorder="true" applyAlignment="true" applyProtection="true">
      <alignment horizontal="center" vertical="center" textRotation="0" wrapText="true" indent="0" shrinkToFit="false"/>
      <protection locked="true" hidden="true"/>
    </xf>
    <xf numFmtId="164" fontId="0" fillId="12" borderId="5" xfId="0" applyFont="false" applyBorder="true" applyAlignment="true" applyProtection="true">
      <alignment horizontal="center" vertical="center" textRotation="0" wrapText="false" indent="0" shrinkToFit="false"/>
      <protection locked="true" hidden="true"/>
    </xf>
    <xf numFmtId="164" fontId="0" fillId="0" borderId="5" xfId="0" applyFont="false" applyBorder="true" applyAlignment="true" applyProtection="true">
      <alignment horizontal="center" vertical="bottom" textRotation="0" wrapText="false" indent="0" shrinkToFit="false"/>
      <protection locked="true" hidden="true"/>
    </xf>
    <xf numFmtId="164" fontId="37" fillId="0" borderId="0" xfId="0" applyFont="true" applyBorder="false" applyAlignment="true" applyProtection="true">
      <alignment horizontal="left" vertical="bottom" textRotation="0" wrapText="false" indent="0" shrinkToFit="false"/>
      <protection locked="true" hidden="true"/>
    </xf>
    <xf numFmtId="164" fontId="37" fillId="0" borderId="0" xfId="0" applyFont="true" applyBorder="true" applyAlignment="true" applyProtection="true">
      <alignment horizontal="center" vertical="center" textRotation="0" wrapText="true" indent="0" shrinkToFit="false"/>
      <protection locked="true" hidden="true"/>
    </xf>
    <xf numFmtId="164" fontId="0" fillId="0" borderId="0" xfId="0" applyFont="false" applyBorder="true" applyAlignment="true" applyProtection="true">
      <alignment horizontal="center" vertical="center" textRotation="0" wrapText="true" indent="0" shrinkToFit="false"/>
      <protection locked="true" hidden="true"/>
    </xf>
  </cellXfs>
  <cellStyles count="30">
    <cellStyle name="Normal" xfId="0" builtinId="0"/>
    <cellStyle name="Comma" xfId="15" builtinId="3"/>
    <cellStyle name="Comma [0]" xfId="16" builtinId="6"/>
    <cellStyle name="Currency" xfId="17" builtinId="4"/>
    <cellStyle name="Currency [0]" xfId="18" builtinId="7"/>
    <cellStyle name="Percent" xfId="19" builtinId="5"/>
    <cellStyle name="Comma 2" xfId="20"/>
    <cellStyle name="HeaderA" xfId="21"/>
    <cellStyle name="HeaderB" xfId="22"/>
    <cellStyle name="HeaderC" xfId="23"/>
    <cellStyle name="LabelA" xfId="24"/>
    <cellStyle name="LabelB" xfId="25"/>
    <cellStyle name="LabelC" xfId="26"/>
    <cellStyle name="Normal 2" xfId="27"/>
    <cellStyle name="Normal 2 3" xfId="28"/>
    <cellStyle name="Normal 3" xfId="29"/>
    <cellStyle name="Normal 3 2" xfId="30"/>
    <cellStyle name="Normal 3 2 3" xfId="31"/>
    <cellStyle name="Normal 4 2" xfId="32"/>
    <cellStyle name="Percent 2" xfId="33"/>
    <cellStyle name="Result" xfId="34"/>
    <cellStyle name="resultA" xfId="35"/>
    <cellStyle name="Resultado" xfId="36"/>
    <cellStyle name="Resultado2" xfId="37"/>
    <cellStyle name="resultB" xfId="38"/>
    <cellStyle name="SectionA" xfId="39"/>
    <cellStyle name="SectionB" xfId="40"/>
    <cellStyle name="SectionC" xfId="41"/>
    <cellStyle name="Título" xfId="42"/>
    <cellStyle name="Título1" xfId="43"/>
  </cellStyles>
  <dxfs count="1">
    <dxf>
      <font>
        <name val="Calibri"/>
        <charset val="1"/>
        <family val="2"/>
        <b val="1"/>
        <i val="0"/>
        <color rgb="FF000000"/>
        <sz val="10"/>
      </font>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CC"/>
      <rgbColor rgb="FFD0CECE"/>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00456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406440</xdr:colOff>
      <xdr:row>2</xdr:row>
      <xdr:rowOff>293400</xdr:rowOff>
    </xdr:from>
    <xdr:to>
      <xdr:col>4</xdr:col>
      <xdr:colOff>562320</xdr:colOff>
      <xdr:row>5</xdr:row>
      <xdr:rowOff>17280</xdr:rowOff>
    </xdr:to>
    <xdr:sp>
      <xdr:nvSpPr>
        <xdr:cNvPr id="0" name="CustomShape 1"/>
        <xdr:cNvSpPr/>
      </xdr:nvSpPr>
      <xdr:spPr>
        <a:xfrm>
          <a:off x="406440" y="876240"/>
          <a:ext cx="9191160" cy="43128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1" lang="es-MX" sz="2400" spc="-1" strike="noStrike">
              <a:solidFill>
                <a:srgbClr val="000000"/>
              </a:solidFill>
              <a:latin typeface="Arial"/>
            </a:rPr>
            <a:t>Instrucciones de la Herramienta de Análisis de Factibilidad</a:t>
          </a:r>
          <a:endParaRPr b="0" lang="es-MX" sz="2400" spc="-1" strike="noStrike">
            <a:latin typeface="Times New Roman"/>
          </a:endParaRPr>
        </a:p>
        <a:p>
          <a:pPr algn="ctr">
            <a:lnSpc>
              <a:spcPct val="100000"/>
            </a:lnSpc>
          </a:pPr>
          <a:endParaRPr b="0" lang="es-MX" sz="24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141840</xdr:rowOff>
    </xdr:from>
    <xdr:to>
      <xdr:col>1</xdr:col>
      <xdr:colOff>1405440</xdr:colOff>
      <xdr:row>2</xdr:row>
      <xdr:rowOff>163440</xdr:rowOff>
    </xdr:to>
    <xdr:pic>
      <xdr:nvPicPr>
        <xdr:cNvPr id="1" name="Picture 1" descr=""/>
        <xdr:cNvPicPr/>
      </xdr:nvPicPr>
      <xdr:blipFill>
        <a:blip r:embed="rId1"/>
        <a:stretch/>
      </xdr:blipFill>
      <xdr:spPr>
        <a:xfrm>
          <a:off x="0" y="141840"/>
          <a:ext cx="2217960" cy="5673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655920</xdr:colOff>
      <xdr:row>1</xdr:row>
      <xdr:rowOff>160200</xdr:rowOff>
    </xdr:from>
    <xdr:to>
      <xdr:col>5</xdr:col>
      <xdr:colOff>140400</xdr:colOff>
      <xdr:row>3</xdr:row>
      <xdr:rowOff>189360</xdr:rowOff>
    </xdr:to>
    <xdr:sp>
      <xdr:nvSpPr>
        <xdr:cNvPr id="2" name="CustomShape 1"/>
        <xdr:cNvSpPr/>
      </xdr:nvSpPr>
      <xdr:spPr>
        <a:xfrm>
          <a:off x="3897360" y="360720"/>
          <a:ext cx="2246760" cy="430560"/>
        </a:xfrm>
        <a:prstGeom prst="rect">
          <a:avLst/>
        </a:prstGeom>
        <a:noFill/>
        <a:ln w="0">
          <a:noFill/>
        </a:ln>
      </xdr:spPr>
      <xdr:style>
        <a:lnRef idx="0"/>
        <a:fillRef idx="0"/>
        <a:effectRef idx="0"/>
        <a:fontRef idx="minor"/>
      </xdr:style>
      <xdr:txBody>
        <a:bodyPr wrap="none" lIns="90000" rIns="90000" tIns="45000" bIns="45000">
          <a:spAutoFit/>
        </a:bodyPr>
        <a:p>
          <a:pPr>
            <a:lnSpc>
              <a:spcPct val="100000"/>
            </a:lnSpc>
          </a:pPr>
          <a:r>
            <a:rPr b="1" lang="es-MX" sz="2400" spc="-1" strike="noStrike">
              <a:solidFill>
                <a:srgbClr val="000000"/>
              </a:solidFill>
              <a:latin typeface="Arial"/>
            </a:rPr>
            <a:t>Configuración</a:t>
          </a:r>
          <a:endParaRPr b="0" lang="es-MX" sz="24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49"/>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B10" activeCellId="0" sqref="B10"/>
    </sheetView>
  </sheetViews>
  <sheetFormatPr defaultColWidth="11.55078125" defaultRowHeight="15.8" zeroHeight="false" outlineLevelRow="0" outlineLevelCol="0"/>
  <cols>
    <col collapsed="false" customWidth="true" hidden="false" outlineLevel="0" max="1" min="1" style="1" width="9.47"/>
    <col collapsed="false" customWidth="true" hidden="false" outlineLevel="0" max="2" min="2" style="1" width="23.18"/>
    <col collapsed="false" customWidth="true" hidden="false" outlineLevel="0" max="3" min="3" style="1" width="83.87"/>
    <col collapsed="false" customWidth="false" hidden="false" outlineLevel="0" max="64" min="4" style="1" width="11.52"/>
  </cols>
  <sheetData>
    <row r="1" customFormat="false" ht="29.85" hidden="false" customHeight="true" outlineLevel="0" collapsed="false"/>
    <row r="2" customFormat="false" ht="16.05" hidden="false" customHeight="true" outlineLevel="0" collapsed="false"/>
    <row r="3" customFormat="false" ht="24.1" hidden="false" customHeight="true" outlineLevel="0" collapsed="false"/>
    <row r="7" customFormat="false" ht="15.8" hidden="false" customHeight="true" outlineLevel="0" collapsed="false">
      <c r="B7" s="2" t="s">
        <v>0</v>
      </c>
      <c r="C7" s="2"/>
      <c r="D7" s="3"/>
      <c r="E7" s="3"/>
      <c r="F7" s="3"/>
      <c r="G7" s="3"/>
      <c r="H7" s="3"/>
      <c r="I7" s="3"/>
      <c r="J7" s="3"/>
      <c r="K7" s="3"/>
      <c r="L7" s="4"/>
    </row>
    <row r="8" customFormat="false" ht="15.8" hidden="false" customHeight="true" outlineLevel="0" collapsed="false">
      <c r="B8" s="2" t="s">
        <v>1</v>
      </c>
      <c r="C8" s="2"/>
      <c r="D8" s="3"/>
      <c r="E8" s="3"/>
      <c r="F8" s="3"/>
      <c r="G8" s="3"/>
      <c r="H8" s="3"/>
      <c r="I8" s="3"/>
      <c r="J8" s="3"/>
      <c r="K8" s="3"/>
      <c r="L8" s="4"/>
    </row>
    <row r="9" customFormat="false" ht="15.8" hidden="false" customHeight="true" outlineLevel="0" collapsed="false">
      <c r="B9" s="2" t="s">
        <v>2</v>
      </c>
      <c r="C9" s="2"/>
      <c r="D9" s="3"/>
      <c r="E9" s="3"/>
      <c r="F9" s="3"/>
      <c r="G9" s="3"/>
      <c r="H9" s="3"/>
      <c r="I9" s="3"/>
      <c r="J9" s="3"/>
      <c r="K9" s="3"/>
      <c r="L9" s="4"/>
    </row>
    <row r="10" customFormat="false" ht="15.8" hidden="false" customHeight="false" outlineLevel="0" collapsed="false">
      <c r="B10" s="5" t="s">
        <v>3</v>
      </c>
      <c r="C10" s="5"/>
      <c r="D10" s="3"/>
      <c r="E10" s="3"/>
      <c r="F10" s="3"/>
      <c r="G10" s="3"/>
      <c r="H10" s="3"/>
      <c r="I10" s="3"/>
      <c r="J10" s="3"/>
      <c r="K10" s="3"/>
      <c r="L10" s="4"/>
    </row>
    <row r="11" customFormat="false" ht="26.5" hidden="false" customHeight="true" outlineLevel="0" collapsed="false">
      <c r="B11" s="2" t="s">
        <v>4</v>
      </c>
      <c r="C11" s="2"/>
      <c r="D11" s="3"/>
      <c r="E11" s="3"/>
      <c r="F11" s="3"/>
      <c r="G11" s="3"/>
      <c r="H11" s="3"/>
      <c r="I11" s="3"/>
      <c r="J11" s="3"/>
      <c r="K11" s="3"/>
      <c r="L11" s="4"/>
    </row>
    <row r="12" customFormat="false" ht="15.8" hidden="false" customHeight="false" outlineLevel="0" collapsed="false">
      <c r="B12" s="5"/>
      <c r="C12" s="5"/>
      <c r="D12" s="5"/>
      <c r="E12" s="5"/>
      <c r="F12" s="5"/>
      <c r="G12" s="5"/>
      <c r="H12" s="5"/>
      <c r="I12" s="5"/>
      <c r="J12" s="5"/>
      <c r="K12" s="5"/>
      <c r="L12" s="5"/>
      <c r="M12" s="5"/>
      <c r="N12" s="5"/>
    </row>
    <row r="14" customFormat="false" ht="17" hidden="false" customHeight="true" outlineLevel="0" collapsed="false">
      <c r="B14" s="6" t="s">
        <v>5</v>
      </c>
      <c r="C14" s="6"/>
    </row>
    <row r="15" customFormat="false" ht="17" hidden="false" customHeight="false" outlineLevel="0" collapsed="false">
      <c r="B15" s="7" t="s">
        <v>6</v>
      </c>
      <c r="C15" s="7" t="s">
        <v>7</v>
      </c>
    </row>
    <row r="16" customFormat="false" ht="15.8" hidden="false" customHeight="false" outlineLevel="0" collapsed="false">
      <c r="B16" s="8" t="s">
        <v>8</v>
      </c>
      <c r="C16" s="9" t="s">
        <v>9</v>
      </c>
    </row>
    <row r="17" customFormat="false" ht="15.8" hidden="false" customHeight="false" outlineLevel="0" collapsed="false">
      <c r="B17" s="8" t="s">
        <v>10</v>
      </c>
      <c r="C17" s="9" t="s">
        <v>11</v>
      </c>
    </row>
    <row r="18" customFormat="false" ht="15.8" hidden="false" customHeight="false" outlineLevel="0" collapsed="false">
      <c r="B18" s="8" t="s">
        <v>7</v>
      </c>
      <c r="C18" s="9" t="s">
        <v>12</v>
      </c>
    </row>
    <row r="19" customFormat="false" ht="15.8" hidden="false" customHeight="false" outlineLevel="0" collapsed="false">
      <c r="B19" s="8" t="s">
        <v>13</v>
      </c>
      <c r="C19" s="9" t="s">
        <v>14</v>
      </c>
    </row>
    <row r="20" customFormat="false" ht="26.5" hidden="false" customHeight="false" outlineLevel="0" collapsed="false">
      <c r="B20" s="8" t="s">
        <v>15</v>
      </c>
      <c r="C20" s="9" t="s">
        <v>16</v>
      </c>
    </row>
    <row r="21" customFormat="false" ht="60.8" hidden="false" customHeight="false" outlineLevel="0" collapsed="false">
      <c r="B21" s="8" t="s">
        <v>17</v>
      </c>
      <c r="C21" s="9" t="s">
        <v>18</v>
      </c>
    </row>
    <row r="22" customFormat="false" ht="26.5" hidden="false" customHeight="false" outlineLevel="0" collapsed="false">
      <c r="B22" s="8" t="s">
        <v>19</v>
      </c>
      <c r="C22" s="9" t="s">
        <v>20</v>
      </c>
    </row>
    <row r="23" customFormat="false" ht="17" hidden="false" customHeight="true" outlineLevel="0" collapsed="false">
      <c r="B23" s="6" t="s">
        <v>21</v>
      </c>
      <c r="C23" s="6"/>
    </row>
    <row r="24" customFormat="false" ht="15.8" hidden="false" customHeight="false" outlineLevel="0" collapsed="false">
      <c r="B24" s="8" t="s">
        <v>22</v>
      </c>
      <c r="C24" s="9" t="s">
        <v>23</v>
      </c>
    </row>
    <row r="25" customFormat="false" ht="26.5" hidden="false" customHeight="false" outlineLevel="0" collapsed="false">
      <c r="B25" s="8" t="s">
        <v>24</v>
      </c>
      <c r="C25" s="9" t="s">
        <v>25</v>
      </c>
    </row>
    <row r="26" customFormat="false" ht="15.8" hidden="false" customHeight="false" outlineLevel="0" collapsed="false">
      <c r="B26" s="8" t="s">
        <v>26</v>
      </c>
      <c r="C26" s="9" t="s">
        <v>27</v>
      </c>
    </row>
    <row r="27" customFormat="false" ht="26.5" hidden="false" customHeight="false" outlineLevel="0" collapsed="false">
      <c r="B27" s="8" t="s">
        <v>28</v>
      </c>
      <c r="C27" s="9" t="s">
        <v>29</v>
      </c>
    </row>
    <row r="28" customFormat="false" ht="37.95" hidden="false" customHeight="false" outlineLevel="0" collapsed="false">
      <c r="B28" s="8" t="s">
        <v>30</v>
      </c>
      <c r="C28" s="9" t="s">
        <v>31</v>
      </c>
    </row>
    <row r="29" customFormat="false" ht="15.8" hidden="false" customHeight="false" outlineLevel="0" collapsed="false">
      <c r="B29" s="8" t="s">
        <v>32</v>
      </c>
      <c r="C29" s="9" t="s">
        <v>33</v>
      </c>
    </row>
    <row r="30" customFormat="false" ht="37.95" hidden="false" customHeight="false" outlineLevel="0" collapsed="false">
      <c r="B30" s="8" t="s">
        <v>34</v>
      </c>
      <c r="C30" s="9" t="s">
        <v>35</v>
      </c>
    </row>
    <row r="31" customFormat="false" ht="26.5" hidden="false" customHeight="false" outlineLevel="0" collapsed="false">
      <c r="B31" s="8" t="s">
        <v>36</v>
      </c>
      <c r="C31" s="9" t="s">
        <v>37</v>
      </c>
    </row>
    <row r="32" customFormat="false" ht="26.5" hidden="false" customHeight="false" outlineLevel="0" collapsed="false">
      <c r="B32" s="8" t="s">
        <v>38</v>
      </c>
      <c r="C32" s="9" t="s">
        <v>39</v>
      </c>
    </row>
    <row r="33" customFormat="false" ht="26.5" hidden="false" customHeight="false" outlineLevel="0" collapsed="false">
      <c r="B33" s="8" t="s">
        <v>40</v>
      </c>
      <c r="C33" s="9" t="s">
        <v>41</v>
      </c>
    </row>
    <row r="34" customFormat="false" ht="26.5" hidden="false" customHeight="false" outlineLevel="0" collapsed="false">
      <c r="B34" s="8" t="s">
        <v>42</v>
      </c>
      <c r="C34" s="9" t="s">
        <v>43</v>
      </c>
    </row>
    <row r="35" customFormat="false" ht="15.8" hidden="false" customHeight="false" outlineLevel="0" collapsed="false">
      <c r="B35" s="8" t="s">
        <v>44</v>
      </c>
      <c r="C35" s="9" t="s">
        <v>45</v>
      </c>
    </row>
    <row r="36" customFormat="false" ht="26.5" hidden="false" customHeight="false" outlineLevel="0" collapsed="false">
      <c r="B36" s="8" t="s">
        <v>46</v>
      </c>
      <c r="C36" s="9" t="s">
        <v>47</v>
      </c>
    </row>
    <row r="37" customFormat="false" ht="26.5" hidden="false" customHeight="false" outlineLevel="0" collapsed="false">
      <c r="B37" s="8" t="s">
        <v>48</v>
      </c>
      <c r="C37" s="9" t="s">
        <v>49</v>
      </c>
    </row>
    <row r="38" customFormat="false" ht="26.5" hidden="false" customHeight="false" outlineLevel="0" collapsed="false">
      <c r="B38" s="8" t="s">
        <v>50</v>
      </c>
      <c r="C38" s="9" t="s">
        <v>51</v>
      </c>
    </row>
    <row r="39" customFormat="false" ht="37.95" hidden="false" customHeight="false" outlineLevel="0" collapsed="false">
      <c r="B39" s="8" t="s">
        <v>52</v>
      </c>
      <c r="C39" s="9" t="s">
        <v>53</v>
      </c>
    </row>
    <row r="41" customFormat="false" ht="17" hidden="false" customHeight="true" outlineLevel="0" collapsed="false">
      <c r="B41" s="6" t="s">
        <v>54</v>
      </c>
      <c r="C41" s="6"/>
    </row>
    <row r="42" customFormat="false" ht="17" hidden="false" customHeight="false" outlineLevel="0" collapsed="false">
      <c r="B42" s="7" t="s">
        <v>6</v>
      </c>
      <c r="C42" s="7" t="s">
        <v>7</v>
      </c>
    </row>
    <row r="43" customFormat="false" ht="15.8" hidden="false" customHeight="false" outlineLevel="0" collapsed="false">
      <c r="B43" s="8" t="s">
        <v>8</v>
      </c>
      <c r="C43" s="9" t="s">
        <v>9</v>
      </c>
    </row>
    <row r="44" customFormat="false" ht="15.8" hidden="false" customHeight="false" outlineLevel="0" collapsed="false">
      <c r="B44" s="8" t="s">
        <v>10</v>
      </c>
      <c r="C44" s="9" t="s">
        <v>11</v>
      </c>
    </row>
    <row r="45" customFormat="false" ht="15.8" hidden="false" customHeight="false" outlineLevel="0" collapsed="false">
      <c r="B45" s="8" t="s">
        <v>7</v>
      </c>
      <c r="C45" s="9" t="s">
        <v>12</v>
      </c>
    </row>
    <row r="46" customFormat="false" ht="15.8" hidden="false" customHeight="false" outlineLevel="0" collapsed="false">
      <c r="B46" s="8" t="s">
        <v>55</v>
      </c>
      <c r="C46" s="9" t="s">
        <v>56</v>
      </c>
    </row>
    <row r="47" customFormat="false" ht="15.8" hidden="false" customHeight="false" outlineLevel="0" collapsed="false">
      <c r="B47" s="8" t="s">
        <v>57</v>
      </c>
      <c r="C47" s="9" t="s">
        <v>58</v>
      </c>
    </row>
    <row r="48" customFormat="false" ht="15.8" hidden="false" customHeight="false" outlineLevel="0" collapsed="false">
      <c r="B48" s="8" t="s">
        <v>59</v>
      </c>
      <c r="C48" s="9" t="s">
        <v>60</v>
      </c>
    </row>
    <row r="49" customFormat="false" ht="15.8" hidden="false" customHeight="false" outlineLevel="0" collapsed="false">
      <c r="B49" s="8" t="s">
        <v>61</v>
      </c>
      <c r="C49" s="9" t="s">
        <v>62</v>
      </c>
    </row>
  </sheetData>
  <sheetProtection sheet="true" objects="true" scenarios="true"/>
  <mergeCells count="9">
    <mergeCell ref="B7:C7"/>
    <mergeCell ref="B8:C8"/>
    <mergeCell ref="B9:C9"/>
    <mergeCell ref="B10:C10"/>
    <mergeCell ref="B11:C11"/>
    <mergeCell ref="B12:N12"/>
    <mergeCell ref="B14:C14"/>
    <mergeCell ref="B23:C23"/>
    <mergeCell ref="B41:C41"/>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L1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17" activeCellId="0" sqref="H17"/>
    </sheetView>
  </sheetViews>
  <sheetFormatPr defaultColWidth="11.55078125" defaultRowHeight="15.8" zeroHeight="false" outlineLevelRow="0" outlineLevelCol="0"/>
  <cols>
    <col collapsed="false" customWidth="false" hidden="false" outlineLevel="0" max="1" min="1" style="10" width="11.52"/>
    <col collapsed="false" customWidth="true" hidden="false" outlineLevel="0" max="2" min="2" style="10" width="30.89"/>
    <col collapsed="false" customWidth="true" hidden="false" outlineLevel="0" max="4" min="3" style="10" width="26"/>
    <col collapsed="false" customWidth="false" hidden="false" outlineLevel="0" max="64" min="5" style="10" width="11.52"/>
  </cols>
  <sheetData>
    <row r="1" customFormat="false" ht="15.8" hidden="false" customHeight="false" outlineLevel="0" collapsed="false">
      <c r="L1" s="11" t="s">
        <v>63</v>
      </c>
    </row>
    <row r="2" customFormat="false" ht="27.2" hidden="false" customHeight="true" outlineLevel="0" collapsed="false">
      <c r="L2" s="11" t="s">
        <v>64</v>
      </c>
    </row>
    <row r="3" customFormat="false" ht="25.45" hidden="false" customHeight="true" outlineLevel="0" collapsed="false">
      <c r="L3" s="11" t="s">
        <v>65</v>
      </c>
    </row>
    <row r="5" customFormat="false" ht="26.45" hidden="false" customHeight="false" outlineLevel="0" collapsed="false">
      <c r="B5" s="12" t="s">
        <v>66</v>
      </c>
      <c r="C5" s="12"/>
      <c r="D5" s="12"/>
    </row>
    <row r="7" customFormat="false" ht="26.45" hidden="false" customHeight="false" outlineLevel="0" collapsed="false">
      <c r="B7" s="12" t="s">
        <v>67</v>
      </c>
      <c r="C7" s="12"/>
      <c r="D7" s="12"/>
    </row>
    <row r="8" customFormat="false" ht="15.8" hidden="true" customHeight="false" outlineLevel="0" collapsed="false"/>
    <row r="9" customFormat="false" ht="15.8" hidden="false" customHeight="false" outlineLevel="0" collapsed="false">
      <c r="B9" s="13" t="s">
        <v>68</v>
      </c>
      <c r="C9" s="13" t="s">
        <v>69</v>
      </c>
      <c r="D9" s="13" t="s">
        <v>70</v>
      </c>
      <c r="E9" s="0"/>
    </row>
    <row r="10" customFormat="false" ht="15.8" hidden="false" customHeight="false" outlineLevel="0" collapsed="false">
      <c r="B10" s="14" t="s">
        <v>71</v>
      </c>
      <c r="C10" s="14" t="s">
        <v>72</v>
      </c>
      <c r="D10" s="14" t="s">
        <v>63</v>
      </c>
    </row>
    <row r="11" customFormat="false" ht="15.8" hidden="false" customHeight="false" outlineLevel="0" collapsed="false">
      <c r="B11" s="14" t="s">
        <v>73</v>
      </c>
      <c r="C11" s="14" t="s">
        <v>74</v>
      </c>
      <c r="D11" s="14" t="s">
        <v>64</v>
      </c>
    </row>
    <row r="12" customFormat="false" ht="15.8" hidden="false" customHeight="false" outlineLevel="0" collapsed="false">
      <c r="B12" s="14" t="s">
        <v>75</v>
      </c>
      <c r="C12" s="14" t="s">
        <v>76</v>
      </c>
      <c r="D12" s="14" t="s">
        <v>63</v>
      </c>
    </row>
    <row r="13" customFormat="false" ht="15.8" hidden="false" customHeight="false" outlineLevel="0" collapsed="false">
      <c r="B13" s="14" t="s">
        <v>77</v>
      </c>
      <c r="C13" s="14" t="s">
        <v>78</v>
      </c>
      <c r="D13" s="14" t="s">
        <v>64</v>
      </c>
    </row>
    <row r="14" customFormat="false" ht="15.8" hidden="false" customHeight="false" outlineLevel="0" collapsed="false">
      <c r="B14" s="14" t="s">
        <v>79</v>
      </c>
      <c r="C14" s="14" t="s">
        <v>80</v>
      </c>
      <c r="D14" s="14" t="s">
        <v>63</v>
      </c>
    </row>
    <row r="15" customFormat="false" ht="15.8" hidden="false" customHeight="false" outlineLevel="0" collapsed="false">
      <c r="B15" s="14" t="s">
        <v>81</v>
      </c>
      <c r="C15" s="14" t="s">
        <v>82</v>
      </c>
      <c r="D15" s="14" t="s">
        <v>65</v>
      </c>
    </row>
    <row r="17" customFormat="false" ht="15.8" hidden="false" customHeight="false" outlineLevel="0" collapsed="false">
      <c r="B17" s="15" t="s">
        <v>83</v>
      </c>
      <c r="C17" s="16" t="n">
        <f aca="false">COUNTIF(D10:D15,"Difícil")</f>
        <v>3</v>
      </c>
    </row>
    <row r="18" customFormat="false" ht="15.8" hidden="false" customHeight="false" outlineLevel="0" collapsed="false">
      <c r="B18" s="15" t="s">
        <v>84</v>
      </c>
      <c r="C18" s="16" t="n">
        <f aca="false">COUNTIF(D10:D15,"Intermedio")</f>
        <v>2</v>
      </c>
    </row>
    <row r="19" customFormat="false" ht="15.8" hidden="false" customHeight="false" outlineLevel="0" collapsed="false">
      <c r="B19" s="15" t="s">
        <v>85</v>
      </c>
      <c r="C19" s="16" t="n">
        <f aca="false">COUNTIF(D10:D15,"Fácil")</f>
        <v>1</v>
      </c>
    </row>
  </sheetData>
  <mergeCells count="2">
    <mergeCell ref="B5:D5"/>
    <mergeCell ref="B7:D7"/>
  </mergeCells>
  <dataValidations count="1">
    <dataValidation allowBlank="true" operator="equal" showDropDown="false" showErrorMessage="true" showInputMessage="false" sqref="D10:D15" type="list">
      <formula1>Requerimientos!$L$1:$L$3</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51"/>
  <sheetViews>
    <sheetView showFormulas="false" showGridLines="false" showRowColHeaders="true" showZeros="true" rightToLeft="false" tabSelected="true" showOutlineSymbols="true" defaultGridColor="true" view="normal" topLeftCell="A1" colorId="64" zoomScale="80" zoomScaleNormal="80" zoomScalePageLayoutView="100" workbookViewId="0">
      <selection pane="topLeft" activeCell="J6" activeCellId="0" sqref="J6"/>
    </sheetView>
  </sheetViews>
  <sheetFormatPr defaultColWidth="11.55078125" defaultRowHeight="15.8" zeroHeight="false" outlineLevelRow="0" outlineLevelCol="0"/>
  <cols>
    <col collapsed="false" customWidth="true" hidden="false" outlineLevel="0" max="2" min="1" style="17" width="5.31"/>
    <col collapsed="false" customWidth="true" hidden="false" outlineLevel="0" max="5" min="3" style="17" width="19.9"/>
    <col collapsed="false" customWidth="true" hidden="false" outlineLevel="0" max="6" min="6" style="17" width="20.91"/>
    <col collapsed="false" customWidth="false" hidden="false" outlineLevel="0" max="7" min="7" style="17" width="11.52"/>
    <col collapsed="false" customWidth="true" hidden="false" outlineLevel="0" max="8" min="8" style="17" width="37.64"/>
    <col collapsed="false" customWidth="true" hidden="false" outlineLevel="0" max="9" min="9" style="17" width="21.29"/>
    <col collapsed="false" customWidth="true" hidden="false" outlineLevel="0" max="10" min="10" style="17" width="17.92"/>
    <col collapsed="false" customWidth="true" hidden="false" outlineLevel="0" max="11" min="11" style="17" width="6.1"/>
    <col collapsed="false" customWidth="true" hidden="false" outlineLevel="0" max="12" min="12" style="17" width="26.62"/>
    <col collapsed="false" customWidth="true" hidden="true" outlineLevel="0" max="13" min="13" style="17" width="6.81"/>
    <col collapsed="false" customWidth="false" hidden="false" outlineLevel="0" max="14" min="14" style="18" width="11.52"/>
    <col collapsed="false" customWidth="false" hidden="false" outlineLevel="0" max="16" min="15" style="17" width="11.52"/>
    <col collapsed="false" customWidth="false" hidden="true" outlineLevel="0" max="17" min="17" style="17" width="11.52"/>
    <col collapsed="false" customWidth="false" hidden="false" outlineLevel="0" max="64" min="18" style="17" width="11.52"/>
  </cols>
  <sheetData>
    <row r="1" customFormat="false" ht="31.15" hidden="false" customHeight="false" outlineLevel="0" collapsed="false">
      <c r="C1" s="19"/>
      <c r="D1" s="19"/>
      <c r="E1" s="19"/>
      <c r="F1" s="19"/>
      <c r="G1" s="19"/>
      <c r="H1" s="19"/>
      <c r="I1" s="19"/>
      <c r="J1" s="19"/>
      <c r="K1" s="19"/>
      <c r="L1" s="19"/>
      <c r="M1" s="19"/>
      <c r="N1" s="20"/>
      <c r="O1" s="19"/>
      <c r="P1" s="19"/>
      <c r="Q1" s="19"/>
      <c r="R1" s="19"/>
      <c r="S1" s="19"/>
      <c r="T1" s="19"/>
      <c r="U1" s="19"/>
    </row>
    <row r="2" customFormat="false" ht="31.15" hidden="false" customHeight="false" outlineLevel="0" collapsed="false">
      <c r="B2" s="21" t="s">
        <v>86</v>
      </c>
      <c r="C2" s="21"/>
      <c r="D2" s="21"/>
      <c r="E2" s="21"/>
      <c r="F2" s="21"/>
      <c r="G2" s="21"/>
      <c r="H2" s="21"/>
      <c r="I2" s="21"/>
      <c r="J2" s="21"/>
      <c r="K2" s="21"/>
      <c r="L2" s="21"/>
      <c r="M2" s="19"/>
      <c r="N2" s="20"/>
      <c r="Q2" s="19"/>
      <c r="R2" s="19"/>
      <c r="S2" s="19"/>
      <c r="T2" s="19"/>
      <c r="U2" s="19"/>
    </row>
    <row r="3" customFormat="false" ht="31.15" hidden="false" customHeight="false" outlineLevel="0" collapsed="false">
      <c r="C3" s="19"/>
      <c r="D3" s="19"/>
      <c r="E3" s="19"/>
      <c r="F3" s="19"/>
      <c r="G3" s="19"/>
      <c r="H3" s="19"/>
      <c r="I3" s="19"/>
      <c r="J3" s="19"/>
      <c r="K3" s="19"/>
      <c r="L3" s="19"/>
      <c r="M3" s="19"/>
      <c r="N3" s="20"/>
      <c r="O3" s="19"/>
      <c r="P3" s="19"/>
      <c r="Q3" s="19"/>
      <c r="R3" s="19"/>
      <c r="S3" s="19"/>
      <c r="T3" s="19"/>
      <c r="U3" s="19"/>
    </row>
    <row r="4" customFormat="false" ht="21.7" hidden="false" customHeight="false" outlineLevel="0" collapsed="false">
      <c r="C4" s="22"/>
      <c r="D4" s="22"/>
      <c r="E4" s="23"/>
      <c r="F4" s="23"/>
      <c r="G4" s="24"/>
      <c r="H4" s="24"/>
      <c r="I4" s="24"/>
      <c r="J4" s="24"/>
      <c r="K4" s="24"/>
      <c r="L4" s="24"/>
      <c r="M4" s="24"/>
      <c r="N4" s="25"/>
      <c r="O4" s="24"/>
      <c r="P4" s="26"/>
      <c r="Q4" s="26"/>
      <c r="R4" s="26"/>
      <c r="S4" s="26"/>
      <c r="T4" s="26"/>
      <c r="U4" s="26"/>
    </row>
    <row r="5" customFormat="false" ht="17" hidden="false" customHeight="false" outlineLevel="0" collapsed="false">
      <c r="B5" s="27" t="s">
        <v>87</v>
      </c>
      <c r="C5" s="27"/>
      <c r="D5" s="28"/>
      <c r="E5" s="28"/>
      <c r="F5" s="29" t="s">
        <v>88</v>
      </c>
      <c r="G5" s="28"/>
      <c r="H5" s="28"/>
      <c r="I5" s="29" t="s">
        <v>89</v>
      </c>
      <c r="J5" s="28"/>
      <c r="K5" s="28"/>
      <c r="L5" s="28"/>
      <c r="M5" s="30"/>
      <c r="N5" s="31"/>
      <c r="O5" s="32"/>
      <c r="P5" s="33"/>
      <c r="Q5" s="26"/>
      <c r="R5" s="26"/>
      <c r="S5" s="26"/>
      <c r="T5" s="26"/>
      <c r="U5" s="26"/>
    </row>
    <row r="6" customFormat="false" ht="17" hidden="false" customHeight="false" outlineLevel="0" collapsed="false">
      <c r="B6" s="27" t="s">
        <v>90</v>
      </c>
      <c r="C6" s="27"/>
      <c r="D6" s="28"/>
      <c r="E6" s="28"/>
      <c r="F6" s="29" t="s">
        <v>91</v>
      </c>
      <c r="G6" s="28"/>
      <c r="H6" s="28"/>
      <c r="I6" s="29" t="s">
        <v>92</v>
      </c>
      <c r="J6" s="28"/>
      <c r="K6" s="28"/>
      <c r="L6" s="28"/>
      <c r="M6" s="33"/>
      <c r="N6" s="34"/>
      <c r="O6" s="33"/>
      <c r="P6" s="33"/>
      <c r="Q6" s="26"/>
      <c r="R6" s="26"/>
      <c r="S6" s="26"/>
      <c r="T6" s="26"/>
      <c r="U6" s="26"/>
    </row>
    <row r="8" customFormat="false" ht="26.45" hidden="false" customHeight="false" outlineLevel="0" collapsed="false">
      <c r="A8" s="18"/>
      <c r="B8" s="18"/>
      <c r="C8" s="35" t="s">
        <v>19</v>
      </c>
      <c r="D8" s="35"/>
      <c r="E8" s="36" t="n">
        <f aca="false">(G34*0.5)+(M30*0.1)+(M31*0.15)+(M32*0.25)</f>
        <v>0</v>
      </c>
      <c r="F8" s="18"/>
      <c r="G8" s="18"/>
      <c r="H8" s="18"/>
      <c r="I8" s="18"/>
      <c r="J8" s="37" t="s">
        <v>17</v>
      </c>
      <c r="K8" s="37"/>
      <c r="L8" s="37"/>
      <c r="M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row>
    <row r="9" customFormat="false" ht="15.8" hidden="false" customHeight="false" outlineLevel="0" collapsed="false">
      <c r="A9" s="18"/>
      <c r="B9" s="18"/>
      <c r="C9" s="18"/>
      <c r="D9" s="18"/>
      <c r="E9" s="18"/>
      <c r="F9" s="18"/>
      <c r="G9" s="18"/>
      <c r="H9" s="18"/>
      <c r="I9" s="18"/>
      <c r="J9" s="38" t="n">
        <v>1</v>
      </c>
      <c r="K9" s="38"/>
      <c r="L9" s="39" t="s">
        <v>93</v>
      </c>
      <c r="M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row>
    <row r="10" customFormat="false" ht="15.8" hidden="false" customHeight="false" outlineLevel="0" collapsed="false">
      <c r="A10" s="18"/>
      <c r="B10" s="40" t="s">
        <v>8</v>
      </c>
      <c r="C10" s="40" t="s">
        <v>10</v>
      </c>
      <c r="D10" s="40" t="s">
        <v>7</v>
      </c>
      <c r="E10" s="40"/>
      <c r="F10" s="40"/>
      <c r="G10" s="40" t="s">
        <v>13</v>
      </c>
      <c r="H10" s="40" t="s">
        <v>15</v>
      </c>
      <c r="I10" s="18"/>
      <c r="J10" s="38" t="n">
        <v>0.5</v>
      </c>
      <c r="K10" s="38"/>
      <c r="L10" s="39" t="s">
        <v>94</v>
      </c>
      <c r="M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row>
    <row r="11" customFormat="false" ht="15.8" hidden="false" customHeight="true" outlineLevel="0" collapsed="false">
      <c r="A11" s="18"/>
      <c r="B11" s="41" t="s">
        <v>95</v>
      </c>
      <c r="C11" s="41"/>
      <c r="D11" s="41"/>
      <c r="E11" s="41"/>
      <c r="F11" s="41"/>
      <c r="G11" s="41"/>
      <c r="H11" s="41"/>
      <c r="I11" s="18"/>
      <c r="J11" s="42" t="n">
        <v>0.3</v>
      </c>
      <c r="K11" s="42"/>
      <c r="L11" s="43" t="s">
        <v>96</v>
      </c>
      <c r="M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row>
    <row r="12" customFormat="false" ht="15.8" hidden="false" customHeight="true" outlineLevel="0" collapsed="false">
      <c r="A12" s="18"/>
      <c r="B12" s="44" t="n">
        <v>1</v>
      </c>
      <c r="C12" s="45" t="s">
        <v>97</v>
      </c>
      <c r="D12" s="46" t="s">
        <v>98</v>
      </c>
      <c r="E12" s="46"/>
      <c r="F12" s="46"/>
      <c r="G12" s="47"/>
      <c r="H12" s="47"/>
      <c r="I12" s="18"/>
      <c r="J12" s="18"/>
      <c r="K12" s="18"/>
      <c r="L12" s="18"/>
      <c r="M12" s="18"/>
      <c r="N12" s="48"/>
      <c r="O12" s="18"/>
      <c r="P12" s="18"/>
      <c r="Q12" s="18" t="n">
        <f aca="false">IFERROR(VLOOKUP(G12, Configuración!$B$8:$C$9, 2, FALSE())*Configuración!G18, 0)</f>
        <v>0</v>
      </c>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row>
    <row r="13" customFormat="false" ht="15.8" hidden="false" customHeight="true" outlineLevel="0" collapsed="false">
      <c r="A13" s="18"/>
      <c r="B13" s="44" t="n">
        <v>2</v>
      </c>
      <c r="C13" s="45" t="s">
        <v>99</v>
      </c>
      <c r="D13" s="46" t="s">
        <v>100</v>
      </c>
      <c r="E13" s="46"/>
      <c r="F13" s="46"/>
      <c r="G13" s="47"/>
      <c r="H13" s="47"/>
      <c r="I13" s="18"/>
      <c r="J13" s="18"/>
      <c r="K13" s="18"/>
      <c r="L13" s="18"/>
      <c r="M13" s="18"/>
      <c r="N13" s="48"/>
      <c r="O13" s="18"/>
      <c r="P13" s="18"/>
      <c r="Q13" s="18" t="n">
        <f aca="false">IFERROR(VLOOKUP(G13, Configuración!$B$8:$C$9, 2, FALSE())*Configuración!G19, 0)</f>
        <v>0</v>
      </c>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row>
    <row r="14" customFormat="false" ht="15.8" hidden="false" customHeight="true" outlineLevel="0" collapsed="false">
      <c r="A14" s="18"/>
      <c r="B14" s="44" t="n">
        <v>3</v>
      </c>
      <c r="C14" s="45" t="s">
        <v>101</v>
      </c>
      <c r="D14" s="46" t="s">
        <v>102</v>
      </c>
      <c r="E14" s="46"/>
      <c r="F14" s="46"/>
      <c r="G14" s="47"/>
      <c r="H14" s="47"/>
      <c r="I14" s="18"/>
      <c r="J14" s="18"/>
      <c r="K14" s="18"/>
      <c r="L14" s="18"/>
      <c r="M14" s="18"/>
      <c r="N14" s="48"/>
      <c r="O14" s="18"/>
      <c r="P14" s="18"/>
      <c r="Q14" s="18" t="n">
        <f aca="false">IFERROR(VLOOKUP(G14, Configuración!$B$8:$C$9, 2, FALSE())*Configuración!G20, 0)</f>
        <v>0</v>
      </c>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row>
    <row r="15" customFormat="false" ht="26.5" hidden="false" customHeight="true" outlineLevel="0" collapsed="false">
      <c r="A15" s="18"/>
      <c r="B15" s="44" t="n">
        <v>4</v>
      </c>
      <c r="C15" s="45" t="s">
        <v>103</v>
      </c>
      <c r="D15" s="46" t="s">
        <v>104</v>
      </c>
      <c r="E15" s="46"/>
      <c r="F15" s="46"/>
      <c r="G15" s="47"/>
      <c r="H15" s="47"/>
      <c r="I15" s="18"/>
      <c r="J15" s="18"/>
      <c r="K15" s="18"/>
      <c r="L15" s="18"/>
      <c r="M15" s="18"/>
      <c r="N15" s="48"/>
      <c r="O15" s="18"/>
      <c r="P15" s="18"/>
      <c r="Q15" s="18" t="n">
        <f aca="false">IFERROR(VLOOKUP(G15, Configuración!$B$8:$C$9, 2, FALSE())*Configuración!G21, 0)</f>
        <v>0</v>
      </c>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row>
    <row r="16" customFormat="false" ht="26.5" hidden="false" customHeight="true" outlineLevel="0" collapsed="false">
      <c r="A16" s="18"/>
      <c r="B16" s="44" t="n">
        <v>5</v>
      </c>
      <c r="C16" s="45" t="s">
        <v>105</v>
      </c>
      <c r="D16" s="46" t="s">
        <v>106</v>
      </c>
      <c r="E16" s="46"/>
      <c r="F16" s="46"/>
      <c r="G16" s="47"/>
      <c r="H16" s="47"/>
      <c r="I16" s="18"/>
      <c r="J16" s="37" t="s">
        <v>21</v>
      </c>
      <c r="K16" s="37"/>
      <c r="L16" s="37"/>
      <c r="M16" s="18"/>
      <c r="N16" s="48"/>
      <c r="O16" s="18"/>
      <c r="P16" s="18"/>
      <c r="Q16" s="18" t="n">
        <f aca="false">IFERROR(VLOOKUP(G16, Configuración!$B$8:$C$9, 2, FALSE())*Configuración!G22, 0)</f>
        <v>0</v>
      </c>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row>
    <row r="17" customFormat="false" ht="15.8" hidden="false" customHeight="true" outlineLevel="0" collapsed="false">
      <c r="A17" s="18"/>
      <c r="B17" s="44" t="n">
        <v>6</v>
      </c>
      <c r="C17" s="45" t="s">
        <v>107</v>
      </c>
      <c r="D17" s="46" t="s">
        <v>108</v>
      </c>
      <c r="E17" s="46"/>
      <c r="F17" s="46"/>
      <c r="G17" s="47"/>
      <c r="H17" s="47"/>
      <c r="I17" s="18"/>
      <c r="J17" s="44" t="s">
        <v>22</v>
      </c>
      <c r="K17" s="44"/>
      <c r="L17" s="49" t="n">
        <v>1</v>
      </c>
      <c r="M17" s="1"/>
      <c r="N17" s="48"/>
      <c r="O17" s="18"/>
      <c r="P17" s="18"/>
      <c r="Q17" s="18" t="n">
        <f aca="false">IFERROR(VLOOKUP(G17, Configuración!$B$8:$C$9, 2, FALSE())*Configuración!G23, 0)</f>
        <v>0</v>
      </c>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row>
    <row r="18" customFormat="false" ht="26.45" hidden="false" customHeight="true" outlineLevel="0" collapsed="false">
      <c r="A18" s="18"/>
      <c r="B18" s="44" t="n">
        <v>7</v>
      </c>
      <c r="C18" s="45" t="s">
        <v>109</v>
      </c>
      <c r="D18" s="46" t="s">
        <v>110</v>
      </c>
      <c r="E18" s="46"/>
      <c r="F18" s="46"/>
      <c r="G18" s="47"/>
      <c r="H18" s="47"/>
      <c r="I18" s="18"/>
      <c r="J18" s="44" t="s">
        <v>24</v>
      </c>
      <c r="K18" s="44"/>
      <c r="L18" s="49" t="n">
        <v>1</v>
      </c>
      <c r="M18" s="1"/>
      <c r="N18" s="48"/>
      <c r="O18" s="18"/>
      <c r="P18" s="18"/>
      <c r="Q18" s="18" t="n">
        <f aca="false">IFERROR(VLOOKUP(G18, Configuración!$B$8:$C$9, 2, FALSE())*Configuración!G24, 0)</f>
        <v>0</v>
      </c>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row>
    <row r="19" customFormat="false" ht="15.8" hidden="false" customHeight="true" outlineLevel="0" collapsed="false">
      <c r="A19" s="18"/>
      <c r="B19" s="44" t="n">
        <v>8</v>
      </c>
      <c r="C19" s="45" t="s">
        <v>111</v>
      </c>
      <c r="D19" s="46" t="s">
        <v>112</v>
      </c>
      <c r="E19" s="46"/>
      <c r="F19" s="46"/>
      <c r="G19" s="47"/>
      <c r="H19" s="47"/>
      <c r="I19" s="18"/>
      <c r="J19" s="44" t="s">
        <v>26</v>
      </c>
      <c r="K19" s="44"/>
      <c r="L19" s="49" t="n">
        <v>1</v>
      </c>
      <c r="M19" s="1"/>
      <c r="N19" s="48"/>
      <c r="O19" s="18"/>
      <c r="P19" s="18"/>
      <c r="Q19" s="18" t="n">
        <f aca="false">IFERROR(VLOOKUP(G19, Configuración!$B$8:$C$9, 2, FALSE())*Configuración!G25, 0)</f>
        <v>0</v>
      </c>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row>
    <row r="20" customFormat="false" ht="26.5" hidden="false" customHeight="true" outlineLevel="0" collapsed="false">
      <c r="A20" s="18"/>
      <c r="B20" s="44" t="n">
        <v>9</v>
      </c>
      <c r="C20" s="45" t="s">
        <v>113</v>
      </c>
      <c r="D20" s="46" t="s">
        <v>114</v>
      </c>
      <c r="E20" s="46"/>
      <c r="F20" s="46"/>
      <c r="G20" s="47"/>
      <c r="H20" s="47"/>
      <c r="I20" s="18"/>
      <c r="J20" s="44" t="s">
        <v>28</v>
      </c>
      <c r="K20" s="44"/>
      <c r="L20" s="49" t="n">
        <v>1</v>
      </c>
      <c r="M20" s="1"/>
      <c r="N20" s="48"/>
      <c r="O20" s="18"/>
      <c r="P20" s="18"/>
      <c r="Q20" s="18" t="n">
        <f aca="false">IFERROR(VLOOKUP(G20, Configuración!$B$8:$C$9, 2, FALSE())*Configuración!G26, 0)</f>
        <v>0</v>
      </c>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row>
    <row r="21" customFormat="false" ht="37.95" hidden="false" customHeight="true" outlineLevel="0" collapsed="false">
      <c r="A21" s="18"/>
      <c r="B21" s="41" t="s">
        <v>115</v>
      </c>
      <c r="C21" s="41"/>
      <c r="D21" s="41"/>
      <c r="E21" s="41"/>
      <c r="F21" s="41"/>
      <c r="G21" s="41"/>
      <c r="H21" s="41"/>
      <c r="I21" s="18"/>
      <c r="J21" s="44" t="s">
        <v>30</v>
      </c>
      <c r="K21" s="44"/>
      <c r="L21" s="49" t="n">
        <v>1</v>
      </c>
      <c r="M21" s="1"/>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row>
    <row r="22" customFormat="false" ht="26.5" hidden="false" customHeight="true" outlineLevel="0" collapsed="false">
      <c r="A22" s="18"/>
      <c r="B22" s="44" t="n">
        <v>10</v>
      </c>
      <c r="C22" s="45" t="s">
        <v>116</v>
      </c>
      <c r="D22" s="46" t="s">
        <v>117</v>
      </c>
      <c r="E22" s="46"/>
      <c r="F22" s="46"/>
      <c r="G22" s="47"/>
      <c r="H22" s="47"/>
      <c r="I22" s="18"/>
      <c r="J22" s="44" t="s">
        <v>32</v>
      </c>
      <c r="K22" s="44"/>
      <c r="L22" s="49" t="n">
        <v>1</v>
      </c>
      <c r="M22" s="1"/>
      <c r="N22" s="48"/>
      <c r="O22" s="18"/>
      <c r="P22" s="18"/>
      <c r="Q22" s="18" t="n">
        <f aca="false">IFERROR(VLOOKUP(G22, Configuración!$B$8:$C$9, 2, FALSE())*Configuración!G28, 0)</f>
        <v>0</v>
      </c>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row>
    <row r="23" customFormat="false" ht="26.5" hidden="false" customHeight="true" outlineLevel="0" collapsed="false">
      <c r="A23" s="18"/>
      <c r="B23" s="44" t="n">
        <v>11</v>
      </c>
      <c r="C23" s="45" t="s">
        <v>118</v>
      </c>
      <c r="D23" s="46" t="s">
        <v>119</v>
      </c>
      <c r="E23" s="46"/>
      <c r="F23" s="46"/>
      <c r="G23" s="47"/>
      <c r="H23" s="47"/>
      <c r="I23" s="18"/>
      <c r="J23" s="44" t="s">
        <v>34</v>
      </c>
      <c r="K23" s="44"/>
      <c r="L23" s="49" t="n">
        <v>1</v>
      </c>
      <c r="M23" s="50" t="s">
        <v>120</v>
      </c>
      <c r="N23" s="48"/>
      <c r="O23" s="18"/>
      <c r="P23" s="18"/>
      <c r="Q23" s="18" t="n">
        <f aca="false">IFERROR(VLOOKUP(G23, Configuración!$B$8:$C$9, 2, FALSE())*Configuración!G29, 0)</f>
        <v>0</v>
      </c>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row>
    <row r="24" customFormat="false" ht="26.5" hidden="false" customHeight="true" outlineLevel="0" collapsed="false">
      <c r="A24" s="18"/>
      <c r="B24" s="44" t="n">
        <v>12</v>
      </c>
      <c r="C24" s="45" t="s">
        <v>121</v>
      </c>
      <c r="D24" s="46" t="s">
        <v>122</v>
      </c>
      <c r="E24" s="46"/>
      <c r="F24" s="46"/>
      <c r="G24" s="47"/>
      <c r="H24" s="47"/>
      <c r="I24" s="18"/>
      <c r="J24" s="44" t="s">
        <v>36</v>
      </c>
      <c r="K24" s="44"/>
      <c r="L24" s="49" t="n">
        <v>1</v>
      </c>
      <c r="M24" s="50"/>
      <c r="N24" s="48"/>
      <c r="O24" s="18"/>
      <c r="P24" s="18"/>
      <c r="Q24" s="18" t="n">
        <f aca="false">IFERROR(VLOOKUP(G24, Configuración!$B$8:$C$9, 2, FALSE())*Configuración!G30, 0)</f>
        <v>0</v>
      </c>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row>
    <row r="25" customFormat="false" ht="26.5" hidden="false" customHeight="true" outlineLevel="0" collapsed="false">
      <c r="A25" s="18"/>
      <c r="B25" s="44" t="n">
        <v>13</v>
      </c>
      <c r="C25" s="45" t="s">
        <v>123</v>
      </c>
      <c r="D25" s="46" t="s">
        <v>124</v>
      </c>
      <c r="E25" s="46"/>
      <c r="F25" s="46"/>
      <c r="G25" s="47"/>
      <c r="H25" s="47"/>
      <c r="I25" s="18"/>
      <c r="J25" s="44" t="s">
        <v>38</v>
      </c>
      <c r="K25" s="44"/>
      <c r="L25" s="51" t="n">
        <f aca="false">L18*L20</f>
        <v>1</v>
      </c>
      <c r="M25" s="1"/>
      <c r="N25" s="48"/>
      <c r="O25" s="18"/>
      <c r="P25" s="18"/>
      <c r="Q25" s="18" t="n">
        <f aca="false">IFERROR(VLOOKUP(G25, Configuración!$B$8:$C$9, 2, FALSE())*Configuración!G31, 0)</f>
        <v>0</v>
      </c>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row>
    <row r="26" customFormat="false" ht="26.5" hidden="false" customHeight="true" outlineLevel="0" collapsed="false">
      <c r="A26" s="18"/>
      <c r="B26" s="44" t="n">
        <v>14</v>
      </c>
      <c r="C26" s="45" t="s">
        <v>125</v>
      </c>
      <c r="D26" s="46" t="s">
        <v>126</v>
      </c>
      <c r="E26" s="46"/>
      <c r="F26" s="46"/>
      <c r="G26" s="47"/>
      <c r="H26" s="47"/>
      <c r="I26" s="18"/>
      <c r="J26" s="44" t="s">
        <v>40</v>
      </c>
      <c r="K26" s="44"/>
      <c r="L26" s="51" t="n">
        <f aca="false">L18*L21</f>
        <v>1</v>
      </c>
      <c r="M26" s="1"/>
      <c r="N26" s="48"/>
      <c r="O26" s="18"/>
      <c r="P26" s="18"/>
      <c r="Q26" s="18" t="n">
        <f aca="false">IFERROR(VLOOKUP(G26, Configuración!$B$8:$C$9, 2, FALSE())*Configuración!G32, 0)</f>
        <v>0</v>
      </c>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row>
    <row r="27" customFormat="false" ht="26.5" hidden="false" customHeight="true" outlineLevel="0" collapsed="false">
      <c r="A27" s="18"/>
      <c r="B27" s="41" t="s">
        <v>127</v>
      </c>
      <c r="C27" s="41"/>
      <c r="D27" s="41"/>
      <c r="E27" s="41"/>
      <c r="F27" s="41"/>
      <c r="G27" s="41"/>
      <c r="H27" s="41"/>
      <c r="I27" s="18"/>
      <c r="J27" s="44" t="s">
        <v>42</v>
      </c>
      <c r="K27" s="44"/>
      <c r="L27" s="51" t="n">
        <f aca="false">L25-L26</f>
        <v>0</v>
      </c>
      <c r="M27" s="1"/>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row>
    <row r="28" customFormat="false" ht="26.5" hidden="false" customHeight="true" outlineLevel="0" collapsed="false">
      <c r="A28" s="18"/>
      <c r="B28" s="44" t="n">
        <v>15</v>
      </c>
      <c r="C28" s="45" t="s">
        <v>128</v>
      </c>
      <c r="D28" s="46" t="s">
        <v>129</v>
      </c>
      <c r="E28" s="46"/>
      <c r="F28" s="46"/>
      <c r="G28" s="47"/>
      <c r="H28" s="47"/>
      <c r="I28" s="18"/>
      <c r="J28" s="44" t="s">
        <v>44</v>
      </c>
      <c r="K28" s="44"/>
      <c r="L28" s="51" t="n">
        <f aca="false">L25*L19*L23*L24</f>
        <v>1</v>
      </c>
      <c r="M28" s="52"/>
      <c r="N28" s="48"/>
      <c r="O28" s="18"/>
      <c r="P28" s="18"/>
      <c r="Q28" s="18" t="n">
        <f aca="false">IFERROR(VLOOKUP(G28, Configuración!$B$8:$C$9, 2, FALSE())*Configuración!G34, 0)</f>
        <v>0</v>
      </c>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row>
    <row r="29" customFormat="false" ht="26.5" hidden="false" customHeight="true" outlineLevel="0" collapsed="false">
      <c r="A29" s="18"/>
      <c r="B29" s="44" t="n">
        <v>16</v>
      </c>
      <c r="C29" s="45" t="s">
        <v>130</v>
      </c>
      <c r="D29" s="46" t="s">
        <v>131</v>
      </c>
      <c r="E29" s="46"/>
      <c r="F29" s="46"/>
      <c r="G29" s="47"/>
      <c r="H29" s="47"/>
      <c r="I29" s="18"/>
      <c r="J29" s="44" t="s">
        <v>46</v>
      </c>
      <c r="K29" s="44"/>
      <c r="L29" s="51" t="n">
        <f aca="false">(L26*L19*L23*L24)+L22+(L22*0.1*L19*(L23-IF(L23&lt;=1, 0, 1)*L24))</f>
        <v>2.1</v>
      </c>
      <c r="M29" s="52"/>
      <c r="N29" s="48"/>
      <c r="O29" s="18"/>
      <c r="P29" s="18"/>
      <c r="Q29" s="18" t="n">
        <f aca="false">IFERROR(VLOOKUP(G29, Configuración!$B$8:$C$9, 2, FALSE())*Configuración!G35, 0)</f>
        <v>0</v>
      </c>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row>
    <row r="30" customFormat="false" ht="26.5" hidden="false" customHeight="true" outlineLevel="0" collapsed="false">
      <c r="A30" s="18"/>
      <c r="B30" s="44" t="n">
        <v>17</v>
      </c>
      <c r="C30" s="45" t="s">
        <v>132</v>
      </c>
      <c r="D30" s="46" t="s">
        <v>133</v>
      </c>
      <c r="E30" s="46"/>
      <c r="F30" s="46"/>
      <c r="G30" s="47"/>
      <c r="H30" s="47"/>
      <c r="I30" s="18"/>
      <c r="J30" s="44" t="s">
        <v>48</v>
      </c>
      <c r="K30" s="44"/>
      <c r="L30" s="53" t="n">
        <f aca="false">L27/L25</f>
        <v>0</v>
      </c>
      <c r="M30" s="54" t="n">
        <f aca="false">IF(OR(L30=0, G34=0), 0, IF(L30&lt;0.3, 0.3, IF(L30&lt;0.4, 0.7, 1)))</f>
        <v>0</v>
      </c>
      <c r="N30" s="48"/>
      <c r="O30" s="18"/>
      <c r="P30" s="18"/>
      <c r="Q30" s="18" t="n">
        <f aca="false">IFERROR(VLOOKUP(G30, Configuración!$B$8:$C$9, 2, FALSE())*Configuración!G36, 0)</f>
        <v>0</v>
      </c>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row>
    <row r="31" customFormat="false" ht="26.5" hidden="false" customHeight="true" outlineLevel="0" collapsed="false">
      <c r="A31" s="18"/>
      <c r="B31" s="41" t="s">
        <v>134</v>
      </c>
      <c r="C31" s="41"/>
      <c r="D31" s="41"/>
      <c r="E31" s="41"/>
      <c r="F31" s="41"/>
      <c r="G31" s="41"/>
      <c r="H31" s="41"/>
      <c r="I31" s="18"/>
      <c r="J31" s="44" t="s">
        <v>50</v>
      </c>
      <c r="K31" s="44"/>
      <c r="L31" s="53" t="n">
        <f aca="false">(L18*1/L17)-1</f>
        <v>0</v>
      </c>
      <c r="M31" s="54" t="n">
        <f aca="false">IF(OR(L31=0, G34=0), 0, IF(L31&lt;0.2, 0.2, IF(L31&lt;0.3, 0.7, 1)))</f>
        <v>0</v>
      </c>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row>
    <row r="32" customFormat="false" ht="26.5" hidden="false" customHeight="true" outlineLevel="0" collapsed="false">
      <c r="A32" s="18"/>
      <c r="B32" s="44" t="n">
        <v>18</v>
      </c>
      <c r="C32" s="45" t="s">
        <v>135</v>
      </c>
      <c r="D32" s="46" t="s">
        <v>136</v>
      </c>
      <c r="E32" s="46"/>
      <c r="F32" s="46"/>
      <c r="G32" s="47"/>
      <c r="H32" s="47"/>
      <c r="I32" s="18"/>
      <c r="J32" s="44" t="s">
        <v>52</v>
      </c>
      <c r="K32" s="44"/>
      <c r="L32" s="53" t="n">
        <f aca="false">IFERROR(1-(L29/L28),"0")</f>
        <v>-1.1</v>
      </c>
      <c r="M32" s="54" t="n">
        <f aca="false">IF(OR(L32&lt;=0, G34=0), 0, 1)</f>
        <v>0</v>
      </c>
      <c r="N32" s="48"/>
      <c r="O32" s="18"/>
      <c r="P32" s="18"/>
      <c r="Q32" s="18" t="n">
        <f aca="false">IFERROR(VLOOKUP(G32, Configuración!$E$8:$F$10, 2, FALSE())*Configuración!G38, 0)</f>
        <v>0</v>
      </c>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row>
    <row r="33" customFormat="false" ht="15.8" hidden="false" customHeight="true" outlineLevel="0" collapsed="false">
      <c r="A33" s="18"/>
      <c r="B33" s="44" t="n">
        <v>19</v>
      </c>
      <c r="C33" s="45" t="s">
        <v>137</v>
      </c>
      <c r="D33" s="46" t="s">
        <v>138</v>
      </c>
      <c r="E33" s="46"/>
      <c r="F33" s="46"/>
      <c r="G33" s="47"/>
      <c r="H33" s="47"/>
      <c r="I33" s="18"/>
      <c r="J33" s="18"/>
      <c r="K33" s="18"/>
      <c r="L33" s="18"/>
      <c r="M33" s="55"/>
      <c r="N33" s="48"/>
      <c r="O33" s="18"/>
      <c r="P33" s="18"/>
      <c r="Q33" s="18" t="n">
        <f aca="false">IFERROR(VLOOKUP(G33, Configuración!$B$8:$C$9, 2, FALSE())*Configuración!G39, 0)</f>
        <v>0</v>
      </c>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row>
    <row r="34" customFormat="false" ht="15.8" hidden="false" customHeight="false" outlineLevel="0" collapsed="false">
      <c r="A34" s="18"/>
      <c r="B34" s="18"/>
      <c r="C34" s="18"/>
      <c r="D34" s="18"/>
      <c r="E34" s="18"/>
      <c r="F34" s="18"/>
      <c r="G34" s="56" t="n">
        <f aca="false">IF(OR(G28="No",G29="No"),0,SUM(Q12:Q33)/500)</f>
        <v>0</v>
      </c>
      <c r="H34" s="18"/>
      <c r="I34" s="18"/>
      <c r="J34" s="18"/>
      <c r="K34" s="18"/>
      <c r="L34" s="18"/>
      <c r="M34" s="18"/>
      <c r="O34" s="18"/>
      <c r="P34" s="18"/>
      <c r="Q34" s="18" t="n">
        <f aca="false">SUM(Q12:Q33)</f>
        <v>0</v>
      </c>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row>
    <row r="35" customFormat="false" ht="15.8" hidden="false" customHeight="false" outlineLevel="0" collapsed="false">
      <c r="A35" s="18"/>
      <c r="B35" s="18"/>
      <c r="C35" s="18"/>
      <c r="D35" s="18"/>
      <c r="E35" s="18"/>
      <c r="F35" s="18"/>
      <c r="G35" s="18"/>
      <c r="H35" s="18"/>
      <c r="I35" s="18"/>
      <c r="J35" s="18"/>
      <c r="K35" s="18"/>
      <c r="L35" s="18"/>
      <c r="M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row>
    <row r="36" customFormat="false" ht="15.8" hidden="false" customHeight="false" outlineLevel="0" collapsed="false">
      <c r="A36" s="18"/>
      <c r="B36" s="18"/>
      <c r="C36" s="18"/>
      <c r="D36" s="18"/>
      <c r="E36" s="18"/>
      <c r="F36" s="18"/>
      <c r="G36" s="18"/>
      <c r="H36" s="18"/>
      <c r="I36" s="18"/>
      <c r="J36" s="18"/>
      <c r="K36" s="18"/>
      <c r="L36" s="18"/>
      <c r="M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row>
    <row r="37" customFormat="false" ht="15.8" hidden="false" customHeight="false" outlineLevel="0" collapsed="false">
      <c r="A37" s="18"/>
      <c r="B37" s="18"/>
      <c r="C37" s="18"/>
      <c r="D37" s="18"/>
      <c r="E37" s="18"/>
      <c r="F37" s="18"/>
      <c r="G37" s="18"/>
      <c r="H37" s="18"/>
      <c r="I37" s="18"/>
      <c r="J37" s="18"/>
      <c r="K37" s="18"/>
      <c r="L37" s="18"/>
      <c r="M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row>
    <row r="38" customFormat="false" ht="15.8" hidden="false" customHeight="false" outlineLevel="0" collapsed="false">
      <c r="A38" s="18"/>
      <c r="B38" s="18"/>
      <c r="C38" s="18"/>
      <c r="D38" s="18"/>
      <c r="E38" s="18"/>
      <c r="F38" s="18"/>
      <c r="G38" s="18"/>
      <c r="H38" s="18"/>
      <c r="I38" s="18"/>
      <c r="J38" s="18"/>
      <c r="K38" s="18"/>
      <c r="L38" s="18"/>
      <c r="M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row>
    <row r="39" customFormat="false" ht="15.8" hidden="false" customHeight="false" outlineLevel="0" collapsed="false">
      <c r="A39" s="18"/>
      <c r="B39" s="18"/>
      <c r="C39" s="18"/>
      <c r="D39" s="18"/>
      <c r="E39" s="18"/>
      <c r="F39" s="18"/>
      <c r="G39" s="18"/>
      <c r="H39" s="18"/>
      <c r="I39" s="18"/>
      <c r="J39" s="18"/>
      <c r="K39" s="18"/>
      <c r="L39" s="18"/>
      <c r="M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row>
    <row r="40" customFormat="false" ht="15.8" hidden="false" customHeight="false" outlineLevel="0" collapsed="false">
      <c r="A40" s="18"/>
      <c r="B40" s="18"/>
      <c r="C40" s="18"/>
      <c r="D40" s="18"/>
      <c r="E40" s="18"/>
      <c r="F40" s="18"/>
      <c r="G40" s="18"/>
      <c r="H40" s="18"/>
      <c r="I40" s="18"/>
      <c r="J40" s="18"/>
      <c r="K40" s="18"/>
      <c r="L40" s="18"/>
      <c r="M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row>
    <row r="41" customFormat="false" ht="15.8" hidden="false" customHeight="false" outlineLevel="0" collapsed="false">
      <c r="A41" s="18"/>
      <c r="B41" s="18"/>
      <c r="C41" s="18"/>
      <c r="D41" s="18"/>
      <c r="E41" s="18"/>
      <c r="F41" s="18"/>
      <c r="G41" s="18"/>
      <c r="H41" s="18"/>
      <c r="I41" s="18"/>
      <c r="J41" s="18"/>
      <c r="K41" s="18"/>
      <c r="L41" s="18"/>
      <c r="M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row>
    <row r="42" customFormat="false" ht="15.8" hidden="false" customHeight="false" outlineLevel="0" collapsed="false">
      <c r="A42" s="18"/>
      <c r="B42" s="18"/>
      <c r="C42" s="18"/>
      <c r="D42" s="18"/>
      <c r="E42" s="18"/>
      <c r="F42" s="18"/>
      <c r="G42" s="18"/>
      <c r="H42" s="18"/>
      <c r="I42" s="18"/>
      <c r="J42" s="18"/>
      <c r="K42" s="18"/>
      <c r="L42" s="18"/>
      <c r="M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row>
    <row r="43" customFormat="false" ht="15.8" hidden="false" customHeight="false" outlineLevel="0" collapsed="false">
      <c r="A43" s="18"/>
      <c r="B43" s="18"/>
      <c r="C43" s="18"/>
      <c r="D43" s="18"/>
      <c r="E43" s="18"/>
      <c r="F43" s="18"/>
      <c r="G43" s="18"/>
      <c r="H43" s="18"/>
      <c r="I43" s="18"/>
      <c r="J43" s="18"/>
      <c r="K43" s="18"/>
      <c r="L43" s="18"/>
      <c r="M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row>
    <row r="44" customFormat="false" ht="15.8" hidden="false" customHeight="false" outlineLevel="0" collapsed="false">
      <c r="A44" s="18"/>
      <c r="B44" s="18"/>
      <c r="C44" s="18"/>
      <c r="D44" s="18"/>
      <c r="E44" s="18"/>
      <c r="F44" s="18"/>
      <c r="G44" s="18"/>
      <c r="H44" s="18"/>
      <c r="I44" s="18"/>
      <c r="J44" s="18"/>
      <c r="K44" s="18"/>
      <c r="L44" s="18"/>
      <c r="M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row>
    <row r="45" customFormat="false" ht="15.8" hidden="false" customHeight="false" outlineLevel="0" collapsed="false">
      <c r="A45" s="18"/>
      <c r="B45" s="18"/>
      <c r="C45" s="18"/>
      <c r="D45" s="18"/>
      <c r="E45" s="18"/>
      <c r="F45" s="18"/>
      <c r="G45" s="18"/>
      <c r="H45" s="18"/>
      <c r="I45" s="18"/>
      <c r="J45" s="18"/>
      <c r="K45" s="18"/>
      <c r="L45" s="18"/>
      <c r="M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row>
    <row r="46" customFormat="false" ht="15.8" hidden="false" customHeight="false" outlineLevel="0" collapsed="false">
      <c r="A46" s="18"/>
      <c r="B46" s="18"/>
      <c r="C46" s="18"/>
      <c r="D46" s="18"/>
      <c r="E46" s="18"/>
      <c r="F46" s="18"/>
      <c r="G46" s="18"/>
      <c r="H46" s="18"/>
      <c r="I46" s="18"/>
      <c r="J46" s="18"/>
      <c r="K46" s="18"/>
      <c r="L46" s="18"/>
      <c r="M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row>
    <row r="47" customFormat="false" ht="15.8" hidden="false" customHeight="false" outlineLevel="0" collapsed="false">
      <c r="A47" s="18"/>
      <c r="B47" s="18"/>
      <c r="C47" s="18"/>
      <c r="D47" s="18"/>
      <c r="E47" s="18"/>
      <c r="F47" s="18"/>
      <c r="G47" s="18"/>
      <c r="H47" s="18"/>
      <c r="I47" s="18"/>
      <c r="J47" s="18"/>
      <c r="K47" s="18"/>
      <c r="L47" s="18"/>
      <c r="M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row>
    <row r="48" customFormat="false" ht="15.8" hidden="false" customHeight="false" outlineLevel="0" collapsed="false">
      <c r="A48" s="18"/>
      <c r="B48" s="18"/>
      <c r="C48" s="18"/>
      <c r="D48" s="18"/>
      <c r="E48" s="18"/>
      <c r="F48" s="18"/>
      <c r="G48" s="18"/>
      <c r="H48" s="18"/>
      <c r="I48" s="18"/>
      <c r="J48" s="18"/>
      <c r="K48" s="18"/>
      <c r="L48" s="18"/>
      <c r="M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row>
    <row r="49" customFormat="false" ht="15.8" hidden="false" customHeight="false" outlineLevel="0" collapsed="false">
      <c r="A49" s="18"/>
      <c r="B49" s="18"/>
      <c r="C49" s="18"/>
      <c r="D49" s="18"/>
      <c r="E49" s="18"/>
      <c r="F49" s="18"/>
      <c r="G49" s="18"/>
      <c r="H49" s="18"/>
      <c r="I49" s="18"/>
      <c r="J49" s="18"/>
      <c r="K49" s="18"/>
      <c r="L49" s="18"/>
      <c r="M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row>
    <row r="50" customFormat="false" ht="15.8" hidden="false" customHeight="false" outlineLevel="0" collapsed="false">
      <c r="A50" s="18"/>
      <c r="B50" s="18"/>
      <c r="C50" s="18"/>
      <c r="D50" s="18"/>
      <c r="E50" s="18"/>
      <c r="F50" s="18"/>
      <c r="G50" s="18"/>
      <c r="H50" s="18"/>
      <c r="I50" s="18"/>
      <c r="J50" s="18"/>
      <c r="K50" s="18"/>
      <c r="L50" s="18"/>
      <c r="M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row>
    <row r="51" customFormat="false" ht="15.8" hidden="false" customHeight="false" outlineLevel="0" collapsed="false">
      <c r="A51" s="18"/>
      <c r="B51" s="18"/>
      <c r="C51" s="18"/>
      <c r="D51" s="18"/>
      <c r="E51" s="18"/>
      <c r="F51" s="18"/>
      <c r="G51" s="18"/>
      <c r="H51" s="18"/>
      <c r="I51" s="18"/>
      <c r="J51" s="18"/>
      <c r="K51" s="18"/>
      <c r="L51" s="18"/>
      <c r="M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row>
  </sheetData>
  <sheetProtection sheet="true" objects="true" scenarios="true"/>
  <mergeCells count="56">
    <mergeCell ref="B2:L2"/>
    <mergeCell ref="B5:C5"/>
    <mergeCell ref="D5:E5"/>
    <mergeCell ref="G5:H5"/>
    <mergeCell ref="J5:L5"/>
    <mergeCell ref="B6:C6"/>
    <mergeCell ref="D6:E6"/>
    <mergeCell ref="G6:H6"/>
    <mergeCell ref="J6:L6"/>
    <mergeCell ref="C8:D8"/>
    <mergeCell ref="J8:L8"/>
    <mergeCell ref="J9:K9"/>
    <mergeCell ref="D10:F10"/>
    <mergeCell ref="J10:K10"/>
    <mergeCell ref="B11:H11"/>
    <mergeCell ref="J11:K11"/>
    <mergeCell ref="D12:F12"/>
    <mergeCell ref="D13:F13"/>
    <mergeCell ref="D14:F14"/>
    <mergeCell ref="D15:F15"/>
    <mergeCell ref="D16:F16"/>
    <mergeCell ref="J16:L16"/>
    <mergeCell ref="D17:F17"/>
    <mergeCell ref="J17:K17"/>
    <mergeCell ref="D18:F18"/>
    <mergeCell ref="J18:K18"/>
    <mergeCell ref="D19:F19"/>
    <mergeCell ref="J19:K19"/>
    <mergeCell ref="D20:F20"/>
    <mergeCell ref="J20:K20"/>
    <mergeCell ref="B21:H21"/>
    <mergeCell ref="J21:K21"/>
    <mergeCell ref="D22:F22"/>
    <mergeCell ref="J22:K22"/>
    <mergeCell ref="D23:F23"/>
    <mergeCell ref="J23:K23"/>
    <mergeCell ref="M23:M24"/>
    <mergeCell ref="D24:F24"/>
    <mergeCell ref="J24:K24"/>
    <mergeCell ref="D25:F25"/>
    <mergeCell ref="J25:K25"/>
    <mergeCell ref="D26:F26"/>
    <mergeCell ref="J26:K26"/>
    <mergeCell ref="B27:H27"/>
    <mergeCell ref="J27:K27"/>
    <mergeCell ref="D28:F28"/>
    <mergeCell ref="J28:K28"/>
    <mergeCell ref="D29:F29"/>
    <mergeCell ref="J29:K29"/>
    <mergeCell ref="D30:F30"/>
    <mergeCell ref="J30:K30"/>
    <mergeCell ref="B31:H31"/>
    <mergeCell ref="J31:K31"/>
    <mergeCell ref="D32:F32"/>
    <mergeCell ref="J32:K32"/>
    <mergeCell ref="D33:F33"/>
  </mergeCells>
  <conditionalFormatting sqref="E8">
    <cfRule type="iconSet" priority="2">
      <iconSet iconSet="3Arrows">
        <cfvo type="percent" val="0"/>
        <cfvo type="num" val="0.4"/>
        <cfvo type="num" val="0.7"/>
      </iconSet>
    </cfRule>
  </conditionalFormatting>
  <conditionalFormatting sqref="M23:M24">
    <cfRule type="expression" priority="3" aboveAverage="0" equalAverage="0" bottom="0" percent="0" rank="0" text="" dxfId="0">
      <formula>OR(Factibilidad!$L$23&lt;=0, Factibilidad!$L$24&lt;=0)</formula>
    </cfRule>
  </conditionalFormatting>
  <conditionalFormatting sqref="J9">
    <cfRule type="iconSet" priority="4">
      <iconSet iconSet="3Arrows">
        <cfvo type="percent" val="0"/>
        <cfvo type="num" val="0.4"/>
        <cfvo type="num" val="0.7"/>
      </iconSet>
    </cfRule>
  </conditionalFormatting>
  <conditionalFormatting sqref="J9">
    <cfRule type="iconSet" priority="5">
      <iconSet iconSet="3Arrows">
        <cfvo type="percent" val="0"/>
        <cfvo type="num" val="0.4"/>
        <cfvo type="num" val="0.7"/>
      </iconSet>
    </cfRule>
  </conditionalFormatting>
  <conditionalFormatting sqref="J10">
    <cfRule type="iconSet" priority="6">
      <iconSet iconSet="3Arrows">
        <cfvo type="percent" val="0"/>
        <cfvo type="num" val="0.4"/>
        <cfvo type="num" val="0.7"/>
      </iconSet>
    </cfRule>
  </conditionalFormatting>
  <conditionalFormatting sqref="J10">
    <cfRule type="iconSet" priority="7">
      <iconSet iconSet="3Arrows">
        <cfvo type="percent" val="0"/>
        <cfvo type="num" val="0.4"/>
        <cfvo type="num" val="0.7"/>
      </iconSet>
    </cfRule>
  </conditionalFormatting>
  <conditionalFormatting sqref="J10">
    <cfRule type="iconSet" priority="8">
      <iconSet iconSet="3Arrows">
        <cfvo type="percent" val="0"/>
        <cfvo type="num" val="0.4"/>
        <cfvo type="num" val="0.7"/>
      </iconSet>
    </cfRule>
  </conditionalFormatting>
  <conditionalFormatting sqref="J11">
    <cfRule type="iconSet" priority="9">
      <iconSet iconSet="3Arrows">
        <cfvo type="percent" val="0"/>
        <cfvo type="num" val="0.4"/>
        <cfvo type="num" val="0.7"/>
      </iconSet>
    </cfRule>
  </conditionalFormatting>
  <dataValidations count="3">
    <dataValidation allowBlank="true" operator="equal" showDropDown="false" showErrorMessage="true" showInputMessage="false" sqref="D5:D6 G5 N12:N30 L17:L32" type="none">
      <formula1>0</formula1>
      <formula2>0</formula2>
    </dataValidation>
    <dataValidation allowBlank="true" operator="equal" showDropDown="false" showErrorMessage="true" showInputMessage="false" sqref="G12:G20 G22:G26 G28:G30 G33 N33" type="list">
      <formula1>Configuración!$B$8:$B$9</formula1>
      <formula2>0</formula2>
    </dataValidation>
    <dataValidation allowBlank="true" operator="equal" showDropDown="false" showErrorMessage="true" showInputMessage="false" sqref="G32 N32" type="list">
      <formula1>Configuración!$E$8:$E$10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7:J46"/>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H20" activeCellId="0" sqref="H20"/>
    </sheetView>
  </sheetViews>
  <sheetFormatPr defaultColWidth="11.55078125" defaultRowHeight="15.8" zeroHeight="false" outlineLevelRow="0" outlineLevelCol="0"/>
  <cols>
    <col collapsed="false" customWidth="true" hidden="false" outlineLevel="0" max="1" min="1" style="1" width="8.73"/>
    <col collapsed="false" customWidth="true" hidden="false" outlineLevel="0" max="2" min="2" style="1" width="13.02"/>
    <col collapsed="false" customWidth="true" hidden="false" outlineLevel="0" max="3" min="3" style="1" width="24.19"/>
    <col collapsed="false" customWidth="true" hidden="false" outlineLevel="0" max="6" min="4" style="1" width="19.57"/>
    <col collapsed="false" customWidth="true" hidden="false" outlineLevel="0" max="7" min="7" style="1" width="9.56"/>
    <col collapsed="false" customWidth="true" hidden="false" outlineLevel="0" max="8" min="8" style="1" width="7.87"/>
    <col collapsed="false" customWidth="true" hidden="false" outlineLevel="0" max="9" min="9" style="1" width="10.9"/>
    <col collapsed="false" customWidth="true" hidden="false" outlineLevel="0" max="10" min="10" style="1" width="15.28"/>
    <col collapsed="false" customWidth="true" hidden="false" outlineLevel="0" max="64" min="11" style="1" width="8.73"/>
  </cols>
  <sheetData>
    <row r="7" customFormat="false" ht="15.8" hidden="false" customHeight="false" outlineLevel="0" collapsed="false">
      <c r="B7" s="57" t="s">
        <v>13</v>
      </c>
      <c r="C7" s="57" t="s">
        <v>139</v>
      </c>
      <c r="E7" s="57" t="s">
        <v>140</v>
      </c>
      <c r="F7" s="57" t="s">
        <v>139</v>
      </c>
    </row>
    <row r="8" customFormat="false" ht="15.8" hidden="false" customHeight="false" outlineLevel="0" collapsed="false">
      <c r="B8" s="58" t="s">
        <v>141</v>
      </c>
      <c r="C8" s="58" t="n">
        <v>5</v>
      </c>
      <c r="E8" s="58" t="s">
        <v>142</v>
      </c>
      <c r="F8" s="58" t="n">
        <v>5</v>
      </c>
    </row>
    <row r="9" customFormat="false" ht="15.8" hidden="false" customHeight="false" outlineLevel="0" collapsed="false">
      <c r="B9" s="58" t="s">
        <v>143</v>
      </c>
      <c r="C9" s="58" t="n">
        <v>1</v>
      </c>
      <c r="E9" s="58" t="s">
        <v>144</v>
      </c>
      <c r="F9" s="58" t="n">
        <v>3</v>
      </c>
    </row>
    <row r="10" customFormat="false" ht="15.8" hidden="false" customHeight="false" outlineLevel="0" collapsed="false">
      <c r="B10" s="58"/>
      <c r="C10" s="58"/>
      <c r="E10" s="58" t="s">
        <v>145</v>
      </c>
      <c r="F10" s="58" t="n">
        <v>1</v>
      </c>
    </row>
    <row r="11" customFormat="false" ht="15.8" hidden="false" customHeight="false" outlineLevel="0" collapsed="false">
      <c r="B11" s="59"/>
      <c r="C11" s="59"/>
      <c r="D11" s="59"/>
      <c r="E11" s="60"/>
      <c r="F11" s="60"/>
      <c r="G11" s="61"/>
    </row>
    <row r="13" customFormat="false" ht="15.8" hidden="false" customHeight="false" outlineLevel="0" collapsed="false">
      <c r="B13" s="62"/>
      <c r="C13" s="62"/>
      <c r="D13" s="62"/>
      <c r="E13" s="62"/>
      <c r="F13" s="62"/>
      <c r="G13" s="62"/>
      <c r="H13" s="62"/>
      <c r="I13" s="62"/>
    </row>
    <row r="14" customFormat="false" ht="15.8" hidden="false" customHeight="false" outlineLevel="0" collapsed="false">
      <c r="B14" s="62"/>
      <c r="C14" s="62"/>
      <c r="D14" s="62"/>
      <c r="E14" s="62"/>
      <c r="F14" s="62"/>
      <c r="G14" s="62"/>
      <c r="H14" s="62"/>
      <c r="I14" s="62"/>
    </row>
    <row r="15" customFormat="false" ht="15.8" hidden="false" customHeight="false" outlineLevel="0" collapsed="false">
      <c r="B15" s="63"/>
      <c r="C15" s="63"/>
      <c r="D15" s="63"/>
      <c r="E15" s="63"/>
      <c r="F15" s="63"/>
      <c r="G15" s="63" t="s">
        <v>146</v>
      </c>
      <c r="H15" s="63"/>
      <c r="I15" s="63"/>
    </row>
    <row r="16" customFormat="false" ht="15.8" hidden="false" customHeight="false" outlineLevel="0" collapsed="false">
      <c r="B16" s="64" t="s">
        <v>8</v>
      </c>
      <c r="C16" s="64" t="s">
        <v>10</v>
      </c>
      <c r="D16" s="65" t="s">
        <v>7</v>
      </c>
      <c r="E16" s="65"/>
      <c r="F16" s="65"/>
      <c r="G16" s="66" t="s">
        <v>57</v>
      </c>
      <c r="H16" s="66" t="s">
        <v>59</v>
      </c>
      <c r="I16" s="64" t="s">
        <v>61</v>
      </c>
    </row>
    <row r="17" customFormat="false" ht="15.8" hidden="false" customHeight="true" outlineLevel="0" collapsed="false">
      <c r="B17" s="41" t="s">
        <v>95</v>
      </c>
      <c r="C17" s="41"/>
      <c r="D17" s="41"/>
      <c r="E17" s="41"/>
      <c r="F17" s="41"/>
      <c r="G17" s="67" t="n">
        <f aca="false">SUM(G18:G26)</f>
        <v>45</v>
      </c>
      <c r="H17" s="68" t="n">
        <f aca="false">SUM(H18:H26)</f>
        <v>100</v>
      </c>
      <c r="I17" s="63" t="n">
        <v>45</v>
      </c>
      <c r="J17" s="69"/>
    </row>
    <row r="18" customFormat="false" ht="15.8" hidden="false" customHeight="true" outlineLevel="0" collapsed="false">
      <c r="B18" s="44" t="n">
        <v>1</v>
      </c>
      <c r="C18" s="45" t="s">
        <v>97</v>
      </c>
      <c r="D18" s="46" t="s">
        <v>98</v>
      </c>
      <c r="E18" s="46"/>
      <c r="F18" s="46"/>
      <c r="G18" s="70" t="n">
        <f aca="false">H18*$I$17/H17</f>
        <v>2.7</v>
      </c>
      <c r="H18" s="71" t="n">
        <v>6</v>
      </c>
      <c r="I18" s="72"/>
      <c r="J18" s="69"/>
    </row>
    <row r="19" customFormat="false" ht="15.8" hidden="false" customHeight="true" outlineLevel="0" collapsed="false">
      <c r="B19" s="44" t="n">
        <v>2</v>
      </c>
      <c r="C19" s="45" t="s">
        <v>99</v>
      </c>
      <c r="D19" s="46" t="s">
        <v>100</v>
      </c>
      <c r="E19" s="46"/>
      <c r="F19" s="46"/>
      <c r="G19" s="70" t="n">
        <f aca="false">H19*$I$17/H17</f>
        <v>3.15</v>
      </c>
      <c r="H19" s="71" t="n">
        <v>7</v>
      </c>
      <c r="I19" s="72"/>
      <c r="J19" s="69"/>
    </row>
    <row r="20" customFormat="false" ht="27.85" hidden="false" customHeight="true" outlineLevel="0" collapsed="false">
      <c r="B20" s="44" t="n">
        <v>3</v>
      </c>
      <c r="C20" s="45" t="s">
        <v>101</v>
      </c>
      <c r="D20" s="46" t="s">
        <v>102</v>
      </c>
      <c r="E20" s="46"/>
      <c r="F20" s="46"/>
      <c r="G20" s="70" t="n">
        <f aca="false">H20*$I$17/H17</f>
        <v>7.2</v>
      </c>
      <c r="H20" s="71" t="n">
        <v>16</v>
      </c>
      <c r="I20" s="73"/>
    </row>
    <row r="21" customFormat="false" ht="26.5" hidden="false" customHeight="true" outlineLevel="0" collapsed="false">
      <c r="B21" s="44" t="n">
        <v>4</v>
      </c>
      <c r="C21" s="45" t="s">
        <v>103</v>
      </c>
      <c r="D21" s="46" t="s">
        <v>104</v>
      </c>
      <c r="E21" s="46"/>
      <c r="F21" s="46"/>
      <c r="G21" s="70" t="n">
        <f aca="false">H21*$I$17/H17</f>
        <v>1.8</v>
      </c>
      <c r="H21" s="71" t="n">
        <v>4</v>
      </c>
      <c r="I21" s="73"/>
    </row>
    <row r="22" customFormat="false" ht="26.5" hidden="false" customHeight="true" outlineLevel="0" collapsed="false">
      <c r="B22" s="44" t="n">
        <v>5</v>
      </c>
      <c r="C22" s="45" t="s">
        <v>105</v>
      </c>
      <c r="D22" s="46" t="s">
        <v>106</v>
      </c>
      <c r="E22" s="46"/>
      <c r="F22" s="46"/>
      <c r="G22" s="70" t="n">
        <f aca="false">H22*$I$17/H17</f>
        <v>8.55</v>
      </c>
      <c r="H22" s="71" t="n">
        <v>19</v>
      </c>
      <c r="I22" s="73"/>
    </row>
    <row r="23" customFormat="false" ht="15.8" hidden="false" customHeight="true" outlineLevel="0" collapsed="false">
      <c r="B23" s="44" t="n">
        <v>6</v>
      </c>
      <c r="C23" s="45" t="s">
        <v>107</v>
      </c>
      <c r="D23" s="46" t="s">
        <v>108</v>
      </c>
      <c r="E23" s="46"/>
      <c r="F23" s="46"/>
      <c r="G23" s="70" t="n">
        <f aca="false">H23*$I$17/H17</f>
        <v>4.05</v>
      </c>
      <c r="H23" s="71" t="n">
        <v>9</v>
      </c>
      <c r="I23" s="73"/>
    </row>
    <row r="24" customFormat="false" ht="26.5" hidden="false" customHeight="true" outlineLevel="0" collapsed="false">
      <c r="B24" s="44" t="n">
        <v>7</v>
      </c>
      <c r="C24" s="45" t="s">
        <v>109</v>
      </c>
      <c r="D24" s="46" t="s">
        <v>147</v>
      </c>
      <c r="E24" s="46"/>
      <c r="F24" s="46"/>
      <c r="G24" s="70" t="n">
        <f aca="false">H24*$I$17/H17</f>
        <v>5.85</v>
      </c>
      <c r="H24" s="71" t="n">
        <v>13</v>
      </c>
      <c r="I24" s="73"/>
    </row>
    <row r="25" customFormat="false" ht="15.8" hidden="false" customHeight="true" outlineLevel="0" collapsed="false">
      <c r="B25" s="44" t="n">
        <v>8</v>
      </c>
      <c r="C25" s="45" t="s">
        <v>111</v>
      </c>
      <c r="D25" s="46" t="s">
        <v>112</v>
      </c>
      <c r="E25" s="46"/>
      <c r="F25" s="46"/>
      <c r="G25" s="70" t="n">
        <f aca="false">H25*$I$17/H17</f>
        <v>7.2</v>
      </c>
      <c r="H25" s="71" t="n">
        <v>16</v>
      </c>
      <c r="I25" s="73"/>
    </row>
    <row r="26" customFormat="false" ht="15.8" hidden="false" customHeight="true" outlineLevel="0" collapsed="false">
      <c r="B26" s="44" t="n">
        <v>9</v>
      </c>
      <c r="C26" s="45" t="s">
        <v>113</v>
      </c>
      <c r="D26" s="46" t="s">
        <v>114</v>
      </c>
      <c r="E26" s="46"/>
      <c r="F26" s="46"/>
      <c r="G26" s="70" t="n">
        <f aca="false">H26*$I$17/H17</f>
        <v>4.5</v>
      </c>
      <c r="H26" s="71" t="n">
        <v>10</v>
      </c>
      <c r="I26" s="73"/>
    </row>
    <row r="27" customFormat="false" ht="15.8" hidden="false" customHeight="true" outlineLevel="0" collapsed="false">
      <c r="B27" s="41" t="s">
        <v>115</v>
      </c>
      <c r="C27" s="41"/>
      <c r="D27" s="41"/>
      <c r="E27" s="41"/>
      <c r="F27" s="41"/>
      <c r="G27" s="68" t="n">
        <f aca="false">SUM(G28:G32)</f>
        <v>35</v>
      </c>
      <c r="H27" s="68" t="n">
        <f aca="false">SUM(H28:H32)</f>
        <v>100</v>
      </c>
      <c r="I27" s="63" t="n">
        <v>35</v>
      </c>
    </row>
    <row r="28" customFormat="false" ht="26.5" hidden="false" customHeight="true" outlineLevel="0" collapsed="false">
      <c r="B28" s="44" t="n">
        <v>10</v>
      </c>
      <c r="C28" s="45" t="s">
        <v>116</v>
      </c>
      <c r="D28" s="46" t="s">
        <v>117</v>
      </c>
      <c r="E28" s="46"/>
      <c r="F28" s="46"/>
      <c r="G28" s="70" t="n">
        <f aca="false">H28*$I$27/H27</f>
        <v>5.25</v>
      </c>
      <c r="H28" s="71" t="n">
        <v>15</v>
      </c>
      <c r="I28" s="73"/>
    </row>
    <row r="29" customFormat="false" ht="15.8" hidden="false" customHeight="true" outlineLevel="0" collapsed="false">
      <c r="B29" s="44" t="n">
        <v>11</v>
      </c>
      <c r="C29" s="45" t="s">
        <v>118</v>
      </c>
      <c r="D29" s="46" t="s">
        <v>148</v>
      </c>
      <c r="E29" s="46"/>
      <c r="F29" s="46"/>
      <c r="G29" s="70" t="n">
        <f aca="false">H29*$I$27/H27</f>
        <v>3.5</v>
      </c>
      <c r="H29" s="71" t="n">
        <v>10</v>
      </c>
      <c r="I29" s="73"/>
    </row>
    <row r="30" customFormat="false" ht="15.8" hidden="false" customHeight="true" outlineLevel="0" collapsed="false">
      <c r="B30" s="44" t="n">
        <v>12</v>
      </c>
      <c r="C30" s="45" t="s">
        <v>121</v>
      </c>
      <c r="D30" s="46" t="s">
        <v>122</v>
      </c>
      <c r="E30" s="46"/>
      <c r="F30" s="46"/>
      <c r="G30" s="70" t="n">
        <f aca="false">H30*$I$27/H27</f>
        <v>7.7</v>
      </c>
      <c r="H30" s="71" t="n">
        <v>22</v>
      </c>
      <c r="I30" s="73"/>
    </row>
    <row r="31" customFormat="false" ht="26.5" hidden="false" customHeight="true" outlineLevel="0" collapsed="false">
      <c r="B31" s="44" t="n">
        <v>13</v>
      </c>
      <c r="C31" s="45" t="s">
        <v>123</v>
      </c>
      <c r="D31" s="46" t="s">
        <v>124</v>
      </c>
      <c r="E31" s="46"/>
      <c r="F31" s="46"/>
      <c r="G31" s="70" t="n">
        <f aca="false">H31*$I$27/H27</f>
        <v>10.5</v>
      </c>
      <c r="H31" s="71" t="n">
        <v>30</v>
      </c>
      <c r="I31" s="73"/>
    </row>
    <row r="32" customFormat="false" ht="15.8" hidden="false" customHeight="true" outlineLevel="0" collapsed="false">
      <c r="B32" s="44" t="n">
        <v>14</v>
      </c>
      <c r="C32" s="45" t="s">
        <v>125</v>
      </c>
      <c r="D32" s="46" t="s">
        <v>126</v>
      </c>
      <c r="E32" s="46"/>
      <c r="F32" s="46"/>
      <c r="G32" s="70" t="n">
        <f aca="false">H32*$I$27/H27</f>
        <v>8.05</v>
      </c>
      <c r="H32" s="71" t="n">
        <v>23</v>
      </c>
      <c r="I32" s="73"/>
      <c r="J32" s="74"/>
    </row>
    <row r="33" customFormat="false" ht="15.8" hidden="false" customHeight="true" outlineLevel="0" collapsed="false">
      <c r="B33" s="41" t="s">
        <v>127</v>
      </c>
      <c r="C33" s="41"/>
      <c r="D33" s="41"/>
      <c r="E33" s="41"/>
      <c r="F33" s="41"/>
      <c r="G33" s="68" t="n">
        <f aca="false">SUM(G34:G36)</f>
        <v>10</v>
      </c>
      <c r="H33" s="68" t="n">
        <f aca="false">SUM(H34:H36)</f>
        <v>10</v>
      </c>
      <c r="I33" s="63" t="n">
        <v>10</v>
      </c>
      <c r="J33" s="75"/>
    </row>
    <row r="34" customFormat="false" ht="26.5" hidden="false" customHeight="true" outlineLevel="0" collapsed="false">
      <c r="B34" s="44" t="n">
        <v>15</v>
      </c>
      <c r="C34" s="45" t="s">
        <v>128</v>
      </c>
      <c r="D34" s="46" t="s">
        <v>149</v>
      </c>
      <c r="E34" s="46"/>
      <c r="F34" s="46"/>
      <c r="G34" s="70" t="n">
        <f aca="false">H34*$I$33/100</f>
        <v>0</v>
      </c>
      <c r="H34" s="71"/>
      <c r="I34" s="73"/>
      <c r="J34" s="76"/>
    </row>
    <row r="35" customFormat="false" ht="26.5" hidden="false" customHeight="true" outlineLevel="0" collapsed="false">
      <c r="B35" s="44" t="n">
        <v>16</v>
      </c>
      <c r="C35" s="45" t="s">
        <v>130</v>
      </c>
      <c r="D35" s="46" t="s">
        <v>150</v>
      </c>
      <c r="E35" s="46"/>
      <c r="F35" s="46"/>
      <c r="G35" s="70" t="n">
        <f aca="false">H35*$I$33/100</f>
        <v>0</v>
      </c>
      <c r="H35" s="71"/>
      <c r="I35" s="73"/>
      <c r="J35" s="76"/>
    </row>
    <row r="36" customFormat="false" ht="26.5" hidden="false" customHeight="true" outlineLevel="0" collapsed="false">
      <c r="B36" s="44" t="n">
        <v>17</v>
      </c>
      <c r="C36" s="45" t="s">
        <v>132</v>
      </c>
      <c r="D36" s="46" t="s">
        <v>133</v>
      </c>
      <c r="E36" s="46"/>
      <c r="F36" s="46"/>
      <c r="G36" s="70" t="n">
        <f aca="false">H36*$I$33/H33</f>
        <v>10</v>
      </c>
      <c r="H36" s="71" t="n">
        <v>10</v>
      </c>
      <c r="I36" s="73"/>
      <c r="J36" s="76"/>
    </row>
    <row r="37" customFormat="false" ht="15.8" hidden="false" customHeight="true" outlineLevel="0" collapsed="false">
      <c r="B37" s="41" t="s">
        <v>134</v>
      </c>
      <c r="C37" s="41"/>
      <c r="D37" s="41"/>
      <c r="E37" s="41"/>
      <c r="F37" s="41"/>
      <c r="G37" s="68" t="n">
        <f aca="false">SUM(G38:G39)</f>
        <v>10</v>
      </c>
      <c r="H37" s="68" t="n">
        <f aca="false">SUM(H38:H39)</f>
        <v>100</v>
      </c>
      <c r="I37" s="63" t="n">
        <v>10</v>
      </c>
    </row>
    <row r="38" customFormat="false" ht="26.5" hidden="false" customHeight="true" outlineLevel="0" collapsed="false">
      <c r="B38" s="44" t="n">
        <v>18</v>
      </c>
      <c r="C38" s="45" t="s">
        <v>135</v>
      </c>
      <c r="D38" s="46" t="s">
        <v>136</v>
      </c>
      <c r="E38" s="46"/>
      <c r="F38" s="46"/>
      <c r="G38" s="70" t="n">
        <f aca="false">H38*$I$37/H37</f>
        <v>6</v>
      </c>
      <c r="H38" s="71" t="n">
        <v>60</v>
      </c>
      <c r="I38" s="73"/>
    </row>
    <row r="39" customFormat="false" ht="15.8" hidden="false" customHeight="true" outlineLevel="0" collapsed="false">
      <c r="B39" s="44" t="n">
        <v>19</v>
      </c>
      <c r="C39" s="45" t="s">
        <v>137</v>
      </c>
      <c r="D39" s="46" t="s">
        <v>138</v>
      </c>
      <c r="E39" s="46"/>
      <c r="F39" s="46"/>
      <c r="G39" s="70" t="n">
        <f aca="false">H39*$I$37/H37</f>
        <v>4</v>
      </c>
      <c r="H39" s="71" t="n">
        <v>40</v>
      </c>
      <c r="I39" s="73"/>
    </row>
    <row r="40" customFormat="false" ht="15.8" hidden="false" customHeight="true" outlineLevel="0" collapsed="false">
      <c r="B40" s="41" t="s">
        <v>151</v>
      </c>
      <c r="C40" s="41"/>
      <c r="D40" s="41"/>
      <c r="E40" s="41"/>
      <c r="F40" s="41"/>
      <c r="G40" s="68" t="n">
        <f aca="false">G17+G27+G33+G37</f>
        <v>100</v>
      </c>
      <c r="H40" s="68" t="n">
        <f aca="false">H17+H27+H33+H37</f>
        <v>310</v>
      </c>
      <c r="I40" s="63" t="n">
        <f aca="false">SUM(I17:I39)</f>
        <v>100</v>
      </c>
    </row>
    <row r="42" customFormat="false" ht="15.8" hidden="false" customHeight="false" outlineLevel="0" collapsed="false">
      <c r="J42" s="74"/>
    </row>
    <row r="43" customFormat="false" ht="15.8" hidden="false" customHeight="false" outlineLevel="0" collapsed="false">
      <c r="J43" s="75"/>
    </row>
    <row r="44" customFormat="false" ht="15.8" hidden="false" customHeight="false" outlineLevel="0" collapsed="false">
      <c r="J44" s="75"/>
    </row>
    <row r="45" customFormat="false" ht="15.8" hidden="false" customHeight="false" outlineLevel="0" collapsed="false">
      <c r="J45" s="75"/>
    </row>
    <row r="46" customFormat="false" ht="15.8" hidden="false" customHeight="false" outlineLevel="0" collapsed="false">
      <c r="J46" s="75"/>
    </row>
  </sheetData>
  <sheetProtection sheet="true" objects="true" scenarios="true"/>
  <mergeCells count="29">
    <mergeCell ref="B13:I14"/>
    <mergeCell ref="B15:F15"/>
    <mergeCell ref="G15:I15"/>
    <mergeCell ref="D16:F16"/>
    <mergeCell ref="B17:F17"/>
    <mergeCell ref="D18:F18"/>
    <mergeCell ref="D19:F19"/>
    <mergeCell ref="D20:F20"/>
    <mergeCell ref="D21:F21"/>
    <mergeCell ref="D22:F22"/>
    <mergeCell ref="D23:F23"/>
    <mergeCell ref="D24:F24"/>
    <mergeCell ref="D25:F25"/>
    <mergeCell ref="D26:F26"/>
    <mergeCell ref="B27:F27"/>
    <mergeCell ref="D28:F28"/>
    <mergeCell ref="D29:F29"/>
    <mergeCell ref="D30:F30"/>
    <mergeCell ref="D31:F31"/>
    <mergeCell ref="D32:F32"/>
    <mergeCell ref="B33:F33"/>
    <mergeCell ref="D34:F34"/>
    <mergeCell ref="D35:F35"/>
    <mergeCell ref="D36:F36"/>
    <mergeCell ref="B37:F37"/>
    <mergeCell ref="D38:F38"/>
    <mergeCell ref="D39:F39"/>
    <mergeCell ref="B40:F40"/>
    <mergeCell ref="J43:J46"/>
  </mergeCells>
  <dataValidations count="1">
    <dataValidation allowBlank="true" operator="equal" showDropDown="false" showErrorMessage="true" showInputMessage="false" sqref="G18:G26 G28:G32 G34:G36 G38:G39"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5293</TotalTime>
  <Application>LibreOffice/7.0.0.3$Windows_X86_64 LibreOffice_project/8061b3e9204bef6b321a21033174034a5e2ea88e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es-MX</dc:language>
  <cp:lastModifiedBy/>
  <dcterms:modified xsi:type="dcterms:W3CDTF">2021-10-04T12:19:11Z</dcterms:modified>
  <cp:revision>489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