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anban" sheetId="1" r:id="rId3"/>
    <sheet state="visible" name="Summary" sheetId="2" r:id="rId4"/>
    <sheet state="visible" name="RecordBook" sheetId="3" r:id="rId5"/>
    <sheet state="visible" name="Help" sheetId="4" r:id="rId6"/>
  </sheets>
  <definedNames>
    <definedName name="list_priority">Kanban!$G$38:$G$42</definedName>
    <definedName name="list_type">Kanban!$C$38:$C$42</definedName>
    <definedName name="list_role">Summary!$A$3:$A$16</definedName>
    <definedName name="valuevx">Kanban!$J$42</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D3">
      <text>
        <t xml:space="preserve">This can be a person responsible for the task or the role for describing the user story.
USER STORY: As a [role], I want [feature] so that [reason].
</t>
      </text>
    </comment>
    <comment authorId="0" ref="H3">
      <text>
        <t xml:space="preserve">Estimated Effort Points:
Enter the estimated effort, in terms of points or hours, that you have budgeted or allocated to this task.</t>
      </text>
    </comment>
    <comment authorId="0" ref="I3">
      <text>
        <t xml:space="preserve">Actual Hours:
You can use this column to keep track of the actual time spent on a task.</t>
      </text>
    </comment>
  </commentList>
</comments>
</file>

<file path=xl/sharedStrings.xml><?xml version="1.0" encoding="utf-8"?>
<sst xmlns="http://schemas.openxmlformats.org/spreadsheetml/2006/main" count="178" uniqueCount="128">
  <si>
    <r>
      <rPr>
        <rFont val="Arial"/>
        <b/>
        <color rgb="FFFFFFFF"/>
        <sz val="28.0"/>
      </rPr>
      <t xml:space="preserve">Kanban </t>
    </r>
    <r>
      <rPr>
        <rFont val="Arial"/>
        <color rgb="FFFFFFFF"/>
        <sz val="28.0"/>
      </rPr>
      <t>Board</t>
    </r>
  </si>
  <si>
    <t>Sprint Start Date</t>
  </si>
  <si>
    <t>Days</t>
  </si>
  <si>
    <t>Progress</t>
  </si>
  <si>
    <t>Type</t>
  </si>
  <si>
    <t>Who / Role</t>
  </si>
  <si>
    <t>Feature or Activity</t>
  </si>
  <si>
    <t>Reason</t>
  </si>
  <si>
    <t>Priority</t>
  </si>
  <si>
    <t>Pts</t>
  </si>
  <si>
    <t>Hrs</t>
  </si>
  <si>
    <t>Details</t>
  </si>
  <si>
    <t xml:space="preserve">😴 </t>
  </si>
  <si>
    <t>Backlog</t>
  </si>
  <si>
    <t>Research</t>
  </si>
  <si>
    <t>Mobile</t>
  </si>
  <si>
    <t>Buscar Componentes Flutter</t>
  </si>
  <si>
    <t>Encontrar componnetes flutter para la organización y manejo de la app</t>
  </si>
  <si>
    <t>Low</t>
  </si>
  <si>
    <t>Feature</t>
  </si>
  <si>
    <t>All</t>
  </si>
  <si>
    <t>Definir uso app según rol</t>
  </si>
  <si>
    <t>Decidir si el uso según el rol va a ser diferente</t>
  </si>
  <si>
    <t>Medium</t>
  </si>
  <si>
    <t>Dispongo de BARMAN y CLIENT. Definir si BARMAN podra administrar su bar/bares desde la app mobile</t>
  </si>
  <si>
    <t>Creación de las redes sociales</t>
  </si>
  <si>
    <t>Creación de Instagram y Twitter</t>
  </si>
  <si>
    <t xml:space="preserve"> ^</t>
  </si>
  <si>
    <t xml:space="preserve"> Hide backlog items above this row</t>
  </si>
  <si>
    <t xml:space="preserve">^ </t>
  </si>
  <si>
    <t>{42}</t>
  </si>
  <si>
    <t>😐</t>
  </si>
  <si>
    <t>To Do</t>
  </si>
  <si>
    <t>Content</t>
  </si>
  <si>
    <t xml:space="preserve">Terminar e insertar Postman </t>
  </si>
  <si>
    <t>Terminar apartado comment en Postman e insertar en el repositorio</t>
  </si>
  <si>
    <t>Consultar uso escesivo de los JsonIgnore</t>
  </si>
  <si>
    <t>Consultar a que se debe el uso frecuente de los @JsonIgnore</t>
  </si>
  <si>
    <t>Lusimi dice que se puede deber a las respestas de entidades en los endpoints en vez de DTOs</t>
  </si>
  <si>
    <t>Api</t>
  </si>
  <si>
    <t>Implementación del Refresh Token</t>
  </si>
  <si>
    <t>Implementación y utilización</t>
  </si>
  <si>
    <t>High</t>
  </si>
  <si>
    <t>Implementación de Comments</t>
  </si>
  <si>
    <t>Agregar funcionalides al apartado de bares</t>
  </si>
  <si>
    <t>😃</t>
  </si>
  <si>
    <t>In Progress</t>
  </si>
  <si>
    <t>Entrar detalle de Bar</t>
  </si>
  <si>
    <t>Entrada en la página de detalle del bar en la lista de bares</t>
  </si>
  <si>
    <t>Desarrollo del Guión de Memoria</t>
  </si>
  <si>
    <t>Creación y desarrollo del guión de memoria del proyecto, para la explicación de este.</t>
  </si>
  <si>
    <t>😅</t>
  </si>
  <si>
    <t>Pause / StandBy</t>
  </si>
  <si>
    <t>© 2017 Vertex42.com</t>
  </si>
  <si>
    <t>Update</t>
  </si>
  <si>
    <t>Arreglar Scroll infinito</t>
  </si>
  <si>
    <t>Arreglar el mostrar Scroll infinito flutter.</t>
  </si>
  <si>
    <t>Luismi dijo que podria tene que ver con el paginado en la api.</t>
  </si>
  <si>
    <t>Agregar Validadores Personalizados</t>
  </si>
  <si>
    <t>Implementación de validadores propios</t>
  </si>
  <si>
    <t>😎</t>
  </si>
  <si>
    <t>Done</t>
  </si>
  <si>
    <t>Rediseño Arquitectura Flutter</t>
  </si>
  <si>
    <t>Rediseño de la arquitectura de la aplicación flutter para que siga el esquema de la figura 1 del apartado 3.2.1 del Guión PDAM</t>
  </si>
  <si>
    <t>Ya estaba hecho</t>
  </si>
  <si>
    <t>Web</t>
  </si>
  <si>
    <t>Creación del Proyecto Web</t>
  </si>
  <si>
    <t>Creación del proyecto en el repositorio</t>
  </si>
  <si>
    <t>Cambiar devoluciones a DTO</t>
  </si>
  <si>
    <t>Cambiar la devolucion de los Page&lt;Bar&gt; a PageDto&lt;BarDto&gt;</t>
  </si>
  <si>
    <t>Agregar Validación</t>
  </si>
  <si>
    <t>Agregar validaciones propias</t>
  </si>
  <si>
    <t>Total This Sprint</t>
  </si>
  <si>
    <r>
      <rPr>
        <rFont val="Arial"/>
        <b/>
        <color rgb="FF434343"/>
      </rPr>
      <t xml:space="preserve">TYPE
</t>
    </r>
    <r>
      <rPr>
        <rFont val="Arial"/>
        <b val="0"/>
        <color rgb="FF434343"/>
      </rPr>
      <t>LEGEND</t>
    </r>
  </si>
  <si>
    <r>
      <rPr>
        <rFont val="Arial"/>
        <b/>
        <color rgb="FF434343"/>
        <sz val="11.0"/>
      </rPr>
      <t xml:space="preserve">SPRINT CHART
</t>
    </r>
    <r>
      <rPr>
        <rFont val="Arial"/>
        <b val="0"/>
        <color rgb="FF434343"/>
        <sz val="11.0"/>
      </rPr>
      <t>LEGEND</t>
    </r>
  </si>
  <si>
    <r>
      <rPr>
        <rFont val="Arial"/>
        <b/>
        <color rgb="FF434343"/>
      </rPr>
      <t>PRIORITY</t>
    </r>
    <r>
      <rPr>
        <rFont val="Arial"/>
        <b val="0"/>
        <color rgb="FF434343"/>
      </rPr>
      <t xml:space="preserve"> LEGEND</t>
    </r>
  </si>
  <si>
    <t>Kanban Board Template © 2017 Vertex42.com</t>
  </si>
  <si>
    <r>
      <rPr>
        <rFont val="Arial"/>
        <color rgb="FF434343"/>
        <sz val="14.0"/>
      </rPr>
      <t xml:space="preserve">⚐ </t>
    </r>
    <r>
      <rPr>
        <rFont val="Arial"/>
        <color rgb="FF434343"/>
        <sz val="12.0"/>
      </rPr>
      <t xml:space="preserve">  days in sprint</t>
    </r>
  </si>
  <si>
    <t>https://www.vertex42.com/ExcelTemplates/agile-kanban-board.html</t>
  </si>
  <si>
    <r>
      <rPr>
        <rFont val="Arial"/>
        <color rgb="FF434343"/>
        <sz val="14.0"/>
      </rPr>
      <t xml:space="preserve">⚑ </t>
    </r>
    <r>
      <rPr>
        <rFont val="Arial"/>
        <color rgb="FF434343"/>
        <sz val="12.0"/>
      </rPr>
      <t xml:space="preserve">  progress</t>
    </r>
  </si>
  <si>
    <t>⌛   current day</t>
  </si>
  <si>
    <t>[42]</t>
  </si>
  <si>
    <t>Task</t>
  </si>
  <si>
    <t>🏁   finish / end</t>
  </si>
  <si>
    <r>
      <rPr>
        <rFont val="Arial"/>
        <b/>
        <color rgb="FF434343"/>
      </rPr>
      <t>PROGRESS</t>
    </r>
    <r>
      <rPr>
        <rFont val="Arial"/>
        <b val="0"/>
        <color rgb="FF434343"/>
      </rPr>
      <t xml:space="preserve"> CALCULATIONS</t>
    </r>
  </si>
  <si>
    <t>Progress:</t>
  </si>
  <si>
    <t>Complete:</t>
  </si>
  <si>
    <t>Time:</t>
  </si>
  <si>
    <t>Summary</t>
  </si>
  <si>
    <t>Pts (Not Done)</t>
  </si>
  <si>
    <t>Pts (Done)</t>
  </si>
  <si>
    <t>Name 4</t>
  </si>
  <si>
    <t>Name 5</t>
  </si>
  <si>
    <t>Name 6</t>
  </si>
  <si>
    <t>Name 7</t>
  </si>
  <si>
    <t>Sprint Record Book</t>
  </si>
  <si>
    <t>Sprint Days</t>
  </si>
  <si>
    <t>Pts Planned</t>
  </si>
  <si>
    <t>Pts Done</t>
  </si>
  <si>
    <t>Velocity</t>
  </si>
  <si>
    <t>Most Notable Achievements</t>
  </si>
  <si>
    <t>HELP</t>
  </si>
  <si>
    <t>Copyright &amp; Terms of Use (Limited Private Sharing)</t>
  </si>
  <si>
    <t>This spreadsheet, including all worksheets and associated content is copyrighted. Do not submit copies or modifications of this template to any website or online template gallery. Please review the following license agreement to learn how you may or may not use this template. Thank you.</t>
  </si>
  <si>
    <t>License Agreement</t>
  </si>
  <si>
    <t>https://www.vertex42.com/licensing/EULA_privateuse.html</t>
  </si>
  <si>
    <t>About This Template</t>
  </si>
  <si>
    <t>This worksheet was designed as an online collaborative Kanban board for use in Agile Project Management where the team members may be working remotely. Instead of columns for Backlog, To Do, In Progress, Testing, and Done, the spreadsheet uses horizontal lanes. Rows within the worksheet represent cards or sticky notes. Create new "cards" by inserting rows. Move cards between lanes by dragging and dropping the entire row.</t>
  </si>
  <si>
    <t>Create New Cards / Tasks</t>
  </si>
  <si>
    <t>Just insert a new row below or above an existing card or task. Note: In Google Sheets, when you insert a row above or below the selected line, the formatting in the newly inserted row is based on the row you have selected.</t>
  </si>
  <si>
    <t>Move Cards to new Lanes</t>
  </si>
  <si>
    <t>Select the row, then drag and drop the row by dragging the row number (the row number on the far left of the spreadsheet).</t>
  </si>
  <si>
    <t>Show/Hide rows</t>
  </si>
  <si>
    <t>You'll probably want to show/hide the rows in the Backlog. You can do that by just selecting the rows, right-clicking on the row numbers, and selecting Hide Rows. Google Sheets will display up/down arrows when rows are hidden, so to show them, click on the arrows.</t>
  </si>
  <si>
    <t>Sprint Progress Chart</t>
  </si>
  <si>
    <t>The progress bar at the top of the worksheet is called a "sprint progress chart" and represents the number of days in the sprint. Filled-in flags represent the progress in terms of % complete and the hourglass shows what day it is.</t>
  </si>
  <si>
    <t>Summary Worksheet</t>
  </si>
  <si>
    <t>The Summary worksheet tab can be used for (1) editing the list of names or roles that show up in the drop-down data validation lists and (2) summarizing the number of points currently assigned to each person or role.</t>
  </si>
  <si>
    <t>After Each Sprint</t>
  </si>
  <si>
    <t>1) Update the RecordBook worksheet with the results of the sprint.</t>
  </si>
  <si>
    <t>2) Create a copy of this spreadsheet and rename the copy based on the date of the sprint (e.g. "Sprint - 2017 11 27") and store the copy in an archived folder. You could duplicate the Kanban worksheet instead and rename the duplicate to store previous sprints within the same workbook.</t>
  </si>
  <si>
    <t>3) Begin a new sprint by removing the tasks in the Done section and adding, moving and reprioritizing the tasks that you will focus on for the next sprint.</t>
  </si>
  <si>
    <t>IMPORTANT note about File Sharing via Google Sheets</t>
  </si>
  <si>
    <t>When sharing the spreadsheet with somebody else, share it with a specific email address only (i.e. an email associated with a Google Account). Using the "Public on the web" or "Anyone with the link" option can comprise the security of your information and will also be a violation of the terms of use for this template.</t>
  </si>
  <si>
    <t>Do not use the "Public on the Web" option</t>
  </si>
  <si>
    <t>Do not use the "Anyone with the link" option</t>
  </si>
  <si>
    <t>Like this Template?</t>
  </si>
  <si>
    <t>Share the following link to vertex42.com via email, facebook, linkedin, etc. You may share this spreadsheet among your team members and management, but to recommend the template to people outside your company, please only share the link to vertex42.com, not the actual spreadsheet. Thank you!</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</si>
</sst>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0.0%"/>
    <numFmt numFmtId="166" formatCode="m/d"/>
    <numFmt numFmtId="167" formatCode="0.0"/>
  </numFmts>
  <fonts count="46">
    <font>
      <sz val="11.0"/>
      <color rgb="FF000000"/>
      <name val="Calibri"/>
    </font>
    <font>
      <b/>
      <sz val="14.0"/>
      <color rgb="FFCFE2F3"/>
      <name val="Arial"/>
    </font>
    <font>
      <sz val="28.0"/>
      <color rgb="FFFFFFFF"/>
      <name val="Arial"/>
    </font>
    <font>
      <b/>
      <sz val="14.0"/>
      <color rgb="FF9FC5E8"/>
      <name val="Arial"/>
    </font>
    <font>
      <b/>
      <sz val="11.0"/>
      <color rgb="FFCFE2F3"/>
      <name val="Arial"/>
    </font>
    <font>
      <color rgb="FFCFE2F3"/>
      <name val="Arial"/>
    </font>
    <font>
      <sz val="11.0"/>
      <color rgb="FFCFE2F3"/>
      <name val="Arial"/>
    </font>
    <font>
      <sz val="14.0"/>
      <color rgb="FFFFFFFF"/>
      <name val="Arial"/>
    </font>
    <font>
      <sz val="10.0"/>
      <color rgb="FF6FA8DC"/>
      <name val="Arial"/>
    </font>
    <font>
      <color rgb="FF2D3538"/>
      <name val="Arial"/>
    </font>
    <font>
      <sz val="11.0"/>
      <color rgb="FF2D3538"/>
      <name val="Arial"/>
    </font>
    <font>
      <b/>
      <sz val="14.0"/>
      <color rgb="FFFFFFFF"/>
      <name val="Arial"/>
    </font>
    <font>
      <b/>
      <sz val="18.0"/>
      <color rgb="FFFFFFFF"/>
      <name val="Arial"/>
    </font>
    <font>
      <sz val="9.0"/>
      <color rgb="FF434343"/>
      <name val="Arial"/>
    </font>
    <font>
      <sz val="10.0"/>
      <color rgb="FF434343"/>
      <name val="Arial"/>
    </font>
    <font>
      <b/>
      <sz val="10.0"/>
      <color rgb="FF434343"/>
      <name val="Arial"/>
    </font>
    <font>
      <sz val="11.0"/>
      <name val="Calibri"/>
    </font>
    <font>
      <b/>
      <sz val="14.0"/>
      <color rgb="FF666666"/>
      <name val="Arial"/>
    </font>
    <font>
      <sz val="8.0"/>
      <color rgb="FF666666"/>
      <name val="Arial"/>
    </font>
    <font>
      <sz val="6.0"/>
      <color rgb="FFEFEFEF"/>
      <name val="Arial"/>
    </font>
    <font>
      <sz val="14.0"/>
      <color rgb="FF2D3538"/>
      <name val="Arial"/>
    </font>
    <font>
      <sz val="14.0"/>
      <color rgb="FF9FC5E8"/>
      <name val="Arial"/>
    </font>
    <font>
      <b/>
      <sz val="14.0"/>
      <color rgb="FF2D3538"/>
      <name val="Arial"/>
    </font>
    <font>
      <sz val="8.0"/>
      <color rgb="FF2D5389"/>
      <name val="Arial"/>
    </font>
    <font>
      <sz val="14.0"/>
      <color rgb="FFB6D7A8"/>
      <name val="Arial"/>
    </font>
    <font>
      <sz val="18.0"/>
      <color rgb="FFFFFFFF"/>
      <name val="Arial"/>
    </font>
    <font>
      <name val="Arial"/>
    </font>
    <font>
      <sz val="8.0"/>
      <color rgb="FF6FA8DC"/>
      <name val="Arial"/>
    </font>
    <font>
      <color rgb="FF434343"/>
      <name val="Arial"/>
    </font>
    <font>
      <b/>
      <color rgb="FF434343"/>
      <name val="Arial"/>
    </font>
    <font>
      <b/>
      <sz val="11.0"/>
      <color rgb="FF434343"/>
      <name val="Arial"/>
    </font>
    <font>
      <sz val="12.0"/>
      <color rgb="FF434343"/>
      <name val="Arial"/>
    </font>
    <font>
      <sz val="6.0"/>
      <color rgb="FFD9D9D9"/>
      <name val="Arial"/>
    </font>
    <font>
      <u/>
      <sz val="9.0"/>
      <color rgb="FF666666"/>
      <name val="Arial"/>
    </font>
    <font>
      <sz val="11.0"/>
      <color rgb="FF434343"/>
      <name val="Arial"/>
    </font>
    <font>
      <sz val="27.0"/>
      <color rgb="FFFFFFFF"/>
      <name val="Arial"/>
    </font>
    <font>
      <b/>
      <color rgb="FF9FC5E8"/>
      <name val="Arial"/>
    </font>
    <font>
      <sz val="10.0"/>
      <color rgb="FFFFFFFF"/>
      <name val="Arial"/>
    </font>
    <font>
      <u/>
      <sz val="12.0"/>
      <color rgb="FF1155CC"/>
      <name val="Arial"/>
    </font>
    <font>
      <u/>
      <color rgb="FF1155CC"/>
      <name val="Arial"/>
    </font>
    <font>
      <b/>
      <sz val="12.0"/>
      <color rgb="FF305992"/>
      <name val="Arial"/>
    </font>
    <font>
      <b/>
      <name val="Arial"/>
    </font>
    <font>
      <u/>
      <sz val="12.0"/>
      <color rgb="FF0000FF"/>
      <name val="Arial"/>
    </font>
    <font>
      <b/>
      <sz val="12.0"/>
      <name val="Arial"/>
    </font>
    <font>
      <sz val="11.0"/>
      <name val="Arial"/>
    </font>
    <font>
      <color rgb="FFFF0000"/>
      <name val="Arial"/>
    </font>
  </fonts>
  <fills count="11">
    <fill>
      <patternFill patternType="none"/>
    </fill>
    <fill>
      <patternFill patternType="lightGray"/>
    </fill>
    <fill>
      <patternFill patternType="solid">
        <fgColor rgb="FF3969AD"/>
        <bgColor rgb="FF3969AD"/>
      </patternFill>
    </fill>
    <fill>
      <patternFill patternType="solid">
        <fgColor rgb="FF2D5389"/>
        <bgColor rgb="FF2D5389"/>
      </patternFill>
    </fill>
    <fill>
      <patternFill patternType="solid">
        <fgColor rgb="FFEFEFEF"/>
        <bgColor rgb="FFEFEFEF"/>
      </patternFill>
    </fill>
    <fill>
      <patternFill patternType="solid">
        <fgColor rgb="FF666666"/>
        <bgColor rgb="FF666666"/>
      </patternFill>
    </fill>
    <fill>
      <patternFill patternType="solid">
        <fgColor rgb="FFFFFFFF"/>
        <bgColor rgb="FFFFFFFF"/>
      </patternFill>
    </fill>
    <fill>
      <patternFill patternType="solid">
        <fgColor rgb="FFCCCCCC"/>
        <bgColor rgb="FFCCCCCC"/>
      </patternFill>
    </fill>
    <fill>
      <patternFill patternType="solid">
        <fgColor rgb="FF227347"/>
        <bgColor rgb="FF227347"/>
      </patternFill>
    </fill>
    <fill>
      <patternFill patternType="solid">
        <fgColor rgb="FFD9D9D9"/>
        <bgColor rgb="FFD9D9D9"/>
      </patternFill>
    </fill>
    <fill>
      <patternFill patternType="solid">
        <fgColor rgb="FFF3F3F3"/>
        <bgColor rgb="FFF3F3F3"/>
      </patternFill>
    </fill>
  </fills>
  <borders count="20">
    <border/>
    <border>
      <bottom style="thin">
        <color rgb="FF3969AD"/>
      </bottom>
    </border>
    <border>
      <bottom style="thick">
        <color rgb="FFEFEFEF"/>
      </bottom>
    </border>
    <border>
      <top style="thick">
        <color rgb="FFEFEFEF"/>
      </top>
      <bottom style="thick">
        <color rgb="FFEFEFEF"/>
      </bottom>
    </border>
    <border>
      <right/>
      <top style="thick">
        <color rgb="FFEFEFEF"/>
      </top>
      <bottom style="thick">
        <color rgb="FFEFEFEF"/>
      </bottom>
    </border>
    <border>
      <left/>
      <right/>
      <top style="thick">
        <color rgb="FFEFEFEF"/>
      </top>
      <bottom style="thick">
        <color rgb="FFEFEFEF"/>
      </bottom>
    </border>
    <border>
      <left style="thick">
        <color rgb="FFEFEFEF"/>
      </left>
      <top style="thick">
        <color rgb="FFEFEFEF"/>
      </top>
      <bottom style="thick">
        <color rgb="FFEFEFEF"/>
      </bottom>
    </border>
    <border>
      <right style="thick">
        <color rgb="FFEFEFEF"/>
      </right>
    </border>
    <border>
      <left/>
      <top style="thick">
        <color rgb="FFEFEFEF"/>
      </top>
      <bottom style="thick">
        <color rgb="FFEFEFEF"/>
      </bottom>
    </border>
    <border>
      <top style="thick">
        <color rgb="FFEFEFEF"/>
      </top>
    </border>
    <border>
      <left style="thick">
        <color rgb="FFD9D9D9"/>
      </left>
      <right style="thick">
        <color rgb="FFD9D9D9"/>
      </right>
      <top style="thick">
        <color rgb="FFD9D9D9"/>
      </top>
      <bottom style="thick">
        <color rgb="FFD9D9D9"/>
      </bottom>
    </border>
    <border>
      <left style="thick">
        <color rgb="FFD9D9D9"/>
      </left>
      <right style="thick">
        <color rgb="FFD9D9D9"/>
      </right>
      <top style="thick">
        <color rgb="FFD9D9D9"/>
      </top>
      <bottom style="thick">
        <color rgb="FFCCCCCC"/>
      </bottom>
    </border>
    <border>
      <left style="thick">
        <color rgb="FFD9D9D9"/>
      </left>
      <top style="thick">
        <color rgb="FFD9D9D9"/>
      </top>
      <bottom style="thick">
        <color rgb="FFD9D9D9"/>
      </bottom>
    </border>
    <border>
      <right style="thick">
        <color rgb="FFD9D9D9"/>
      </right>
      <top style="thick">
        <color rgb="FFD9D9D9"/>
      </top>
      <bottom style="thick">
        <color rgb="FFD9D9D9"/>
      </bottom>
    </border>
    <border>
      <left style="thick">
        <color rgb="FFCCCCCC"/>
      </left>
      <right style="thick">
        <color rgb="FFCCCCCC"/>
      </right>
      <bottom style="thick">
        <color rgb="FFCCCCCC"/>
      </bottom>
    </border>
    <border>
      <left style="thick">
        <color rgb="FFD9D9D9"/>
      </left>
      <right style="thick">
        <color rgb="FFD9D9D9"/>
      </right>
      <top style="thick">
        <color rgb="FFD9D9D9"/>
      </top>
    </border>
    <border>
      <left style="thick">
        <color rgb="FFCCCCCC"/>
      </left>
      <right style="thick">
        <color rgb="FFCCCCCC"/>
      </right>
      <top style="thick">
        <color rgb="FFCCCCCC"/>
      </top>
      <bottom style="thick">
        <color rgb="FFCCCCCC"/>
      </bottom>
    </border>
    <border>
      <left style="thick">
        <color rgb="FFD9D9D9"/>
      </left>
      <right style="thick">
        <color rgb="FFD9D9D9"/>
      </right>
      <bottom style="thick">
        <color rgb="FFD9D9D9"/>
      </bottom>
    </border>
    <border>
      <right/>
    </border>
    <border>
      <bottom style="thin">
        <color rgb="FFD9D9D9"/>
      </bottom>
    </border>
  </borders>
  <cellStyleXfs count="1">
    <xf borderId="0" fillId="0" fontId="0" numFmtId="0" applyAlignment="1" applyFont="1"/>
  </cellStyleXfs>
  <cellXfs count="143">
    <xf borderId="0" fillId="0" fontId="0" numFmtId="0" xfId="0" applyAlignment="1" applyFont="1">
      <alignment readingOrder="0" shrinkToFit="0" vertical="bottom" wrapText="0"/>
    </xf>
    <xf borderId="0" fillId="2" fontId="1" numFmtId="0" xfId="0" applyAlignment="1" applyFill="1" applyFont="1">
      <alignment vertical="center"/>
    </xf>
    <xf borderId="0" fillId="2" fontId="2" numFmtId="0" xfId="0" applyAlignment="1" applyFont="1">
      <alignment horizontal="left" readingOrder="0" vertical="center"/>
    </xf>
    <xf borderId="0" fillId="2" fontId="3" numFmtId="0" xfId="0" applyAlignment="1" applyFont="1">
      <alignment horizontal="center" readingOrder="0" vertical="bottom"/>
    </xf>
    <xf borderId="0" fillId="2" fontId="4" numFmtId="0" xfId="0" applyAlignment="1" applyFont="1">
      <alignment vertical="center"/>
    </xf>
    <xf borderId="0" fillId="2" fontId="5" numFmtId="0" xfId="0" applyAlignment="1" applyFont="1">
      <alignment vertical="center"/>
    </xf>
    <xf borderId="0" fillId="2" fontId="6" numFmtId="0" xfId="0" applyAlignment="1" applyFont="1">
      <alignment vertical="top"/>
    </xf>
    <xf borderId="0" fillId="2" fontId="7" numFmtId="164" xfId="0" applyAlignment="1" applyFont="1" applyNumberFormat="1">
      <alignment horizontal="center" readingOrder="0" vertical="top"/>
    </xf>
    <xf borderId="0" fillId="2" fontId="7" numFmtId="0" xfId="0" applyAlignment="1" applyFont="1">
      <alignment horizontal="center" readingOrder="0" vertical="top"/>
    </xf>
    <xf borderId="0" fillId="2" fontId="7" numFmtId="165" xfId="0" applyAlignment="1" applyFont="1" applyNumberFormat="1">
      <alignment horizontal="center" readingOrder="0" vertical="top"/>
    </xf>
    <xf borderId="0" fillId="2" fontId="7" numFmtId="0" xfId="0" applyAlignment="1" applyFont="1">
      <alignment horizontal="left" readingOrder="0" vertical="top"/>
    </xf>
    <xf borderId="1" fillId="3" fontId="8" numFmtId="0" xfId="0" applyAlignment="1" applyBorder="1" applyFill="1" applyFont="1">
      <alignment horizontal="center" vertical="center"/>
    </xf>
    <xf borderId="1" fillId="3" fontId="8" numFmtId="0" xfId="0" applyAlignment="1" applyBorder="1" applyFont="1">
      <alignment horizontal="center" readingOrder="0" vertical="center"/>
    </xf>
    <xf borderId="1" fillId="3" fontId="8" numFmtId="0" xfId="0" applyAlignment="1" applyBorder="1" applyFont="1">
      <alignment vertical="center"/>
    </xf>
    <xf borderId="2" fillId="4" fontId="9" numFmtId="0" xfId="0" applyAlignment="1" applyBorder="1" applyFill="1" applyFont="1">
      <alignment vertical="center"/>
    </xf>
    <xf borderId="3" fillId="4" fontId="10" numFmtId="0" xfId="0" applyAlignment="1" applyBorder="1" applyFont="1">
      <alignment vertical="center"/>
    </xf>
    <xf borderId="3" fillId="4" fontId="10" numFmtId="0" xfId="0" applyAlignment="1" applyBorder="1" applyFont="1">
      <alignment horizontal="center" vertical="center"/>
    </xf>
    <xf borderId="4" fillId="5" fontId="11" numFmtId="0" xfId="0" applyAlignment="1" applyBorder="1" applyFill="1" applyFont="1">
      <alignment horizontal="center" readingOrder="0" vertical="center"/>
    </xf>
    <xf borderId="4" fillId="5" fontId="12" numFmtId="0" xfId="0" applyAlignment="1" applyBorder="1" applyFont="1">
      <alignment readingOrder="0" vertical="center"/>
    </xf>
    <xf borderId="5" fillId="5" fontId="7" numFmtId="0" xfId="0" applyAlignment="1" applyBorder="1" applyFont="1">
      <alignment vertical="center"/>
    </xf>
    <xf borderId="5" fillId="5" fontId="7" numFmtId="0" xfId="0" applyAlignment="1" applyBorder="1" applyFont="1">
      <alignment horizontal="center" vertical="center"/>
    </xf>
    <xf borderId="5" fillId="5" fontId="11" numFmtId="0" xfId="0" applyAlignment="1" applyBorder="1" applyFont="1">
      <alignment horizontal="center" vertical="center"/>
    </xf>
    <xf borderId="3" fillId="4" fontId="13" numFmtId="0" xfId="0" applyAlignment="1" applyBorder="1" applyFont="1">
      <alignment horizontal="center" vertical="center"/>
    </xf>
    <xf borderId="6" fillId="4" fontId="13" numFmtId="0" xfId="0" applyAlignment="1" applyBorder="1" applyFont="1">
      <alignment horizontal="center" vertical="center"/>
    </xf>
    <xf borderId="3" fillId="6" fontId="14" numFmtId="0" xfId="0" applyAlignment="1" applyBorder="1" applyFill="1" applyFont="1">
      <alignment horizontal="center" readingOrder="0" vertical="center"/>
    </xf>
    <xf borderId="3" fillId="6" fontId="13" numFmtId="0" xfId="0" applyAlignment="1" applyBorder="1" applyFont="1">
      <alignment horizontal="center" readingOrder="0" vertical="center"/>
    </xf>
    <xf borderId="3" fillId="6" fontId="15" numFmtId="0" xfId="0" applyAlignment="1" applyBorder="1" applyFont="1">
      <alignment readingOrder="0" shrinkToFit="0" vertical="center" wrapText="1"/>
    </xf>
    <xf borderId="3" fillId="6" fontId="13" numFmtId="0" xfId="0" applyAlignment="1" applyBorder="1" applyFont="1">
      <alignment readingOrder="0" shrinkToFit="0" vertical="center" wrapText="1"/>
    </xf>
    <xf borderId="3" fillId="6" fontId="13" numFmtId="166" xfId="0" applyAlignment="1" applyBorder="1" applyFont="1" applyNumberFormat="1">
      <alignment horizontal="center" readingOrder="0" vertical="center"/>
    </xf>
    <xf borderId="3" fillId="4" fontId="13" numFmtId="0" xfId="0" applyAlignment="1" applyBorder="1" applyFont="1">
      <alignment vertical="center"/>
    </xf>
    <xf borderId="0" fillId="4" fontId="13" numFmtId="0" xfId="0" applyAlignment="1" applyFont="1">
      <alignment vertical="center"/>
    </xf>
    <xf borderId="0" fillId="4" fontId="13" numFmtId="0" xfId="0" applyAlignment="1" applyFont="1">
      <alignment horizontal="center" vertical="center"/>
    </xf>
    <xf borderId="7" fillId="4" fontId="16" numFmtId="0" xfId="0" applyBorder="1" applyFont="1"/>
    <xf borderId="3" fillId="4" fontId="16" numFmtId="0" xfId="0" applyBorder="1" applyFont="1"/>
    <xf borderId="3" fillId="7" fontId="17" numFmtId="0" xfId="0" applyBorder="1" applyFill="1" applyFont="1"/>
    <xf borderId="4" fillId="7" fontId="18" numFmtId="0" xfId="0" applyAlignment="1" applyBorder="1" applyFont="1">
      <alignment shrinkToFit="0" vertical="top" wrapText="0"/>
    </xf>
    <xf borderId="3" fillId="7" fontId="16" numFmtId="0" xfId="0" applyBorder="1" applyFont="1"/>
    <xf borderId="3" fillId="7" fontId="17" numFmtId="0" xfId="0" applyAlignment="1" applyBorder="1" applyFont="1">
      <alignment horizontal="right"/>
    </xf>
    <xf borderId="0" fillId="4" fontId="16" numFmtId="0" xfId="0" applyFont="1"/>
    <xf borderId="3" fillId="4" fontId="9" numFmtId="0" xfId="0" applyAlignment="1" applyBorder="1" applyFont="1">
      <alignment vertical="center"/>
    </xf>
    <xf borderId="6" fillId="4" fontId="10" numFmtId="0" xfId="0" applyAlignment="1" applyBorder="1" applyFont="1">
      <alignment horizontal="center" vertical="center"/>
    </xf>
    <xf borderId="3" fillId="4" fontId="19" numFmtId="0" xfId="0" applyAlignment="1" applyBorder="1" applyFont="1">
      <alignment readingOrder="0" vertical="bottom"/>
    </xf>
    <xf borderId="0" fillId="4" fontId="9" numFmtId="0" xfId="0" applyAlignment="1" applyFont="1">
      <alignment vertical="center"/>
    </xf>
    <xf borderId="3" fillId="4" fontId="20" numFmtId="0" xfId="0" applyAlignment="1" applyBorder="1" applyFont="1">
      <alignment vertical="center"/>
    </xf>
    <xf borderId="4" fillId="2" fontId="11" numFmtId="0" xfId="0" applyAlignment="1" applyBorder="1" applyFont="1">
      <alignment horizontal="center" readingOrder="0" vertical="center"/>
    </xf>
    <xf borderId="4" fillId="2" fontId="12" numFmtId="0" xfId="0" applyAlignment="1" applyBorder="1" applyFont="1">
      <alignment readingOrder="0" vertical="center"/>
    </xf>
    <xf borderId="5" fillId="2" fontId="7" numFmtId="0" xfId="0" applyAlignment="1" applyBorder="1" applyFont="1">
      <alignment vertical="center"/>
    </xf>
    <xf borderId="5" fillId="2" fontId="7" numFmtId="0" xfId="0" applyAlignment="1" applyBorder="1" applyFont="1">
      <alignment horizontal="center" vertical="center"/>
    </xf>
    <xf borderId="5" fillId="2" fontId="21" numFmtId="167" xfId="0" applyAlignment="1" applyBorder="1" applyFont="1" applyNumberFormat="1">
      <alignment horizontal="center" vertical="center"/>
    </xf>
    <xf borderId="8" fillId="2" fontId="7" numFmtId="0" xfId="0" applyAlignment="1" applyBorder="1" applyFont="1">
      <alignment horizontal="center" vertical="center"/>
    </xf>
    <xf borderId="0" fillId="4" fontId="10" numFmtId="0" xfId="0" applyAlignment="1" applyFont="1">
      <alignment vertical="center"/>
    </xf>
    <xf borderId="3" fillId="4" fontId="22" numFmtId="0" xfId="0" applyAlignment="1" applyBorder="1" applyFont="1">
      <alignment vertical="center"/>
    </xf>
    <xf borderId="3" fillId="4" fontId="20" numFmtId="0" xfId="0" applyAlignment="1" applyBorder="1" applyFont="1">
      <alignment horizontal="center" vertical="center"/>
    </xf>
    <xf borderId="3" fillId="6" fontId="13" numFmtId="0" xfId="0" applyAlignment="1" applyBorder="1" applyFont="1">
      <alignment horizontal="center" vertical="center"/>
    </xf>
    <xf borderId="3" fillId="6" fontId="13" numFmtId="0" xfId="0" applyAlignment="1" applyBorder="1" applyFont="1">
      <alignment shrinkToFit="0" vertical="center" wrapText="1"/>
    </xf>
    <xf borderId="8" fillId="2" fontId="23" numFmtId="0" xfId="0" applyAlignment="1" applyBorder="1" applyFont="1">
      <alignment horizontal="right" readingOrder="0" vertical="center"/>
    </xf>
    <xf borderId="3" fillId="4" fontId="22" numFmtId="0" xfId="0" applyAlignment="1" applyBorder="1" applyFont="1">
      <alignment horizontal="center" vertical="center"/>
    </xf>
    <xf borderId="4" fillId="8" fontId="11" numFmtId="0" xfId="0" applyAlignment="1" applyBorder="1" applyFill="1" applyFont="1">
      <alignment horizontal="center" readingOrder="0" vertical="center"/>
    </xf>
    <xf borderId="4" fillId="8" fontId="12" numFmtId="0" xfId="0" applyAlignment="1" applyBorder="1" applyFont="1">
      <alignment readingOrder="0" vertical="center"/>
    </xf>
    <xf borderId="5" fillId="8" fontId="7" numFmtId="0" xfId="0" applyAlignment="1" applyBorder="1" applyFont="1">
      <alignment vertical="center"/>
    </xf>
    <xf borderId="5" fillId="8" fontId="7" numFmtId="0" xfId="0" applyAlignment="1" applyBorder="1" applyFont="1">
      <alignment horizontal="center" vertical="center"/>
    </xf>
    <xf borderId="5" fillId="8" fontId="24" numFmtId="0" xfId="0" applyAlignment="1" applyBorder="1" applyFont="1">
      <alignment horizontal="center" vertical="center"/>
    </xf>
    <xf borderId="8" fillId="8" fontId="7" numFmtId="0" xfId="0" applyAlignment="1" applyBorder="1" applyFont="1">
      <alignment horizontal="center" vertical="center"/>
    </xf>
    <xf borderId="3" fillId="4" fontId="25" numFmtId="0" xfId="0" applyAlignment="1" applyBorder="1" applyFont="1">
      <alignment horizontal="center" vertical="center"/>
    </xf>
    <xf borderId="6" fillId="4" fontId="25" numFmtId="0" xfId="0" applyAlignment="1" applyBorder="1" applyFont="1">
      <alignment horizontal="center" vertical="center"/>
    </xf>
    <xf borderId="4" fillId="2" fontId="25" numFmtId="0" xfId="0" applyAlignment="1" applyBorder="1" applyFont="1">
      <alignment vertical="center"/>
    </xf>
    <xf borderId="5" fillId="2" fontId="25" numFmtId="0" xfId="0" applyAlignment="1" applyBorder="1" applyFont="1">
      <alignment vertical="center"/>
    </xf>
    <xf borderId="5" fillId="2" fontId="25" numFmtId="0" xfId="0" applyAlignment="1" applyBorder="1" applyFont="1">
      <alignment horizontal="center" vertical="center"/>
    </xf>
    <xf borderId="5" fillId="2" fontId="7" numFmtId="167" xfId="0" applyAlignment="1" applyBorder="1" applyFont="1" applyNumberFormat="1">
      <alignment horizontal="center" vertical="center"/>
    </xf>
    <xf borderId="8" fillId="2" fontId="25" numFmtId="0" xfId="0" applyAlignment="1" applyBorder="1" applyFont="1">
      <alignment horizontal="center" vertical="center"/>
    </xf>
    <xf borderId="3" fillId="4" fontId="25" numFmtId="0" xfId="0" applyAlignment="1" applyBorder="1" applyFont="1">
      <alignment vertical="center"/>
    </xf>
    <xf borderId="0" fillId="4" fontId="25" numFmtId="0" xfId="0" applyAlignment="1" applyFont="1">
      <alignment vertical="center"/>
    </xf>
    <xf borderId="9" fillId="4" fontId="26" numFmtId="0" xfId="0" applyAlignment="1" applyBorder="1" applyFont="1">
      <alignment vertical="center"/>
    </xf>
    <xf borderId="9" fillId="4" fontId="26" numFmtId="0" xfId="0" applyAlignment="1" applyBorder="1" applyFont="1">
      <alignment readingOrder="0" vertical="center"/>
    </xf>
    <xf borderId="9" fillId="4" fontId="27" numFmtId="0" xfId="0" applyAlignment="1" applyBorder="1" applyFont="1">
      <alignment horizontal="right" readingOrder="0" vertical="center"/>
    </xf>
    <xf borderId="0" fillId="4" fontId="26" numFmtId="0" xfId="0" applyAlignment="1" applyFont="1">
      <alignment vertical="center"/>
    </xf>
    <xf borderId="10" fillId="9" fontId="28" numFmtId="0" xfId="0" applyAlignment="1" applyBorder="1" applyFill="1" applyFont="1">
      <alignment vertical="center"/>
    </xf>
    <xf borderId="10" fillId="9" fontId="29" numFmtId="0" xfId="0" applyAlignment="1" applyBorder="1" applyFont="1">
      <alignment readingOrder="0" vertical="center"/>
    </xf>
    <xf borderId="10" fillId="9" fontId="28" numFmtId="0" xfId="0" applyAlignment="1" applyBorder="1" applyFont="1">
      <alignment horizontal="right" readingOrder="0" vertical="center"/>
    </xf>
    <xf borderId="10" fillId="9" fontId="15" numFmtId="0" xfId="0" applyAlignment="1" applyBorder="1" applyFont="1">
      <alignment horizontal="right" readingOrder="0" vertical="bottom"/>
    </xf>
    <xf borderId="0" fillId="9" fontId="28" numFmtId="0" xfId="0" applyAlignment="1" applyFont="1">
      <alignment vertical="center"/>
    </xf>
    <xf borderId="10" fillId="9" fontId="29" numFmtId="0" xfId="0" applyAlignment="1" applyBorder="1" applyFont="1">
      <alignment horizontal="center" readingOrder="0" vertical="center"/>
    </xf>
    <xf borderId="10" fillId="9" fontId="28" numFmtId="0" xfId="0" applyAlignment="1" applyBorder="1" applyFont="1">
      <alignment horizontal="center" readingOrder="0" vertical="center"/>
    </xf>
    <xf borderId="11" fillId="9" fontId="30" numFmtId="0" xfId="0" applyAlignment="1" applyBorder="1" applyFont="1">
      <alignment horizontal="center" readingOrder="0" vertical="center"/>
    </xf>
    <xf borderId="12" fillId="9" fontId="14" numFmtId="0" xfId="0" applyAlignment="1" applyBorder="1" applyFont="1">
      <alignment horizontal="center" vertical="center"/>
    </xf>
    <xf borderId="13" fillId="9" fontId="14" numFmtId="0" xfId="0" applyAlignment="1" applyBorder="1" applyFont="1">
      <alignment horizontal="center" readingOrder="0" vertical="center"/>
    </xf>
    <xf borderId="14" fillId="7" fontId="31" numFmtId="0" xfId="0" applyAlignment="1" applyBorder="1" applyFont="1">
      <alignment readingOrder="0" vertical="center"/>
    </xf>
    <xf borderId="10" fillId="9" fontId="14" numFmtId="0" xfId="0" applyAlignment="1" applyBorder="1" applyFont="1">
      <alignment horizontal="center" readingOrder="0" vertical="center"/>
    </xf>
    <xf borderId="10" fillId="9" fontId="32" numFmtId="0" xfId="0" applyAlignment="1" applyBorder="1" applyFont="1">
      <alignment horizontal="right" readingOrder="0" vertical="bottom"/>
    </xf>
    <xf borderId="10" fillId="9" fontId="33" numFmtId="0" xfId="0" applyAlignment="1" applyBorder="1" applyFont="1">
      <alignment horizontal="right" readingOrder="0" vertical="top"/>
    </xf>
    <xf borderId="14" fillId="7" fontId="31" numFmtId="0" xfId="0" applyAlignment="1" applyBorder="1" applyFont="1">
      <alignment vertical="center"/>
    </xf>
    <xf borderId="13" fillId="9" fontId="14" numFmtId="0" xfId="0" applyAlignment="1" applyBorder="1" applyFont="1">
      <alignment horizontal="center" vertical="center"/>
    </xf>
    <xf borderId="10" fillId="9" fontId="28" numFmtId="0" xfId="0" applyAlignment="1" applyBorder="1" applyFont="1">
      <alignment readingOrder="0" vertical="center"/>
    </xf>
    <xf borderId="15" fillId="9" fontId="28" numFmtId="0" xfId="0" applyAlignment="1" applyBorder="1" applyFont="1">
      <alignment vertical="center"/>
    </xf>
    <xf borderId="12" fillId="9" fontId="28" numFmtId="0" xfId="0" applyAlignment="1" applyBorder="1" applyFont="1">
      <alignment readingOrder="0" vertical="center"/>
    </xf>
    <xf borderId="15" fillId="9" fontId="29" numFmtId="0" xfId="0" applyAlignment="1" applyBorder="1" applyFont="1">
      <alignment readingOrder="0" vertical="center"/>
    </xf>
    <xf borderId="13" fillId="9" fontId="28" numFmtId="0" xfId="0" applyAlignment="1" applyBorder="1" applyFont="1">
      <alignment vertical="center"/>
    </xf>
    <xf borderId="10" fillId="9" fontId="30" numFmtId="0" xfId="0" applyAlignment="1" applyBorder="1" applyFont="1">
      <alignment vertical="center"/>
    </xf>
    <xf borderId="10" fillId="9" fontId="30" numFmtId="0" xfId="0" applyAlignment="1" applyBorder="1" applyFont="1">
      <alignment readingOrder="0" vertical="bottom"/>
    </xf>
    <xf borderId="12" fillId="9" fontId="28" numFmtId="0" xfId="0" applyAlignment="1" applyBorder="1" applyFont="1">
      <alignment vertical="center"/>
    </xf>
    <xf borderId="16" fillId="7" fontId="15" numFmtId="0" xfId="0" applyAlignment="1" applyBorder="1" applyFont="1">
      <alignment horizontal="right" readingOrder="0" vertical="center"/>
    </xf>
    <xf borderId="16" fillId="7" fontId="14" numFmtId="10" xfId="0" applyAlignment="1" applyBorder="1" applyFont="1" applyNumberFormat="1">
      <alignment horizontal="center" vertical="center"/>
    </xf>
    <xf borderId="16" fillId="7" fontId="14" numFmtId="0" xfId="0" applyAlignment="1" applyBorder="1" applyFont="1">
      <alignment vertical="center"/>
    </xf>
    <xf borderId="10" fillId="9" fontId="34" numFmtId="0" xfId="0" applyAlignment="1" applyBorder="1" applyFont="1">
      <alignment vertical="center"/>
    </xf>
    <xf borderId="10" fillId="9" fontId="34" numFmtId="0" xfId="0" applyAlignment="1" applyBorder="1" applyFont="1">
      <alignment readingOrder="0" vertical="center"/>
    </xf>
    <xf borderId="12" fillId="9" fontId="28" numFmtId="0" xfId="0" applyAlignment="1" applyBorder="1" applyFont="1">
      <alignment horizontal="right" readingOrder="0" vertical="center"/>
    </xf>
    <xf borderId="16" fillId="7" fontId="14" numFmtId="0" xfId="0" applyAlignment="1" applyBorder="1" applyFont="1">
      <alignment horizontal="center" vertical="center"/>
    </xf>
    <xf borderId="16" fillId="7" fontId="14" numFmtId="0" xfId="0" applyAlignment="1" applyBorder="1" applyFont="1">
      <alignment horizontal="center" vertical="center"/>
    </xf>
    <xf borderId="17" fillId="9" fontId="28" numFmtId="0" xfId="0" applyAlignment="1" applyBorder="1" applyFont="1">
      <alignment vertical="center"/>
    </xf>
    <xf borderId="18" fillId="2" fontId="35" numFmtId="0" xfId="0" applyAlignment="1" applyBorder="1" applyFont="1">
      <alignment readingOrder="0" shrinkToFit="0" vertical="center" wrapText="0"/>
    </xf>
    <xf borderId="0" fillId="2" fontId="35" numFmtId="0" xfId="0" applyAlignment="1" applyFont="1">
      <alignment vertical="center"/>
    </xf>
    <xf borderId="0" fillId="0" fontId="16" numFmtId="0" xfId="0" applyAlignment="1" applyFont="1">
      <alignment vertical="center"/>
    </xf>
    <xf borderId="0" fillId="3" fontId="36" numFmtId="0" xfId="0" applyAlignment="1" applyFont="1">
      <alignment horizontal="center" readingOrder="0" vertical="center"/>
    </xf>
    <xf borderId="0" fillId="3" fontId="36" numFmtId="0" xfId="0" applyAlignment="1" applyFont="1">
      <alignment vertical="center"/>
    </xf>
    <xf borderId="19" fillId="0" fontId="16" numFmtId="0" xfId="0" applyAlignment="1" applyBorder="1" applyFont="1">
      <alignment vertical="center"/>
    </xf>
    <xf borderId="19" fillId="0" fontId="16" numFmtId="0" xfId="0" applyAlignment="1" applyBorder="1" applyFont="1">
      <alignment vertical="center"/>
    </xf>
    <xf borderId="19" fillId="0" fontId="16" numFmtId="0" xfId="0" applyAlignment="1" applyBorder="1" applyFont="1">
      <alignment horizontal="center" readingOrder="0" vertical="center"/>
    </xf>
    <xf borderId="19" fillId="10" fontId="16" numFmtId="0" xfId="0" applyAlignment="1" applyBorder="1" applyFill="1" applyFont="1">
      <alignment horizontal="center" vertical="center"/>
    </xf>
    <xf borderId="19" fillId="0" fontId="16" numFmtId="0" xfId="0" applyAlignment="1" applyBorder="1" applyFont="1">
      <alignment readingOrder="0" vertical="center"/>
    </xf>
    <xf borderId="19" fillId="0" fontId="16" numFmtId="0" xfId="0" applyAlignment="1" applyBorder="1" applyFont="1">
      <alignment horizontal="center" vertical="center"/>
    </xf>
    <xf borderId="0" fillId="3" fontId="36" numFmtId="0" xfId="0" applyAlignment="1" applyFont="1">
      <alignment horizontal="center" vertical="center"/>
    </xf>
    <xf borderId="19" fillId="0" fontId="16" numFmtId="164" xfId="0" applyAlignment="1" applyBorder="1" applyFont="1" applyNumberFormat="1">
      <alignment vertical="center"/>
    </xf>
    <xf borderId="19" fillId="0" fontId="16" numFmtId="164" xfId="0" applyAlignment="1" applyBorder="1" applyFont="1" applyNumberFormat="1">
      <alignment horizontal="center" vertical="center"/>
    </xf>
    <xf borderId="19" fillId="0" fontId="16" numFmtId="0" xfId="0" applyAlignment="1" applyBorder="1" applyFont="1">
      <alignment horizontal="center" vertical="center"/>
    </xf>
    <xf borderId="0" fillId="2" fontId="25" numFmtId="0" xfId="0" applyAlignment="1" applyFont="1">
      <alignment readingOrder="0" shrinkToFit="0" vertical="center" wrapText="0"/>
    </xf>
    <xf borderId="0" fillId="2" fontId="37" numFmtId="0" xfId="0" applyAlignment="1" applyFont="1">
      <alignment horizontal="right" readingOrder="0" shrinkToFit="0" vertical="center" wrapText="0"/>
    </xf>
    <xf borderId="0" fillId="0" fontId="38" numFmtId="0" xfId="0" applyAlignment="1" applyFont="1">
      <alignment readingOrder="0" shrinkToFit="0" vertical="bottom" wrapText="0"/>
    </xf>
    <xf borderId="0" fillId="0" fontId="39" numFmtId="0" xfId="0" applyAlignment="1" applyFont="1">
      <alignment horizontal="right" vertical="bottom"/>
    </xf>
    <xf borderId="0" fillId="0" fontId="40" numFmtId="0" xfId="0" applyAlignment="1" applyFont="1">
      <alignment readingOrder="0" vertical="bottom"/>
    </xf>
    <xf borderId="0" fillId="0" fontId="26" numFmtId="0" xfId="0" applyAlignment="1" applyFont="1">
      <alignment vertical="top"/>
    </xf>
    <xf borderId="0" fillId="0" fontId="26" numFmtId="0" xfId="0" applyAlignment="1" applyFont="1">
      <alignment readingOrder="0" shrinkToFit="0" vertical="bottom" wrapText="1"/>
    </xf>
    <xf borderId="0" fillId="0" fontId="41" numFmtId="0" xfId="0" applyAlignment="1" applyFont="1">
      <alignment readingOrder="0" shrinkToFit="0" vertical="bottom" wrapText="1"/>
    </xf>
    <xf borderId="0" fillId="0" fontId="42" numFmtId="0" xfId="0" applyAlignment="1" applyFont="1">
      <alignment readingOrder="0" shrinkToFit="0" vertical="bottom" wrapText="0"/>
    </xf>
    <xf borderId="0" fillId="0" fontId="43" numFmtId="0" xfId="0" applyAlignment="1" applyFont="1">
      <alignment vertical="bottom"/>
    </xf>
    <xf borderId="0" fillId="0" fontId="26" numFmtId="0" xfId="0" applyAlignment="1" applyFont="1">
      <alignment vertical="top"/>
    </xf>
    <xf borderId="0" fillId="0" fontId="26" numFmtId="0" xfId="0" applyAlignment="1" applyFont="1">
      <alignment vertical="bottom"/>
    </xf>
    <xf borderId="0" fillId="0" fontId="43" numFmtId="0" xfId="0" applyAlignment="1" applyFont="1">
      <alignment readingOrder="0" vertical="bottom"/>
    </xf>
    <xf borderId="0" fillId="0" fontId="40" numFmtId="0" xfId="0" applyAlignment="1" applyFont="1">
      <alignment vertical="bottom"/>
    </xf>
    <xf borderId="0" fillId="0" fontId="44" numFmtId="0" xfId="0" applyAlignment="1" applyFont="1">
      <alignment shrinkToFit="0" vertical="bottom" wrapText="1"/>
    </xf>
    <xf borderId="0" fillId="0" fontId="44" numFmtId="0" xfId="0" applyAlignment="1" applyFont="1">
      <alignment readingOrder="0" shrinkToFit="0" vertical="bottom" wrapText="1"/>
    </xf>
    <xf borderId="0" fillId="0" fontId="26" numFmtId="0" xfId="0" applyAlignment="1" applyFont="1">
      <alignment horizontal="right" vertical="top"/>
    </xf>
    <xf borderId="0" fillId="0" fontId="41" numFmtId="0" xfId="0" applyAlignment="1" applyFont="1">
      <alignment readingOrder="0" vertical="top"/>
    </xf>
    <xf borderId="0" fillId="0" fontId="45" numFmtId="0" xfId="0" applyAlignment="1" applyFont="1">
      <alignment readingOrder="0" vertical="top"/>
    </xf>
  </cellXfs>
  <cellStyles count="1">
    <cellStyle xfId="0" name="Normal" builtinId="0"/>
  </cellStyles>
  <dxfs count="15">
    <dxf>
      <font/>
      <fill>
        <patternFill patternType="solid">
          <fgColor rgb="FFD9D2E9"/>
          <bgColor rgb="FFD9D2E9"/>
        </patternFill>
      </fill>
      <border/>
    </dxf>
    <dxf>
      <font/>
      <fill>
        <patternFill patternType="solid">
          <fgColor rgb="FF9FC5E8"/>
          <bgColor rgb="FF9FC5E8"/>
        </patternFill>
      </fill>
      <border/>
    </dxf>
    <dxf>
      <font/>
      <fill>
        <patternFill patternType="solid">
          <fgColor rgb="FFB6D7A8"/>
          <bgColor rgb="FFB6D7A8"/>
        </patternFill>
      </fill>
      <border/>
    </dxf>
    <dxf>
      <font/>
      <fill>
        <patternFill patternType="solid">
          <fgColor rgb="FFF9CB9C"/>
          <bgColor rgb="FFF9CB9C"/>
        </patternFill>
      </fill>
      <border/>
    </dxf>
    <dxf>
      <font/>
      <fill>
        <patternFill patternType="solid">
          <fgColor rgb="FFEA9999"/>
          <bgColor rgb="FFEA9999"/>
        </patternFill>
      </fill>
      <border/>
    </dxf>
    <dxf>
      <font>
        <color rgb="FF7F7F7F"/>
      </font>
      <fill>
        <patternFill patternType="solid">
          <fgColor rgb="FFF9F9F9"/>
          <bgColor rgb="FFF9F9F9"/>
        </patternFill>
      </fill>
      <border/>
    </dxf>
    <dxf>
      <font>
        <color rgb="FF9C5700"/>
      </font>
      <fill>
        <patternFill patternType="solid">
          <fgColor rgb="FFFFEB9C"/>
          <bgColor rgb="FFFFEB9C"/>
        </patternFill>
      </fill>
      <border/>
    </dxf>
    <dxf>
      <font>
        <color rgb="FF9C0006"/>
      </font>
      <fill>
        <patternFill patternType="solid">
          <fgColor rgb="FFFFC7CE"/>
          <bgColor rgb="FFFFC7CE"/>
        </patternFill>
      </fill>
      <border/>
    </dxf>
    <dxf>
      <font/>
      <fill>
        <patternFill patternType="solid">
          <fgColor rgb="FFB4A7D6"/>
          <bgColor rgb="FFB4A7D6"/>
        </patternFill>
      </fill>
      <border/>
    </dxf>
    <dxf>
      <font/>
      <fill>
        <patternFill patternType="solid">
          <fgColor rgb="FF6FA8DC"/>
          <bgColor rgb="FF6FA8DC"/>
        </patternFill>
      </fill>
      <border/>
    </dxf>
    <dxf>
      <font/>
      <fill>
        <patternFill patternType="solid">
          <fgColor rgb="FF93C47D"/>
          <bgColor rgb="FF93C47D"/>
        </patternFill>
      </fill>
      <border/>
    </dxf>
    <dxf>
      <font/>
      <fill>
        <patternFill patternType="solid">
          <fgColor rgb="FFF6B26B"/>
          <bgColor rgb="FFF6B26B"/>
        </patternFill>
      </fill>
      <border/>
    </dxf>
    <dxf>
      <font/>
      <fill>
        <patternFill patternType="solid">
          <fgColor rgb="FFE06666"/>
          <bgColor rgb="FFE06666"/>
        </patternFill>
      </fill>
      <border/>
    </dxf>
    <dxf>
      <font/>
      <fill>
        <patternFill patternType="solid">
          <fgColor rgb="FF8E7CC3"/>
          <bgColor rgb="FF8E7CC3"/>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2552700</xdr:colOff>
      <xdr:row>0</xdr:row>
      <xdr:rowOff>47625</xdr:rowOff>
    </xdr:from>
    <xdr:ext cx="676275" cy="6762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vertex42.com/ExcelTemplates/agile-kanban-board.html"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vertex42.com/ExcelTemplates/agile-kanban-board.html" TargetMode="External"/><Relationship Id="rId2" Type="http://schemas.openxmlformats.org/officeDocument/2006/relationships/hyperlink" Target="https://www.vertex42.com/licensing/EULA_privateuse.html" TargetMode="External"/><Relationship Id="rId3" Type="http://schemas.openxmlformats.org/officeDocument/2006/relationships/hyperlink" Target="https://www.vertex42.com/ExcelTemplates/agile-kanban-board.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4.0"/>
    <col customWidth="1" min="2" max="2" width="1.57"/>
    <col customWidth="1" min="3" max="3" width="13.0"/>
    <col customWidth="1" min="4" max="4" width="10.43"/>
    <col customWidth="1" min="5" max="5" width="24.43"/>
    <col customWidth="1" min="6" max="6" width="31.71"/>
    <col customWidth="1" min="7" max="7" width="11.57"/>
    <col customWidth="1" min="8" max="9" width="7.86"/>
    <col customWidth="1" min="10" max="10" width="48.71"/>
    <col customWidth="1" min="11" max="12" width="5.57"/>
  </cols>
  <sheetData>
    <row r="1" ht="30.0" customHeight="1">
      <c r="A1" s="1"/>
      <c r="B1" s="1"/>
      <c r="C1" s="2" t="s">
        <v>0</v>
      </c>
      <c r="F1" s="3" t="s">
        <v>1</v>
      </c>
      <c r="G1" s="3" t="s">
        <v>2</v>
      </c>
      <c r="H1" s="3" t="s">
        <v>3</v>
      </c>
      <c r="J1" s="4"/>
      <c r="K1" s="5"/>
      <c r="L1" s="5"/>
    </row>
    <row r="2" ht="30.0" customHeight="1">
      <c r="A2" s="6"/>
      <c r="B2" s="6"/>
      <c r="F2" s="7">
        <v>45003.0</v>
      </c>
      <c r="G2" s="8">
        <v>60.0</v>
      </c>
      <c r="H2" s="9">
        <f>H44</f>
        <v>0.2328767123</v>
      </c>
      <c r="J2" s="10" t="str">
        <f>I44</f>
        <v>⚑⚑⚑⚑⚑⚑⚑⚑⚑⚑⚑⚑⚑⚑⚐⚐⚐⚐⚐⚐⚐⚐⚐⚐⚐⚐⚐⚐⚐⚐⚐⚐⚐⚐⚐⚐⚐⚐⚐⚐⚐⚐⚐⚐⚐⚐⚐⚐⚐⚐⚐⚐⚐⚐⚐⚐⚐⚐⚐⚐⌛🏁</v>
      </c>
      <c r="K2" s="6"/>
      <c r="L2" s="6"/>
    </row>
    <row r="3" ht="18.75" customHeight="1">
      <c r="A3" s="11"/>
      <c r="B3" s="11"/>
      <c r="C3" s="11" t="s">
        <v>4</v>
      </c>
      <c r="D3" s="12" t="s">
        <v>5</v>
      </c>
      <c r="E3" s="12" t="s">
        <v>6</v>
      </c>
      <c r="F3" s="11" t="s">
        <v>7</v>
      </c>
      <c r="G3" s="11" t="s">
        <v>8</v>
      </c>
      <c r="H3" s="11" t="s">
        <v>9</v>
      </c>
      <c r="I3" s="11" t="s">
        <v>10</v>
      </c>
      <c r="J3" s="11" t="s">
        <v>11</v>
      </c>
      <c r="K3" s="13"/>
      <c r="L3" s="13"/>
    </row>
    <row r="4" ht="9.75" hidden="1" customHeight="1">
      <c r="A4" s="14"/>
      <c r="B4" s="14"/>
      <c r="C4" s="14"/>
      <c r="D4" s="14"/>
      <c r="E4" s="14"/>
      <c r="F4" s="14"/>
      <c r="G4" s="14"/>
      <c r="H4" s="14"/>
      <c r="I4" s="14"/>
      <c r="J4" s="14"/>
      <c r="K4" s="14"/>
      <c r="L4" s="14"/>
    </row>
    <row r="5" ht="33.75" customHeight="1">
      <c r="A5" s="15"/>
      <c r="B5" s="16"/>
      <c r="C5" s="17" t="s">
        <v>12</v>
      </c>
      <c r="D5" s="18" t="s">
        <v>13</v>
      </c>
      <c r="E5" s="19"/>
      <c r="F5" s="19"/>
      <c r="G5" s="20"/>
      <c r="H5" s="21"/>
      <c r="I5" s="21"/>
      <c r="J5" s="21"/>
      <c r="K5" s="15"/>
      <c r="L5" s="15"/>
    </row>
    <row r="6" ht="30.0" customHeight="1">
      <c r="A6" s="22"/>
      <c r="B6" s="23"/>
      <c r="C6" s="24" t="s">
        <v>14</v>
      </c>
      <c r="D6" s="25" t="s">
        <v>15</v>
      </c>
      <c r="E6" s="26" t="s">
        <v>16</v>
      </c>
      <c r="F6" s="27" t="s">
        <v>17</v>
      </c>
      <c r="G6" s="24" t="s">
        <v>18</v>
      </c>
      <c r="H6" s="25">
        <v>1.0</v>
      </c>
      <c r="I6" s="28">
        <v>44928.0</v>
      </c>
      <c r="J6" s="27"/>
      <c r="K6" s="29"/>
      <c r="L6" s="30"/>
    </row>
    <row r="7" ht="30.0" customHeight="1">
      <c r="A7" s="22"/>
      <c r="B7" s="23"/>
      <c r="C7" s="24" t="s">
        <v>19</v>
      </c>
      <c r="D7" s="25" t="s">
        <v>20</v>
      </c>
      <c r="E7" s="26" t="s">
        <v>21</v>
      </c>
      <c r="F7" s="27" t="s">
        <v>22</v>
      </c>
      <c r="G7" s="24" t="s">
        <v>23</v>
      </c>
      <c r="H7" s="25">
        <v>2.0</v>
      </c>
      <c r="I7" s="25">
        <v>0.2</v>
      </c>
      <c r="J7" s="27" t="s">
        <v>24</v>
      </c>
      <c r="K7" s="29"/>
      <c r="L7" s="30"/>
    </row>
    <row r="8" ht="30.0" customHeight="1">
      <c r="A8" s="31"/>
      <c r="B8" s="22"/>
      <c r="C8" s="24" t="s">
        <v>19</v>
      </c>
      <c r="D8" s="25" t="s">
        <v>20</v>
      </c>
      <c r="E8" s="26" t="s">
        <v>25</v>
      </c>
      <c r="F8" s="27" t="s">
        <v>26</v>
      </c>
      <c r="G8" s="24" t="s">
        <v>18</v>
      </c>
      <c r="H8" s="25">
        <v>1.0</v>
      </c>
      <c r="I8" s="25">
        <v>1.0</v>
      </c>
      <c r="J8" s="27"/>
      <c r="K8" s="30"/>
      <c r="L8" s="30"/>
    </row>
    <row r="9" ht="16.5" customHeight="1">
      <c r="A9" s="32"/>
      <c r="B9" s="33"/>
      <c r="C9" s="34" t="s">
        <v>27</v>
      </c>
      <c r="D9" s="35" t="s">
        <v>28</v>
      </c>
      <c r="E9" s="36"/>
      <c r="F9" s="36"/>
      <c r="G9" s="36"/>
      <c r="H9" s="36"/>
      <c r="I9" s="36"/>
      <c r="J9" s="37" t="s">
        <v>29</v>
      </c>
      <c r="K9" s="38"/>
      <c r="L9" s="38"/>
    </row>
    <row r="10">
      <c r="A10" s="39"/>
      <c r="B10" s="40"/>
      <c r="C10" s="39"/>
      <c r="D10" s="39"/>
      <c r="E10" s="39"/>
      <c r="F10" s="39"/>
      <c r="G10" s="39"/>
      <c r="H10" s="39"/>
      <c r="I10" s="39"/>
      <c r="J10" s="39"/>
      <c r="K10" s="41" t="s">
        <v>30</v>
      </c>
      <c r="L10" s="42"/>
    </row>
    <row r="11" ht="33.75" customHeight="1">
      <c r="A11" s="43"/>
      <c r="B11" s="40"/>
      <c r="C11" s="44" t="s">
        <v>31</v>
      </c>
      <c r="D11" s="45" t="s">
        <v>32</v>
      </c>
      <c r="E11" s="46"/>
      <c r="F11" s="46"/>
      <c r="G11" s="47"/>
      <c r="H11" s="48">
        <f t="shared" ref="H11:I11" si="1">SUBTOTAL(9,OFFSET(H11,1,0):OFFSET(H17,-1,0))</f>
        <v>14</v>
      </c>
      <c r="I11" s="48">
        <f t="shared" si="1"/>
        <v>6.5</v>
      </c>
      <c r="J11" s="49"/>
      <c r="K11" s="15"/>
      <c r="L11" s="50"/>
    </row>
    <row r="12" ht="30.0" customHeight="1">
      <c r="A12" s="22"/>
      <c r="B12" s="23"/>
      <c r="C12" s="24" t="s">
        <v>33</v>
      </c>
      <c r="D12" s="25" t="s">
        <v>20</v>
      </c>
      <c r="E12" s="26" t="s">
        <v>34</v>
      </c>
      <c r="F12" s="27" t="s">
        <v>35</v>
      </c>
      <c r="G12" s="24" t="s">
        <v>23</v>
      </c>
      <c r="H12" s="25">
        <v>2.0</v>
      </c>
      <c r="I12" s="25">
        <v>0.5</v>
      </c>
      <c r="J12" s="27"/>
      <c r="K12" s="29"/>
      <c r="L12" s="30"/>
    </row>
    <row r="13" ht="30.0" customHeight="1">
      <c r="A13" s="22"/>
      <c r="B13" s="23"/>
      <c r="C13" s="24" t="s">
        <v>14</v>
      </c>
      <c r="D13" s="25" t="s">
        <v>20</v>
      </c>
      <c r="E13" s="26" t="s">
        <v>36</v>
      </c>
      <c r="F13" s="27" t="s">
        <v>37</v>
      </c>
      <c r="G13" s="24" t="s">
        <v>23</v>
      </c>
      <c r="H13" s="25">
        <v>3.0</v>
      </c>
      <c r="I13" s="25">
        <v>1.0</v>
      </c>
      <c r="J13" s="27" t="s">
        <v>38</v>
      </c>
      <c r="K13" s="29"/>
      <c r="L13" s="30"/>
    </row>
    <row r="14" ht="30.0" customHeight="1">
      <c r="A14" s="22"/>
      <c r="B14" s="23"/>
      <c r="C14" s="24" t="s">
        <v>33</v>
      </c>
      <c r="D14" s="25" t="s">
        <v>39</v>
      </c>
      <c r="E14" s="26" t="s">
        <v>40</v>
      </c>
      <c r="F14" s="27" t="s">
        <v>41</v>
      </c>
      <c r="G14" s="24" t="s">
        <v>42</v>
      </c>
      <c r="H14" s="25">
        <v>4.0</v>
      </c>
      <c r="I14" s="25">
        <v>2.0</v>
      </c>
      <c r="J14" s="27"/>
      <c r="K14" s="29"/>
      <c r="L14" s="30"/>
    </row>
    <row r="15" ht="30.0" customHeight="1">
      <c r="A15" s="22"/>
      <c r="B15" s="23"/>
      <c r="C15" s="24" t="s">
        <v>33</v>
      </c>
      <c r="D15" s="25" t="s">
        <v>15</v>
      </c>
      <c r="E15" s="26" t="s">
        <v>43</v>
      </c>
      <c r="F15" s="27" t="s">
        <v>44</v>
      </c>
      <c r="G15" s="24" t="s">
        <v>42</v>
      </c>
      <c r="H15" s="25">
        <v>5.0</v>
      </c>
      <c r="I15" s="25">
        <v>3.0</v>
      </c>
      <c r="J15" s="27"/>
      <c r="K15" s="29"/>
      <c r="L15" s="30"/>
    </row>
    <row r="16">
      <c r="A16" s="43"/>
      <c r="B16" s="40"/>
      <c r="C16" s="51"/>
      <c r="D16" s="43"/>
      <c r="E16" s="43"/>
      <c r="F16" s="43"/>
      <c r="G16" s="52"/>
      <c r="H16" s="52"/>
      <c r="I16" s="52"/>
      <c r="J16" s="52"/>
      <c r="K16" s="15"/>
      <c r="L16" s="50"/>
    </row>
    <row r="17" ht="33.75" customHeight="1">
      <c r="A17" s="43"/>
      <c r="B17" s="40"/>
      <c r="C17" s="44" t="s">
        <v>45</v>
      </c>
      <c r="D17" s="45" t="s">
        <v>46</v>
      </c>
      <c r="E17" s="46"/>
      <c r="F17" s="46"/>
      <c r="G17" s="47"/>
      <c r="H17" s="48">
        <f t="shared" ref="H17:I17" si="2">SUBTOTAL(9,OFFSET(H17,1,0):OFFSET(H22,-1,0))</f>
        <v>6</v>
      </c>
      <c r="I17" s="48">
        <f t="shared" si="2"/>
        <v>2.5</v>
      </c>
      <c r="J17" s="49"/>
      <c r="K17" s="15"/>
      <c r="L17" s="50"/>
    </row>
    <row r="18" ht="30.0" customHeight="1">
      <c r="A18" s="22"/>
      <c r="B18" s="23"/>
      <c r="C18" s="24"/>
      <c r="D18" s="25"/>
      <c r="E18" s="26"/>
      <c r="F18" s="27"/>
      <c r="G18" s="24"/>
      <c r="H18" s="25"/>
      <c r="I18" s="53"/>
      <c r="J18" s="54"/>
      <c r="K18" s="29"/>
      <c r="L18" s="30"/>
    </row>
    <row r="19" ht="30.0" customHeight="1">
      <c r="A19" s="22"/>
      <c r="B19" s="23"/>
      <c r="C19" s="24" t="s">
        <v>33</v>
      </c>
      <c r="D19" s="25" t="s">
        <v>15</v>
      </c>
      <c r="E19" s="26" t="s">
        <v>47</v>
      </c>
      <c r="F19" s="27" t="s">
        <v>48</v>
      </c>
      <c r="G19" s="24" t="s">
        <v>42</v>
      </c>
      <c r="H19" s="25">
        <v>4.0</v>
      </c>
      <c r="I19" s="25">
        <v>1.0</v>
      </c>
      <c r="J19" s="27"/>
      <c r="K19" s="29"/>
      <c r="L19" s="30"/>
    </row>
    <row r="20" ht="30.0" customHeight="1">
      <c r="A20" s="22"/>
      <c r="B20" s="23"/>
      <c r="C20" s="24" t="s">
        <v>33</v>
      </c>
      <c r="D20" s="25" t="s">
        <v>20</v>
      </c>
      <c r="E20" s="26" t="s">
        <v>49</v>
      </c>
      <c r="F20" s="27" t="s">
        <v>50</v>
      </c>
      <c r="G20" s="24" t="s">
        <v>18</v>
      </c>
      <c r="H20" s="25">
        <v>2.0</v>
      </c>
      <c r="I20" s="25">
        <v>1.5</v>
      </c>
      <c r="J20" s="54"/>
      <c r="K20" s="29"/>
      <c r="L20" s="30"/>
    </row>
    <row r="21">
      <c r="A21" s="43"/>
      <c r="B21" s="40"/>
      <c r="C21" s="51"/>
      <c r="D21" s="43"/>
      <c r="E21" s="43"/>
      <c r="F21" s="43"/>
      <c r="G21" s="52"/>
      <c r="H21" s="52"/>
      <c r="I21" s="52"/>
      <c r="J21" s="52"/>
      <c r="K21" s="15"/>
      <c r="L21" s="50"/>
    </row>
    <row r="22" ht="33.75" customHeight="1">
      <c r="A22" s="43"/>
      <c r="B22" s="40"/>
      <c r="C22" s="44" t="s">
        <v>51</v>
      </c>
      <c r="D22" s="45" t="s">
        <v>52</v>
      </c>
      <c r="E22" s="46"/>
      <c r="F22" s="46"/>
      <c r="G22" s="47"/>
      <c r="H22" s="48">
        <f t="shared" ref="H22:I22" si="3">SUBTOTAL(9,OFFSET(H22,1,0):OFFSET(H28,-1,0))</f>
        <v>8</v>
      </c>
      <c r="I22" s="48">
        <f t="shared" si="3"/>
        <v>2</v>
      </c>
      <c r="J22" s="55" t="s">
        <v>53</v>
      </c>
      <c r="K22" s="15"/>
      <c r="L22" s="50"/>
    </row>
    <row r="23" ht="30.0" customHeight="1">
      <c r="A23" s="22"/>
      <c r="B23" s="23"/>
      <c r="C23" s="24" t="s">
        <v>54</v>
      </c>
      <c r="D23" s="25" t="s">
        <v>15</v>
      </c>
      <c r="E23" s="26" t="s">
        <v>55</v>
      </c>
      <c r="F23" s="27" t="s">
        <v>56</v>
      </c>
      <c r="G23" s="24" t="s">
        <v>42</v>
      </c>
      <c r="H23" s="25">
        <v>4.0</v>
      </c>
      <c r="I23" s="25">
        <v>1.0</v>
      </c>
      <c r="J23" s="27" t="s">
        <v>57</v>
      </c>
      <c r="K23" s="29"/>
      <c r="L23" s="30"/>
    </row>
    <row r="24" ht="30.0" customHeight="1">
      <c r="A24" s="22"/>
      <c r="B24" s="23"/>
      <c r="C24" s="24" t="s">
        <v>33</v>
      </c>
      <c r="D24" s="25" t="s">
        <v>39</v>
      </c>
      <c r="E24" s="26" t="s">
        <v>58</v>
      </c>
      <c r="F24" s="27" t="s">
        <v>59</v>
      </c>
      <c r="G24" s="24" t="s">
        <v>42</v>
      </c>
      <c r="H24" s="25">
        <v>4.0</v>
      </c>
      <c r="I24" s="25">
        <v>1.0</v>
      </c>
      <c r="J24" s="27"/>
      <c r="K24" s="29"/>
      <c r="L24" s="30"/>
    </row>
    <row r="25" ht="30.0" customHeight="1">
      <c r="A25" s="22"/>
      <c r="B25" s="23"/>
      <c r="C25" s="24"/>
      <c r="D25" s="25"/>
      <c r="E25" s="26"/>
      <c r="F25" s="27"/>
      <c r="G25" s="24"/>
      <c r="H25" s="25"/>
      <c r="I25" s="25"/>
      <c r="J25" s="27"/>
      <c r="K25" s="29"/>
      <c r="L25" s="30"/>
    </row>
    <row r="26" ht="30.0" customHeight="1">
      <c r="A26" s="22"/>
      <c r="B26" s="23"/>
      <c r="C26" s="24"/>
      <c r="D26" s="25"/>
      <c r="E26" s="26"/>
      <c r="F26" s="27"/>
      <c r="G26" s="24"/>
      <c r="H26" s="25"/>
      <c r="I26" s="25"/>
      <c r="J26" s="27"/>
      <c r="K26" s="29"/>
      <c r="L26" s="30"/>
    </row>
    <row r="27">
      <c r="A27" s="43"/>
      <c r="B27" s="40"/>
      <c r="C27" s="51"/>
      <c r="D27" s="51"/>
      <c r="E27" s="51"/>
      <c r="F27" s="51"/>
      <c r="G27" s="56"/>
      <c r="H27" s="56"/>
      <c r="I27" s="56"/>
      <c r="J27" s="56"/>
      <c r="K27" s="15"/>
      <c r="L27" s="50"/>
    </row>
    <row r="28" ht="33.75" customHeight="1">
      <c r="A28" s="43"/>
      <c r="B28" s="40"/>
      <c r="C28" s="57" t="s">
        <v>60</v>
      </c>
      <c r="D28" s="58" t="s">
        <v>61</v>
      </c>
      <c r="E28" s="59"/>
      <c r="F28" s="59"/>
      <c r="G28" s="60"/>
      <c r="H28" s="61">
        <f t="shared" ref="H28:I28" si="4">SUBTOTAL(9,OFFSET(H28,1,0):OFFSET(H34,-1,0))</f>
        <v>8.5</v>
      </c>
      <c r="I28" s="61">
        <f t="shared" si="4"/>
        <v>1.3</v>
      </c>
      <c r="J28" s="62"/>
      <c r="K28" s="15"/>
      <c r="L28" s="50"/>
    </row>
    <row r="29" ht="30.0" customHeight="1">
      <c r="A29" s="22"/>
      <c r="B29" s="23"/>
      <c r="C29" s="24" t="s">
        <v>54</v>
      </c>
      <c r="D29" s="25" t="s">
        <v>15</v>
      </c>
      <c r="E29" s="26" t="s">
        <v>62</v>
      </c>
      <c r="F29" s="27" t="s">
        <v>63</v>
      </c>
      <c r="G29" s="24" t="s">
        <v>23</v>
      </c>
      <c r="H29" s="25">
        <v>2.0</v>
      </c>
      <c r="I29" s="25"/>
      <c r="J29" s="27" t="s">
        <v>64</v>
      </c>
      <c r="K29" s="29"/>
      <c r="L29" s="30"/>
    </row>
    <row r="30" ht="30.0" customHeight="1">
      <c r="A30" s="22"/>
      <c r="B30" s="23"/>
      <c r="C30" s="24" t="s">
        <v>33</v>
      </c>
      <c r="D30" s="25" t="s">
        <v>65</v>
      </c>
      <c r="E30" s="26" t="s">
        <v>66</v>
      </c>
      <c r="F30" s="27" t="s">
        <v>67</v>
      </c>
      <c r="G30" s="24" t="s">
        <v>18</v>
      </c>
      <c r="H30" s="25">
        <v>0.5</v>
      </c>
      <c r="I30" s="25">
        <v>0.1</v>
      </c>
      <c r="J30" s="27"/>
      <c r="K30" s="29"/>
      <c r="L30" s="30"/>
    </row>
    <row r="31" ht="30.0" customHeight="1">
      <c r="A31" s="22"/>
      <c r="B31" s="23"/>
      <c r="C31" s="24" t="s">
        <v>54</v>
      </c>
      <c r="D31" s="25" t="s">
        <v>39</v>
      </c>
      <c r="E31" s="26" t="s">
        <v>68</v>
      </c>
      <c r="F31" s="27" t="s">
        <v>69</v>
      </c>
      <c r="G31" s="24" t="s">
        <v>42</v>
      </c>
      <c r="H31" s="25">
        <v>4.0</v>
      </c>
      <c r="I31" s="25">
        <v>0.2</v>
      </c>
      <c r="J31" s="27"/>
      <c r="K31" s="29"/>
      <c r="L31" s="30"/>
    </row>
    <row r="32" ht="30.0" customHeight="1">
      <c r="A32" s="22"/>
      <c r="B32" s="23"/>
      <c r="C32" s="24" t="s">
        <v>33</v>
      </c>
      <c r="D32" s="25" t="s">
        <v>39</v>
      </c>
      <c r="E32" s="26" t="s">
        <v>70</v>
      </c>
      <c r="F32" s="27" t="s">
        <v>71</v>
      </c>
      <c r="G32" s="24" t="s">
        <v>23</v>
      </c>
      <c r="H32" s="25">
        <v>2.0</v>
      </c>
      <c r="I32" s="25">
        <v>1.0</v>
      </c>
      <c r="J32" s="27"/>
      <c r="K32" s="29"/>
      <c r="L32" s="30"/>
    </row>
    <row r="33">
      <c r="A33" s="43"/>
      <c r="B33" s="40"/>
      <c r="C33" s="51"/>
      <c r="D33" s="51"/>
      <c r="E33" s="51"/>
      <c r="F33" s="51"/>
      <c r="G33" s="56"/>
      <c r="H33" s="56"/>
      <c r="I33" s="56"/>
      <c r="J33" s="56"/>
      <c r="K33" s="15"/>
      <c r="L33" s="50"/>
    </row>
    <row r="34" ht="33.75" customHeight="1">
      <c r="A34" s="63"/>
      <c r="B34" s="64"/>
      <c r="C34" s="65"/>
      <c r="D34" s="65" t="s">
        <v>72</v>
      </c>
      <c r="E34" s="66"/>
      <c r="F34" s="66"/>
      <c r="G34" s="67"/>
      <c r="H34" s="68">
        <f t="shared" ref="H34:I34" si="5">SUBTOTAL(9,H11:OFFSET(H34,-1,0))</f>
        <v>36.5</v>
      </c>
      <c r="I34" s="68">
        <f t="shared" si="5"/>
        <v>12.3</v>
      </c>
      <c r="J34" s="69"/>
      <c r="K34" s="70"/>
      <c r="L34" s="71"/>
    </row>
    <row r="35" ht="37.5" customHeight="1">
      <c r="A35" s="72"/>
      <c r="B35" s="72"/>
      <c r="C35" s="73"/>
      <c r="D35" s="72"/>
      <c r="E35" s="73"/>
      <c r="F35" s="73"/>
      <c r="G35" s="72"/>
      <c r="H35" s="72"/>
      <c r="I35" s="72"/>
      <c r="J35" s="74"/>
      <c r="K35" s="72"/>
      <c r="L35" s="75"/>
    </row>
    <row r="36">
      <c r="A36" s="76"/>
      <c r="B36" s="76"/>
      <c r="C36" s="77"/>
      <c r="D36" s="76"/>
      <c r="E36" s="76"/>
      <c r="F36" s="78"/>
      <c r="G36" s="77"/>
      <c r="H36" s="76"/>
      <c r="I36" s="76"/>
      <c r="J36" s="79"/>
      <c r="K36" s="76"/>
      <c r="L36" s="80"/>
    </row>
    <row r="37" ht="26.25" customHeight="1">
      <c r="A37" s="76"/>
      <c r="B37" s="76"/>
      <c r="C37" s="81" t="s">
        <v>73</v>
      </c>
      <c r="D37" s="82"/>
      <c r="E37" s="83" t="s">
        <v>74</v>
      </c>
      <c r="F37" s="78"/>
      <c r="G37" s="77" t="s">
        <v>75</v>
      </c>
      <c r="H37" s="76"/>
      <c r="I37" s="76"/>
      <c r="J37" s="79" t="s">
        <v>76</v>
      </c>
      <c r="K37" s="76"/>
      <c r="L37" s="80"/>
    </row>
    <row r="38" ht="23.25" customHeight="1">
      <c r="A38" s="76"/>
      <c r="B38" s="84"/>
      <c r="C38" s="85" t="s">
        <v>19</v>
      </c>
      <c r="D38" s="76"/>
      <c r="E38" s="86" t="s">
        <v>77</v>
      </c>
      <c r="F38" s="78"/>
      <c r="G38" s="87" t="s">
        <v>42</v>
      </c>
      <c r="H38" s="88"/>
      <c r="I38" s="76"/>
      <c r="J38" s="89" t="s">
        <v>78</v>
      </c>
      <c r="K38" s="76"/>
      <c r="L38" s="80"/>
    </row>
    <row r="39" ht="23.25" customHeight="1">
      <c r="A39" s="76"/>
      <c r="B39" s="84"/>
      <c r="C39" s="85" t="s">
        <v>33</v>
      </c>
      <c r="D39" s="76"/>
      <c r="E39" s="86" t="s">
        <v>79</v>
      </c>
      <c r="F39" s="78"/>
      <c r="G39" s="87" t="s">
        <v>23</v>
      </c>
      <c r="H39" s="76"/>
      <c r="I39" s="76"/>
      <c r="J39" s="76"/>
      <c r="K39" s="76"/>
      <c r="L39" s="80"/>
    </row>
    <row r="40" ht="23.25" customHeight="1">
      <c r="A40" s="76"/>
      <c r="B40" s="84"/>
      <c r="C40" s="85" t="s">
        <v>54</v>
      </c>
      <c r="D40" s="76"/>
      <c r="E40" s="90" t="s">
        <v>80</v>
      </c>
      <c r="F40" s="76"/>
      <c r="G40" s="87" t="s">
        <v>18</v>
      </c>
      <c r="H40" s="88" t="s">
        <v>81</v>
      </c>
      <c r="I40" s="76"/>
      <c r="J40" s="76"/>
      <c r="K40" s="76"/>
      <c r="L40" s="80"/>
    </row>
    <row r="41" ht="23.25" customHeight="1">
      <c r="A41" s="76"/>
      <c r="B41" s="84"/>
      <c r="C41" s="91" t="s">
        <v>82</v>
      </c>
      <c r="D41" s="76"/>
      <c r="E41" s="86" t="s">
        <v>83</v>
      </c>
      <c r="F41" s="92"/>
      <c r="G41" s="76"/>
      <c r="H41" s="76"/>
      <c r="I41" s="76"/>
      <c r="J41" s="76"/>
      <c r="K41" s="76"/>
      <c r="L41" s="80"/>
    </row>
    <row r="42" ht="23.25" customHeight="1">
      <c r="A42" s="76"/>
      <c r="B42" s="84"/>
      <c r="C42" s="85" t="s">
        <v>14</v>
      </c>
      <c r="D42" s="76"/>
      <c r="E42" s="86"/>
      <c r="F42" s="92"/>
      <c r="G42" s="93"/>
      <c r="H42" s="93"/>
      <c r="I42" s="93"/>
      <c r="J42" s="93"/>
      <c r="K42" s="76"/>
      <c r="L42" s="80"/>
    </row>
    <row r="43" ht="23.25" customHeight="1">
      <c r="A43" s="76"/>
      <c r="B43" s="76"/>
      <c r="C43" s="76"/>
      <c r="D43" s="76"/>
      <c r="E43" s="76"/>
      <c r="F43" s="94"/>
      <c r="G43" s="95" t="s">
        <v>84</v>
      </c>
      <c r="H43" s="93"/>
      <c r="I43" s="93"/>
      <c r="J43" s="93"/>
      <c r="K43" s="96"/>
      <c r="L43" s="80"/>
    </row>
    <row r="44" ht="23.25" customHeight="1">
      <c r="A44" s="97"/>
      <c r="B44" s="97"/>
      <c r="C44" s="98"/>
      <c r="D44" s="76"/>
      <c r="E44" s="76"/>
      <c r="F44" s="99"/>
      <c r="G44" s="100" t="s">
        <v>85</v>
      </c>
      <c r="H44" s="101">
        <f>H28/H34</f>
        <v>0.2328767123</v>
      </c>
      <c r="I44" s="102" t="str">
        <f>REPT("⚑",MIN(H46,H45)) &amp; REPT("⚐",MAX(0,H46-H45)) &amp; "⌛" &amp; REPT("⚑",MAX(0,H45-H46)) &amp; REPT("⚐",G2-MAX(H46,H45)) &amp; "🏁"</f>
        <v>⚑⚑⚑⚑⚑⚑⚑⚑⚑⚑⚑⚑⚑⚑⚐⚐⚐⚐⚐⚐⚐⚐⚐⚐⚐⚐⚐⚐⚐⚐⚐⚐⚐⚐⚐⚐⚐⚐⚐⚐⚐⚐⚐⚐⚐⚐⚐⚐⚐⚐⚐⚐⚐⚐⚐⚐⚐⚐⚐⚐⌛🏁</v>
      </c>
      <c r="J44" s="102"/>
      <c r="K44" s="96"/>
      <c r="L44" s="80"/>
    </row>
    <row r="45" ht="23.25" customHeight="1">
      <c r="A45" s="103"/>
      <c r="B45" s="103"/>
      <c r="C45" s="104"/>
      <c r="D45" s="76"/>
      <c r="E45" s="76"/>
      <c r="F45" s="105"/>
      <c r="G45" s="100" t="s">
        <v>86</v>
      </c>
      <c r="H45" s="106">
        <f>ROUND(H44*G2,0)</f>
        <v>14</v>
      </c>
      <c r="I45" s="102"/>
      <c r="J45" s="102"/>
      <c r="K45" s="96"/>
      <c r="L45" s="80"/>
    </row>
    <row r="46" ht="23.25" customHeight="1">
      <c r="A46" s="76"/>
      <c r="B46" s="76"/>
      <c r="C46" s="76"/>
      <c r="D46" s="76"/>
      <c r="E46" s="76"/>
      <c r="F46" s="105"/>
      <c r="G46" s="100" t="s">
        <v>87</v>
      </c>
      <c r="H46" s="107">
        <f>IF(TODAY()&lt;F2,0,IF(TODAY()&gt;(F2+G2),G2,TODAY()-F2))</f>
        <v>60</v>
      </c>
      <c r="I46" s="102"/>
      <c r="J46" s="102"/>
      <c r="K46" s="96"/>
      <c r="L46" s="80"/>
    </row>
    <row r="47">
      <c r="A47" s="76"/>
      <c r="B47" s="76"/>
      <c r="C47" s="76"/>
      <c r="D47" s="76"/>
      <c r="E47" s="76"/>
      <c r="F47" s="76"/>
      <c r="G47" s="108"/>
      <c r="H47" s="108"/>
      <c r="I47" s="108"/>
      <c r="J47" s="108"/>
      <c r="K47" s="76"/>
      <c r="L47" s="80"/>
    </row>
  </sheetData>
  <mergeCells count="3">
    <mergeCell ref="C1:E2"/>
    <mergeCell ref="H1:I1"/>
    <mergeCell ref="H2:I2"/>
  </mergeCells>
  <conditionalFormatting sqref="C1">
    <cfRule type="cellIs" dxfId="0" priority="1" operator="equal">
      <formula>#REF!</formula>
    </cfRule>
  </conditionalFormatting>
  <conditionalFormatting sqref="C3">
    <cfRule type="cellIs" dxfId="1" priority="2" operator="equal">
      <formula>$C$46</formula>
    </cfRule>
  </conditionalFormatting>
  <conditionalFormatting sqref="C3">
    <cfRule type="cellIs" dxfId="2" priority="3" operator="equal">
      <formula>$C$37</formula>
    </cfRule>
  </conditionalFormatting>
  <conditionalFormatting sqref="C3">
    <cfRule type="cellIs" dxfId="3" priority="4" operator="equal">
      <formula>$C$38</formula>
    </cfRule>
  </conditionalFormatting>
  <conditionalFormatting sqref="C3">
    <cfRule type="cellIs" dxfId="4" priority="5" operator="equal">
      <formula>$C$39</formula>
    </cfRule>
  </conditionalFormatting>
  <conditionalFormatting sqref="C3">
    <cfRule type="cellIs" dxfId="0" priority="6" operator="equal">
      <formula>$C$40</formula>
    </cfRule>
  </conditionalFormatting>
  <conditionalFormatting sqref="G1:G47">
    <cfRule type="cellIs" dxfId="5" priority="7" operator="equal">
      <formula>$G$40</formula>
    </cfRule>
  </conditionalFormatting>
  <conditionalFormatting sqref="G1:G47">
    <cfRule type="cellIs" dxfId="6" priority="8" operator="equal">
      <formula>$G$39</formula>
    </cfRule>
  </conditionalFormatting>
  <conditionalFormatting sqref="G1:G47">
    <cfRule type="cellIs" dxfId="7" priority="9" operator="equal">
      <formula>$G$38</formula>
    </cfRule>
  </conditionalFormatting>
  <conditionalFormatting sqref="C3:C4 A4:B4 C6:C10 C12:C15 C18:C20 C23:C26 C29:C43 G36:G37 G43 C46:C47">
    <cfRule type="cellIs" dxfId="1" priority="10" operator="equal">
      <formula>$C$38</formula>
    </cfRule>
  </conditionalFormatting>
  <conditionalFormatting sqref="C3:C4 A4:B4 C6:C10 C12:C15 C18:C20 C23:C26 C29:C43 G36:G37 G43 C46:C47">
    <cfRule type="cellIs" dxfId="2" priority="11" operator="equal">
      <formula>$C$39</formula>
    </cfRule>
  </conditionalFormatting>
  <conditionalFormatting sqref="C3:C4 A4:B4 C6:C10 C12:C15 C18:C20 C23:C26 C29:C43 G36:G37 G43 C46:C47">
    <cfRule type="cellIs" dxfId="3" priority="12" operator="equal">
      <formula>$C$40</formula>
    </cfRule>
  </conditionalFormatting>
  <conditionalFormatting sqref="C3:C4 A4:B4 C6:C10 C12:C15 C18:C20 C23:C26 C29:C43 G36:G37 G43 C46:C47">
    <cfRule type="cellIs" dxfId="4" priority="13" operator="equal">
      <formula>$C$41</formula>
    </cfRule>
  </conditionalFormatting>
  <conditionalFormatting sqref="C42">
    <cfRule type="notContainsBlanks" dxfId="8" priority="14">
      <formula>LEN(TRIM(C42))&gt;0</formula>
    </cfRule>
  </conditionalFormatting>
  <conditionalFormatting sqref="C1:C47 A4:B4 G36:G37 J36:J38 G43">
    <cfRule type="cellIs" dxfId="0" priority="15" operator="equal">
      <formula>$C$42</formula>
    </cfRule>
  </conditionalFormatting>
  <conditionalFormatting sqref="B1:B47">
    <cfRule type="expression" dxfId="9" priority="16">
      <formula>(C1=$C$38)</formula>
    </cfRule>
  </conditionalFormatting>
  <conditionalFormatting sqref="B1:B47">
    <cfRule type="expression" dxfId="10" priority="17">
      <formula>(C1=$C$39)</formula>
    </cfRule>
  </conditionalFormatting>
  <conditionalFormatting sqref="B1:B47">
    <cfRule type="expression" dxfId="11" priority="18">
      <formula>(C1=$C$40)</formula>
    </cfRule>
  </conditionalFormatting>
  <conditionalFormatting sqref="B1:B47">
    <cfRule type="expression" dxfId="12" priority="19">
      <formula>(C1=$C$41)</formula>
    </cfRule>
  </conditionalFormatting>
  <conditionalFormatting sqref="B1:B47">
    <cfRule type="expression" dxfId="13" priority="20">
      <formula>(C1=$C$42)</formula>
    </cfRule>
  </conditionalFormatting>
  <conditionalFormatting sqref="E3">
    <cfRule type="containsText" dxfId="14" priority="21" operator="containsText" text="Vertex42.com">
      <formula>NOT(ISERROR(SEARCH(("Vertex42.com"),(E3))))</formula>
    </cfRule>
  </conditionalFormatting>
  <dataValidations>
    <dataValidation type="list" allowBlank="1" sqref="D6:D8 D12:D15 D18:D20 D23:D26 D29:D32">
      <formula1>Summary!$A$4:$A$7</formula1>
    </dataValidation>
    <dataValidation type="list" allowBlank="1" showErrorMessage="1" sqref="G6:G8 G12:G15 G18:G20 G23:G26 G29:G32">
      <formula1>list_priority</formula1>
    </dataValidation>
    <dataValidation type="list" allowBlank="1" showErrorMessage="1" sqref="C6:C8 C12:C15 C18:C20 C23:C26 C29:C32">
      <formula1>list_type</formula1>
    </dataValidation>
  </dataValidations>
  <hyperlinks>
    <hyperlink r:id="rId2" ref="J38"/>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2.0" topLeftCell="A3" activePane="bottomLeft" state="frozen"/>
      <selection activeCell="B4" sqref="B4" pane="bottomLeft"/>
    </sheetView>
  </sheetViews>
  <sheetFormatPr customHeight="1" defaultColWidth="14.43" defaultRowHeight="15.0"/>
  <cols>
    <col customWidth="1" min="1" max="1" width="18.86"/>
    <col customWidth="1" min="2" max="3" width="17.14"/>
    <col customWidth="1" min="4" max="4" width="51.86"/>
  </cols>
  <sheetData>
    <row r="1" ht="40.5" customHeight="1">
      <c r="A1" s="109" t="s">
        <v>88</v>
      </c>
      <c r="B1" s="110"/>
      <c r="C1" s="110"/>
      <c r="D1" s="110"/>
      <c r="E1" s="111"/>
    </row>
    <row r="2" ht="21.0" customHeight="1">
      <c r="A2" s="112" t="s">
        <v>5</v>
      </c>
      <c r="B2" s="112" t="s">
        <v>89</v>
      </c>
      <c r="C2" s="112" t="s">
        <v>90</v>
      </c>
      <c r="D2" s="113"/>
      <c r="E2" s="111"/>
    </row>
    <row r="3" hidden="1">
      <c r="A3" s="114"/>
      <c r="B3" s="115"/>
      <c r="C3" s="115"/>
      <c r="D3" s="115"/>
      <c r="E3" s="111"/>
    </row>
    <row r="4" ht="21.0" customHeight="1">
      <c r="A4" s="116" t="s">
        <v>20</v>
      </c>
      <c r="B4" s="117">
        <f>SUMIFS(Kanban!$H$11:$H$27,Kanban!$D$11:$D$27,A4)</f>
        <v>7</v>
      </c>
      <c r="C4" s="117">
        <f>SUMIFS(Kanban!$H$28:$H$33,Kanban!$D$28:$D$33,A4)</f>
        <v>0</v>
      </c>
      <c r="D4" s="118"/>
      <c r="E4" s="111"/>
    </row>
    <row r="5" ht="21.0" customHeight="1">
      <c r="A5" s="116" t="s">
        <v>15</v>
      </c>
      <c r="B5" s="117">
        <f>SUMIFS(Kanban!$H$11:$H$27,Kanban!$D$11:$D$27,A5)</f>
        <v>13</v>
      </c>
      <c r="C5" s="117">
        <f>SUMIFS(Kanban!$H$28:$H$33,Kanban!$D$28:$D$33,A5)</f>
        <v>2</v>
      </c>
      <c r="D5" s="115"/>
      <c r="E5" s="111"/>
    </row>
    <row r="6" ht="21.0" customHeight="1">
      <c r="A6" s="116" t="s">
        <v>39</v>
      </c>
      <c r="B6" s="117">
        <f>SUMIFS(Kanban!$H$11:$H$27,Kanban!$D$11:$D$27,A6)</f>
        <v>8</v>
      </c>
      <c r="C6" s="117">
        <f>SUMIFS(Kanban!$H$28:$H$33,Kanban!$D$28:$D$33,A6)</f>
        <v>6</v>
      </c>
      <c r="D6" s="115"/>
      <c r="E6" s="111"/>
    </row>
    <row r="7" ht="21.0" customHeight="1">
      <c r="A7" s="116" t="s">
        <v>65</v>
      </c>
      <c r="B7" s="117">
        <f>SUMIFS(Kanban!$H$11:$H$27,Kanban!$D$11:$D$27,A7)</f>
        <v>0</v>
      </c>
      <c r="C7" s="117">
        <f>SUMIFS(Kanban!$H$28:$H$33,Kanban!$D$28:$D$33,A7)</f>
        <v>0.5</v>
      </c>
      <c r="D7" s="115"/>
      <c r="E7" s="111"/>
    </row>
    <row r="8" ht="21.0" customHeight="1">
      <c r="A8" s="116" t="s">
        <v>91</v>
      </c>
      <c r="B8" s="117">
        <f>SUMIFS(Kanban!$H$11:$H$27,Kanban!$D$11:$D$27,A8)</f>
        <v>0</v>
      </c>
      <c r="C8" s="117">
        <f>SUMIFS(Kanban!$H$28:$H$33,Kanban!$D$28:$D$33,A8)</f>
        <v>0</v>
      </c>
      <c r="D8" s="115"/>
      <c r="E8" s="111"/>
    </row>
    <row r="9" ht="21.0" customHeight="1">
      <c r="A9" s="116" t="s">
        <v>92</v>
      </c>
      <c r="B9" s="117">
        <f>SUMIFS(Kanban!$H$11:$H$27,Kanban!$D$11:$D$27,A9)</f>
        <v>0</v>
      </c>
      <c r="C9" s="117">
        <f>SUMIFS(Kanban!$H$28:$H$33,Kanban!$D$28:$D$33,A9)</f>
        <v>0</v>
      </c>
      <c r="D9" s="115"/>
      <c r="E9" s="111"/>
    </row>
    <row r="10" ht="21.0" customHeight="1">
      <c r="A10" s="116" t="s">
        <v>93</v>
      </c>
      <c r="B10" s="117">
        <f>SUMIFS(Kanban!$H$11:$H$27,Kanban!$D$11:$D$27,A10)</f>
        <v>0</v>
      </c>
      <c r="C10" s="117">
        <f>SUMIFS(Kanban!$H$28:$H$33,Kanban!$D$28:$D$33,A10)</f>
        <v>0</v>
      </c>
      <c r="D10" s="115"/>
      <c r="E10" s="111"/>
    </row>
    <row r="11" ht="21.0" customHeight="1">
      <c r="A11" s="116" t="s">
        <v>94</v>
      </c>
      <c r="B11" s="117">
        <f>SUMIFS(Kanban!$H$11:$H$27,Kanban!$D$11:$D$27,A11)</f>
        <v>0</v>
      </c>
      <c r="C11" s="117">
        <f>SUMIFS(Kanban!$H$28:$H$33,Kanban!$D$28:$D$33,A11)</f>
        <v>0</v>
      </c>
      <c r="D11" s="115"/>
      <c r="E11" s="111"/>
    </row>
    <row r="12" ht="21.0" customHeight="1">
      <c r="A12" s="119"/>
      <c r="B12" s="117">
        <f>SUMIFS(Kanban!$H$11:$H$27,Kanban!$D$11:$D$27,A12)</f>
        <v>0</v>
      </c>
      <c r="C12" s="117">
        <f>SUMIFS(Kanban!$H$28:$H$33,Kanban!$D$28:$D$33,A12)</f>
        <v>0</v>
      </c>
      <c r="D12" s="115"/>
      <c r="E12" s="111"/>
    </row>
    <row r="13" ht="21.0" customHeight="1">
      <c r="A13" s="119"/>
      <c r="B13" s="117">
        <f>SUMIFS(Kanban!$H$11:$H$27,Kanban!$D$11:$D$27,A13)</f>
        <v>0</v>
      </c>
      <c r="C13" s="117">
        <f>SUMIFS(Kanban!$H$28:$H$33,Kanban!$D$28:$D$33,A13)</f>
        <v>0</v>
      </c>
      <c r="D13" s="115"/>
      <c r="E13" s="111"/>
    </row>
    <row r="14" ht="21.0" customHeight="1">
      <c r="A14" s="119"/>
      <c r="B14" s="117">
        <f>SUMIFS(Kanban!$H$11:$H$27,Kanban!$D$11:$D$27,A14)</f>
        <v>0</v>
      </c>
      <c r="C14" s="117">
        <f>SUMIFS(Kanban!$H$28:$H$33,Kanban!$D$28:$D$33,A14)</f>
        <v>0</v>
      </c>
      <c r="D14" s="115"/>
      <c r="E14" s="111"/>
    </row>
    <row r="15" ht="21.0" customHeight="1">
      <c r="A15" s="119"/>
      <c r="B15" s="117">
        <f>SUMIFS(Kanban!$H$11:$H$27,Kanban!$D$11:$D$27,A15)</f>
        <v>0</v>
      </c>
      <c r="C15" s="117">
        <f>SUMIFS(Kanban!$H$28:$H$33,Kanban!$D$28:$D$33,A15)</f>
        <v>0</v>
      </c>
      <c r="D15" s="115"/>
      <c r="E15" s="111"/>
    </row>
    <row r="16" ht="21.0" customHeight="1">
      <c r="A16" s="119"/>
      <c r="B16" s="117">
        <f>SUMIFS(Kanban!$H$11:$H$27,Kanban!$D$11:$D$27,A16)</f>
        <v>0</v>
      </c>
      <c r="C16" s="117">
        <f>SUMIFS(Kanban!$H$28:$H$33,Kanban!$D$28:$D$33,A16)</f>
        <v>0</v>
      </c>
      <c r="D16" s="115"/>
      <c r="E16" s="1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2.0" topLeftCell="A3" activePane="bottomLeft" state="frozen"/>
      <selection activeCell="B4" sqref="B4" pane="bottomLeft"/>
    </sheetView>
  </sheetViews>
  <sheetFormatPr customHeight="1" defaultColWidth="14.43" defaultRowHeight="15.0"/>
  <cols>
    <col customWidth="1" min="1" max="1" width="18.86"/>
    <col customWidth="1" min="5" max="5" width="11.43"/>
    <col customWidth="1" min="6" max="6" width="51.86"/>
  </cols>
  <sheetData>
    <row r="1" ht="40.5" customHeight="1">
      <c r="A1" s="109" t="s">
        <v>95</v>
      </c>
      <c r="B1" s="110"/>
      <c r="C1" s="110"/>
      <c r="D1" s="110"/>
      <c r="E1" s="110"/>
      <c r="F1" s="110"/>
      <c r="G1" s="111"/>
    </row>
    <row r="2" ht="21.0" customHeight="1">
      <c r="A2" s="120" t="s">
        <v>1</v>
      </c>
      <c r="B2" s="112" t="s">
        <v>96</v>
      </c>
      <c r="C2" s="120" t="s">
        <v>97</v>
      </c>
      <c r="D2" s="120" t="s">
        <v>98</v>
      </c>
      <c r="E2" s="120" t="s">
        <v>99</v>
      </c>
      <c r="F2" s="113" t="s">
        <v>100</v>
      </c>
      <c r="G2" s="111"/>
    </row>
    <row r="3">
      <c r="A3" s="121"/>
      <c r="B3" s="115"/>
      <c r="C3" s="115"/>
      <c r="D3" s="115"/>
      <c r="E3" s="115"/>
      <c r="F3" s="115"/>
      <c r="G3" s="111"/>
    </row>
    <row r="4" ht="21.0" customHeight="1">
      <c r="A4" s="122">
        <v>43066.0</v>
      </c>
      <c r="B4" s="123">
        <v>8.0</v>
      </c>
      <c r="C4" s="123">
        <v>48.0</v>
      </c>
      <c r="D4" s="123">
        <v>24.0</v>
      </c>
      <c r="E4" s="117">
        <f t="shared" ref="E4:E16" si="1">IFERROR(D4/B4,"-")</f>
        <v>3</v>
      </c>
      <c r="F4" s="115"/>
      <c r="G4" s="111"/>
    </row>
    <row r="5" ht="21.0" customHeight="1">
      <c r="A5" s="122"/>
      <c r="B5" s="123"/>
      <c r="C5" s="123"/>
      <c r="D5" s="123"/>
      <c r="E5" s="117" t="str">
        <f t="shared" si="1"/>
        <v>-</v>
      </c>
      <c r="F5" s="115"/>
      <c r="G5" s="111"/>
    </row>
    <row r="6" ht="21.0" customHeight="1">
      <c r="A6" s="122"/>
      <c r="B6" s="123"/>
      <c r="C6" s="123"/>
      <c r="D6" s="123"/>
      <c r="E6" s="117" t="str">
        <f t="shared" si="1"/>
        <v>-</v>
      </c>
      <c r="F6" s="115"/>
      <c r="G6" s="111"/>
    </row>
    <row r="7" ht="21.0" customHeight="1">
      <c r="A7" s="122"/>
      <c r="B7" s="123"/>
      <c r="C7" s="123"/>
      <c r="D7" s="123"/>
      <c r="E7" s="117" t="str">
        <f t="shared" si="1"/>
        <v>-</v>
      </c>
      <c r="F7" s="115"/>
      <c r="G7" s="111"/>
    </row>
    <row r="8" ht="21.0" customHeight="1">
      <c r="A8" s="122"/>
      <c r="B8" s="123"/>
      <c r="C8" s="123"/>
      <c r="D8" s="123"/>
      <c r="E8" s="117" t="str">
        <f t="shared" si="1"/>
        <v>-</v>
      </c>
      <c r="F8" s="115"/>
      <c r="G8" s="111"/>
    </row>
    <row r="9" ht="21.0" customHeight="1">
      <c r="A9" s="122"/>
      <c r="B9" s="123"/>
      <c r="C9" s="123"/>
      <c r="D9" s="123"/>
      <c r="E9" s="117" t="str">
        <f t="shared" si="1"/>
        <v>-</v>
      </c>
      <c r="F9" s="115"/>
      <c r="G9" s="111"/>
    </row>
    <row r="10" ht="21.0" customHeight="1">
      <c r="A10" s="122"/>
      <c r="B10" s="123"/>
      <c r="C10" s="123"/>
      <c r="D10" s="123"/>
      <c r="E10" s="117" t="str">
        <f t="shared" si="1"/>
        <v>-</v>
      </c>
      <c r="F10" s="115"/>
      <c r="G10" s="111"/>
    </row>
    <row r="11" ht="21.0" customHeight="1">
      <c r="A11" s="122"/>
      <c r="B11" s="123"/>
      <c r="C11" s="123"/>
      <c r="D11" s="123"/>
      <c r="E11" s="117" t="str">
        <f t="shared" si="1"/>
        <v>-</v>
      </c>
      <c r="F11" s="115"/>
      <c r="G11" s="111"/>
    </row>
    <row r="12" ht="21.0" customHeight="1">
      <c r="A12" s="122"/>
      <c r="B12" s="123"/>
      <c r="C12" s="123"/>
      <c r="D12" s="123"/>
      <c r="E12" s="117" t="str">
        <f t="shared" si="1"/>
        <v>-</v>
      </c>
      <c r="F12" s="115"/>
      <c r="G12" s="111"/>
    </row>
    <row r="13" ht="21.0" customHeight="1">
      <c r="A13" s="122"/>
      <c r="B13" s="123"/>
      <c r="C13" s="123"/>
      <c r="D13" s="123"/>
      <c r="E13" s="117" t="str">
        <f t="shared" si="1"/>
        <v>-</v>
      </c>
      <c r="F13" s="115"/>
      <c r="G13" s="111"/>
    </row>
    <row r="14" ht="21.0" customHeight="1">
      <c r="A14" s="122"/>
      <c r="B14" s="123"/>
      <c r="C14" s="123"/>
      <c r="D14" s="123"/>
      <c r="E14" s="117" t="str">
        <f t="shared" si="1"/>
        <v>-</v>
      </c>
      <c r="F14" s="115"/>
      <c r="G14" s="111"/>
    </row>
    <row r="15" ht="21.0" customHeight="1">
      <c r="A15" s="122"/>
      <c r="B15" s="123"/>
      <c r="C15" s="123"/>
      <c r="D15" s="123"/>
      <c r="E15" s="117" t="str">
        <f t="shared" si="1"/>
        <v>-</v>
      </c>
      <c r="F15" s="115"/>
      <c r="G15" s="111"/>
    </row>
    <row r="16" ht="21.0" customHeight="1">
      <c r="A16" s="122"/>
      <c r="B16" s="123"/>
      <c r="C16" s="123"/>
      <c r="D16" s="123"/>
      <c r="E16" s="117" t="str">
        <f t="shared" si="1"/>
        <v>-</v>
      </c>
      <c r="F16" s="115"/>
      <c r="G16" s="11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11.0"/>
    <col customWidth="1" min="2" max="2" width="91.86"/>
    <col customWidth="1" min="3" max="25" width="8.71"/>
  </cols>
  <sheetData>
    <row r="1" ht="28.5" customHeight="1">
      <c r="A1" s="124" t="s">
        <v>101</v>
      </c>
      <c r="B1" s="125" t="s">
        <v>53</v>
      </c>
    </row>
    <row r="2">
      <c r="A2" s="126" t="s">
        <v>78</v>
      </c>
      <c r="B2" s="127"/>
    </row>
    <row r="3">
      <c r="A3" s="128"/>
      <c r="B3" s="128"/>
    </row>
    <row r="4">
      <c r="A4" s="128" t="s">
        <v>102</v>
      </c>
    </row>
    <row r="5">
      <c r="A5" s="129"/>
      <c r="B5" s="130" t="s">
        <v>103</v>
      </c>
    </row>
    <row r="6">
      <c r="A6" s="129"/>
      <c r="B6" s="130"/>
    </row>
    <row r="7">
      <c r="A7" s="129"/>
      <c r="B7" s="131" t="s">
        <v>104</v>
      </c>
    </row>
    <row r="8">
      <c r="A8" s="129"/>
      <c r="B8" s="132" t="s">
        <v>105</v>
      </c>
    </row>
    <row r="9">
      <c r="A9" s="133"/>
      <c r="B9" s="133"/>
    </row>
    <row r="10">
      <c r="A10" s="128" t="s">
        <v>106</v>
      </c>
    </row>
    <row r="11">
      <c r="A11" s="134"/>
      <c r="B11" s="130" t="s">
        <v>107</v>
      </c>
    </row>
    <row r="12">
      <c r="A12" s="129"/>
      <c r="B12" s="135"/>
    </row>
    <row r="13">
      <c r="A13" s="129"/>
      <c r="B13" s="136" t="s">
        <v>108</v>
      </c>
    </row>
    <row r="14">
      <c r="A14" s="129"/>
      <c r="B14" s="130" t="s">
        <v>109</v>
      </c>
    </row>
    <row r="15">
      <c r="A15" s="133"/>
      <c r="B15" s="133"/>
    </row>
    <row r="16">
      <c r="A16" s="133"/>
      <c r="B16" s="136" t="s">
        <v>110</v>
      </c>
    </row>
    <row r="17">
      <c r="A17" s="133"/>
      <c r="B17" s="130" t="s">
        <v>111</v>
      </c>
    </row>
    <row r="18">
      <c r="A18" s="133"/>
      <c r="B18" s="133"/>
    </row>
    <row r="19">
      <c r="A19" s="133"/>
      <c r="B19" s="136" t="s">
        <v>112</v>
      </c>
    </row>
    <row r="20">
      <c r="A20" s="133"/>
      <c r="B20" s="130" t="s">
        <v>113</v>
      </c>
    </row>
    <row r="21">
      <c r="A21" s="133"/>
      <c r="B21" s="130"/>
    </row>
    <row r="22">
      <c r="A22" s="133"/>
      <c r="B22" s="136" t="s">
        <v>114</v>
      </c>
    </row>
    <row r="23">
      <c r="A23" s="134"/>
      <c r="B23" s="130" t="s">
        <v>115</v>
      </c>
    </row>
    <row r="24">
      <c r="A24" s="134"/>
      <c r="B24" s="135"/>
    </row>
    <row r="25">
      <c r="A25" s="133"/>
      <c r="B25" s="136" t="s">
        <v>116</v>
      </c>
    </row>
    <row r="26">
      <c r="A26" s="134"/>
      <c r="B26" s="130" t="s">
        <v>117</v>
      </c>
    </row>
    <row r="27">
      <c r="A27" s="134"/>
      <c r="B27" s="135"/>
    </row>
    <row r="28">
      <c r="A28" s="137"/>
      <c r="B28" s="137"/>
    </row>
    <row r="29">
      <c r="A29" s="137" t="s">
        <v>118</v>
      </c>
    </row>
    <row r="30">
      <c r="A30" s="137"/>
      <c r="B30" s="138" t="s">
        <v>119</v>
      </c>
    </row>
    <row r="31">
      <c r="A31" s="137"/>
      <c r="B31" s="139" t="s">
        <v>120</v>
      </c>
    </row>
    <row r="32">
      <c r="A32" s="137"/>
      <c r="B32" s="138" t="s">
        <v>121</v>
      </c>
    </row>
    <row r="33">
      <c r="A33" s="128"/>
      <c r="B33" s="128"/>
    </row>
    <row r="34">
      <c r="A34" s="128" t="s">
        <v>122</v>
      </c>
    </row>
    <row r="35">
      <c r="A35" s="140"/>
      <c r="B35" s="130" t="s">
        <v>123</v>
      </c>
    </row>
    <row r="36">
      <c r="A36" s="140"/>
      <c r="B36" s="141"/>
    </row>
    <row r="37">
      <c r="A37" s="140"/>
      <c r="B37" s="142" t="s">
        <v>124</v>
      </c>
    </row>
    <row r="38">
      <c r="A38" s="140"/>
      <c r="B38" s="142" t="s">
        <v>125</v>
      </c>
    </row>
    <row r="39">
      <c r="A39" s="140"/>
      <c r="B39" s="134"/>
    </row>
    <row r="40">
      <c r="A40" s="128" t="s">
        <v>126</v>
      </c>
    </row>
    <row r="41">
      <c r="A41" s="128"/>
      <c r="B41" s="130" t="s">
        <v>127</v>
      </c>
    </row>
    <row r="42">
      <c r="A42" s="128"/>
      <c r="B42" s="128"/>
    </row>
    <row r="43">
      <c r="A43" s="128"/>
      <c r="B43" s="126" t="s">
        <v>78</v>
      </c>
    </row>
  </sheetData>
  <mergeCells count="5">
    <mergeCell ref="A4:B4"/>
    <mergeCell ref="A10:B10"/>
    <mergeCell ref="A29:B29"/>
    <mergeCell ref="A34:B34"/>
    <mergeCell ref="A40:B40"/>
  </mergeCells>
  <hyperlinks>
    <hyperlink r:id="rId1" ref="A2"/>
    <hyperlink r:id="rId2" ref="B8"/>
    <hyperlink r:id="rId3" ref="B43"/>
  </hyperlinks>
  <drawing r:id="rId4"/>
</worksheet>
</file>