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730" windowHeight="11760"/>
  </bookViews>
  <sheets>
    <sheet name="Cuadro de mando" sheetId="1" r:id="rId1"/>
    <sheet name="Indicadores" sheetId="2" r:id="rId2"/>
    <sheet name="Parametros de velocimetros" sheetId="3" state="hidden" r:id="rId3"/>
  </sheets>
  <externalReferences>
    <externalReference r:id="rId4"/>
  </externalReferences>
  <definedNames>
    <definedName name="_xlnm.Print_Area" localSheetId="0">'Cuadro de mando'!$B$1:$AO$40</definedName>
    <definedName name="_xlnm.Print_Area" localSheetId="1">Indicadores!$B$2:$G$28</definedName>
    <definedName name="CD_Consumos">OFFSET([1]CD!$AF$134,0,CFG_InicioMes-1,1,CFG_FinalMes-CFG_InicioMes+1)</definedName>
    <definedName name="CD_ConsumosHistórico">OFFSET([1]CD!$D$157,0,CFG_InicioMesRef-1,1,CFG_FinalMesRef-CFG_InicioMesRef+1)</definedName>
    <definedName name="CD_ConsumosHistóricoInvisible">OFFSET([1]CD!$BG$134,0,CFG_InicioMesRef-1,1,CFG_FinalMesRef-CFG_InicioMesRef+1)</definedName>
    <definedName name="CD_DietasFormación">OFFSET([1]CD!$AF$138,0,CFG_InicioMes-1,1,CFG_FinalMes-CFG_InicioMes+1)</definedName>
    <definedName name="CD_DietasFormaciónHistórico">OFFSET([1]CD!$D$161,0,CFG_InicioMesRef-1,1,CFG_FinalMesRef-CFG_InicioMesRef+1)</definedName>
    <definedName name="CD_DietasFormaciónHistóricoInvisible">OFFSET([1]CD!$BG$138,0,CFG_InicioMesRef-1,1,CFG_FinalMesRef-CFG_InicioMesRef+1)</definedName>
    <definedName name="CD_GráficoBarrasCDHistóricoInvisible">OFFSET([1]CD!$D$194,0,CFG_InicioMesRef-1,1,CFG_FinalMesRef-CFG_InicioMesRef+1)</definedName>
    <definedName name="CD_GráficoBarrasCDHistóricoInvisibleTendencias">OFFSET([1]CD!$D$195,0,CFG_InicioMesRef-1,1,CFG_FinalMesRef-CFG_InicioMesRef+1)</definedName>
    <definedName name="CD_GráficoBarrasCDInvisible">OFFSET([1]CD!$D$172,0,CFG_InicioMes-1,1,CFG_FinalMes-CFG_InicioMes+1)</definedName>
    <definedName name="CD_GráficoBarrasCDInvisibleTendencias">OFFSET([1]CD!$D$173,0,CFG_InicioMes-1,1,CFG_FinalMes-CFG_InicioMes+1)</definedName>
    <definedName name="CD_MateriasPrimas">OFFSET([1]CD!$AF$132,0,CFG_InicioMes-1,1,CFG_FinalMes-CFG_InicioMes+1)</definedName>
    <definedName name="CD_MateriasPrimasHistórico">OFFSET([1]CD!$D$155,0,CFG_InicioMesRef-1,1,CFG_FinalMesRef-CFG_InicioMesRef+1)</definedName>
    <definedName name="CD_MateriasPrimasHistóricoInvisible">OFFSET([1]CD!$BG$132,0,CFG_InicioMesRef-1,1,CFG_FinalMesRef-CFG_InicioMesRef+1)</definedName>
    <definedName name="CD_SeguridadSocial">OFFSET([1]CD!$AF$137,0,CFG_InicioMes-1,1,CFG_FinalMes-CFG_InicioMes+1)</definedName>
    <definedName name="CD_SeguridadSocialHistórico">OFFSET([1]CD!$D$160,0,CFG_InicioMesRef-1,1,CFG_FinalMesRef-CFG_InicioMesRef+1)</definedName>
    <definedName name="CD_SeguridadSocialHistóricoInvisible">OFFSET([1]CD!$BG$137,0,CFG_InicioMesRef-1,1,CFG_FinalMesRef-CFG_InicioMesRef+1)</definedName>
    <definedName name="CD_SueldosFijos">OFFSET([1]CD!$AF$135,0,CFG_InicioMes-1,1,CFG_FinalMes-CFG_InicioMes+1)</definedName>
    <definedName name="CD_SueldosFijosHistórico">OFFSET([1]CD!$D$158,0,CFG_InicioMesRef-1,1,CFG_FinalMesRef-CFG_InicioMesRef+1)</definedName>
    <definedName name="CD_SueldosFijosHistóricoInvisible">OFFSET([1]CD!$BG$135,0,CFG_InicioMesRef-1,1,CFG_FinalMesRef-CFG_InicioMesRef+1)</definedName>
    <definedName name="CD_SueldosVariables">OFFSET([1]CD!$AF$136,0,CFG_InicioMes-1,1,CFG_FinalMes-CFG_InicioMes+1)</definedName>
    <definedName name="CD_SueldosVariablesHistórico">OFFSET([1]CD!$D$159,0,CFG_InicioMesRef-1,1,CFG_FinalMesRef-CFG_InicioMesRef+1)</definedName>
    <definedName name="CD_SueldosVariablesHistóricoInvisible">OFFSET([1]CD!$BG$136,0,CFG_InicioMesRef-1,1,CFG_FinalMesRef-CFG_InicioMesRef+1)</definedName>
    <definedName name="CD_TOTALCD">OFFSET([1]CD!$D$141,0,CFG_InicioMes-1,1,CFG_FinalMes-CFG_InicioMes+1)</definedName>
    <definedName name="CD_TOTALCDHistórico">OFFSET([1]CD!$D$164,0,CFG_InicioMesRef-1,1,CFG_FinalMesRef-CFG_InicioMesRef+1)</definedName>
    <definedName name="CD_TotalPersonalProducción">OFFSET([1]CD!$AF$139,0,CFG_InicioMes-1,1,CFG_FinalMes-CFG_InicioMes+1)</definedName>
    <definedName name="CD_TotalPersonalProducciónHistórico">OFFSET([1]CD!$D$162,0,CFG_InicioMesRef-1,1,CFG_FinalMesRef-CFG_InicioMesRef+1)</definedName>
    <definedName name="CD_TotalPersonalProducciónHistóricoInvisible">OFFSET([1]CD!$BG$139,0,CFG_InicioMesRef-1,1,CFG_FinalMesRef-CFG_InicioMesRef+1)</definedName>
    <definedName name="CD_TotalProducción">OFFSET([1]CD!$AF$141,0,CFG_InicioMes-1,1,CFG_FinalMes-CFG_InicioMes+1)</definedName>
    <definedName name="CD_TotalProducciónHistórico">OFFSET([1]CD!$D$164,0,CFG_InicioMesRef-1,1,CFG_FinalMesRef-CFG_InicioMesRef+1)</definedName>
    <definedName name="CD_TotalProducciónHistóricoInvisible">OFFSET([1]CD!$BG$141,0,CFG_InicioMesRef-1,1,CFG_FinalMesRef-CFG_InicioMesRef+1)</definedName>
    <definedName name="CD_TrabajosSubcontratados">OFFSET([1]CD!$AF$140,0,CFG_InicioMes-1,1,CFG_FinalMes-CFG_InicioMes+1)</definedName>
    <definedName name="CD_TrabajosSubcontratadosHistórico">OFFSET([1]CD!$D$163,0,CFG_InicioMesRef-1,1,CFG_FinalMesRef-CFG_InicioMesRef+1)</definedName>
    <definedName name="CD_TrabajosSubcontratadosHistóricoInvisible">OFFSET([1]CD!$BG$140,0,CFG_InicioMesRef-1,1,CFG_FinalMesRef-CFG_InicioMesRef+1)</definedName>
    <definedName name="CD_VarExiMaterias">OFFSET([1]CD!$AF$133,0,CFG_InicioMes-1,1,CFG_FinalMes-CFG_InicioMes+1)</definedName>
    <definedName name="CD_VarExiMateriasHistórico">OFFSET([1]CD!$D$156,0,CFG_InicioMesRef-1,1,CFG_FinalMesRef-CFG_InicioMesRef+1)</definedName>
    <definedName name="CD_VarExiMateriasHistóricoInvisible">OFFSET([1]CD!$BG$133,0,CFG_InicioMesRef-1,1,CFG_FinalMesRef-CFG_InicioMesRef+1)</definedName>
    <definedName name="CF_Amortizaciones">OFFSET([1]CF!$AF$181,0,CFG_InicioMes-1,1,CFG_FinalMes-CFG_InicioMes+1)</definedName>
    <definedName name="CF_AmortizacionesHistórico">OFFSET([1]CF!$D$210,0,CFG_InicioMesRef-1,1,CFG_FinalMesRef-CFG_InicioMesRef+1)</definedName>
    <definedName name="CF_AmortizacionesHistóricoInvisible">OFFSET([1]CF!$BG$181,0,CFG_InicioMesRef-1,1,CFG_FinalMesRef-CFG_InicioMesRef+1)</definedName>
    <definedName name="CF_Arrendamientos">OFFSET([1]CF!$AF$172,0,CFG_InicioMes-1,1,CFG_FinalMes-CFG_InicioMes+1)</definedName>
    <definedName name="CF_ArrendamientosHistórico">OFFSET([1]CF!$D$201,0,CFG_InicioMesRef-1,1,CFG_FinalMesRef-CFG_InicioMesRef+1)</definedName>
    <definedName name="CF_ArrendamientosHistóricoInvisible">OFFSET([1]CF!$BG$172,0,CFG_InicioMesRef-1,1,CFG_FinalMesRef-CFG_InicioMesRef+1)</definedName>
    <definedName name="CF_Asesorías">OFFSET([1]CF!$AF$174,0,CFG_InicioMes-1,1,CFG_FinalMes-CFG_InicioMes+1)</definedName>
    <definedName name="CF_AsesoríasHistórico">OFFSET([1]CF!$D$203,0,CFG_InicioMesRef-1,1,CFG_FinalMesRef-CFG_InicioMesRef+1)</definedName>
    <definedName name="CF_AsesoríasHistóricoInvisible">OFFSET([1]CF!$BG$174,0,CFG_InicioMesRef-1,1,CFG_FinalMesRef-CFG_InicioMesRef+1)</definedName>
    <definedName name="CF_ComisionesIntereses">OFFSET([1]CF!$AF$176,0,CFG_InicioMes-1,1,CFG_FinalMes-CFG_InicioMes+1)</definedName>
    <definedName name="CF_ComisionesInteresesHistórico">OFFSET([1]CF!$D$205,0,CFG_InicioMesRef-1,1,CFG_FinalMesRef-CFG_InicioMesRef+1)</definedName>
    <definedName name="CF_ComisionesInteresesHistóricoInvisible">OFFSET([1]CF!$BG$176,0,CFG_InicioMesRef-1,1,CFG_FinalMesRef-CFG_InicioMesRef+1)</definedName>
    <definedName name="CF_ConsumosNoDirectos">OFFSET([1]CF!$AF$171,0,CFG_InicioMes-1,1,CFG_FinalMes-CFG_InicioMes+1)</definedName>
    <definedName name="CF_ConsumosNoDirectosHistórico">OFFSET([1]CF!$D$200,0,CFG_InicioMesRef-1,1,CFG_FinalMesRef-CFG_InicioMesRef+1)</definedName>
    <definedName name="CF_ConsumosNoDirectosHistóricoInvisible">OFFSET([1]CF!$BG$171,0,CFG_InicioMesRef-1,1,CFG_FinalMesRef-CFG_InicioMesRef+1)</definedName>
    <definedName name="CF_GastosExtraordinarios">OFFSET([1]CF!$AF$188,0,CFG_InicioMes-1,1,CFG_FinalMes-CFG_InicioMes+1)</definedName>
    <definedName name="CF_GastosExtraordinariosHistórico">OFFSET([1]CF!$D$217,0,CFG_InicioMesRef-1,1,CFG_FinalMesRef-CFG_InicioMesRef+1)</definedName>
    <definedName name="CF_GastosExtraordinariosHistóricoInvisible">OFFSET([1]CF!$BG$188,0,CFG_InicioMesRef-1,1,CFG_FinalMesRef-CFG_InicioMesRef+1)</definedName>
    <definedName name="CF_GráficoBarrasCFTotalesHistóricoInvisible" comment="ok">OFFSET([1]CF!$D$248,0,CFG_InicioMesRef-1,1,CFG_FinalMesRef-CFG_InicioMesRef+1)</definedName>
    <definedName name="CF_GráficoBarrasCFTotalesHistóricoInvisiblesTendencias" comment="ok">OFFSET([1]CF!$D$249,0,CFG_InicioMesRef-1,1,CFG_FinalMesRef-CFG_InicioMesRef+1)</definedName>
    <definedName name="CF_GráficoBarrasCFTotalesInvisibles" comment="ok">OFFSET([1]CF!$D$223,0,CFG_InicioMes-1,1,CFG_FinalMes-CFG_InicioMes+1)</definedName>
    <definedName name="CF_GráficoBarrasCFTotalesInvisiblesTendencias" comment="ok">OFFSET([1]CF!$D$224,0,CFG_InicioMes-1,1,CFG_FinalMes-CFG_InicioMes+1)</definedName>
    <definedName name="CF_GráficoCFOInvisible" comment="ok">OFFSET([1]CF!$D$228,0,CFG_InicioMes-1,1,CFG_FinalMes-CFG_InicioMes+1)</definedName>
    <definedName name="CF_GráficoCFOInvisibleTendencias" comment="ok">OFFSET([1]CF!$D$229,0,CFG_InicioMes-1,1,CFG_FinalMes-CFG_InicioMes+1)</definedName>
    <definedName name="CF_Impuestos">OFFSET([1]CF!$AF$179,0,CFG_InicioMes-1,1,CFG_FinalMes-CFG_InicioMes+1)</definedName>
    <definedName name="CF_ImpuestosHistórico">OFFSET([1]CF!$D$208,0,CFG_InicioMesRef-1,1,CFG_FinalMesRef-CFG_InicioMesRef+1)</definedName>
    <definedName name="CF_ImpuestosHistóricoInvisible">OFFSET([1]CF!$BG$179,0,CFG_InicioMesRef-1,1,CFG_FinalMesRef-CFG_InicioMesRef+1)</definedName>
    <definedName name="CF_LuzAgua">OFFSET([1]CF!$AF$178,0,CFG_InicioMes-1,1,CFG_FinalMes-CFG_InicioMes+1)</definedName>
    <definedName name="CF_LuzAguaHistórico">OFFSET([1]CF!$D$207,0,CFG_InicioMesRef-1,1,CFG_FinalMesRef-CFG_InicioMesRef+1)</definedName>
    <definedName name="CF_LuzAguaHistóricoInvisible">OFFSET([1]CF!$BG$178,0,CFG_InicioMesRef-1,1,CFG_FinalMesRef-CFG_InicioMesRef+1)</definedName>
    <definedName name="CF_OtrosGastosOrdinarios">OFFSET([1]CF!$AF$182,0,CFG_InicioMes-1,1,CFG_FinalMes-CFG_InicioMes+1)</definedName>
    <definedName name="CF_OtrosGastosOrdinariosHistórico">OFFSET([1]CF!$D$211,0,CFG_InicioMesRef-1,1,CFG_FinalMesRef-CFG_InicioMesRef+1)</definedName>
    <definedName name="CF_OtrosGastosOrdinariosHistóricoInvisible">OFFSET([1]CF!$BG$182,0,CFG_InicioMesRef-1,1,CFG_FinalMesRef-CFG_InicioMesRef+1)</definedName>
    <definedName name="CF_Préstamos">OFFSET([1]CF!$AF$186,0,CFG_InicioMes-1,1,CFG_FinalMes-CFG_InicioMes+1)</definedName>
    <definedName name="CF_PréstamosHistórico">OFFSET([1]CF!$D$215,0,CFG_InicioMesRef-1,1,CFG_FinalMesRef-CFG_InicioMesRef+1)</definedName>
    <definedName name="CF_PréstamosHistóricoInvisible" comment="ok">OFFSET([1]CF!$BG$186,0,CFG_InicioMesRef-1,1,CFG_FinalMesRef-CFG_InicioMesRef+1)</definedName>
    <definedName name="CF_PrimasSeguros">OFFSET([1]CF!$AF$175,0,CFG_InicioMes-1,1,CFG_FinalMes-CFG_InicioMes+1)</definedName>
    <definedName name="CF_PrimasSegurosHistórico">OFFSET([1]CF!$D$204,0,CFG_InicioMesRef-1,1,CFG_FinalMesRef-CFG_InicioMesRef+1)</definedName>
    <definedName name="CF_PrimasSegurosHistóricoInvisible">OFFSET([1]CF!$BG$175,0,CFG_InicioMesRef-1,1,CFG_FinalMesRef-CFG_InicioMesRef+1)</definedName>
    <definedName name="CF_PublicidadRRPP">OFFSET([1]CF!$AF$177,0,CFG_InicioMes-1,1,CFG_FinalMes-CFG_InicioMes+1)</definedName>
    <definedName name="CF_PublicidadRRPPHistórico">OFFSET([1]CF!$D$206,0,CFG_InicioMesRef-1,1,CFG_FinalMesRef-CFG_InicioMesRef+1)</definedName>
    <definedName name="CF_PublicidadRRPPHistóricoInvisible">OFFSET([1]CF!$BG$177,0,CFG_InicioMesRef-1,1,CFG_FinalMesRef-CFG_InicioMesRef+1)</definedName>
    <definedName name="CF_ReparacionesConservación">OFFSET([1]CF!$AF$173,0,CFG_InicioMes-1,1,CFG_FinalMes-CFG_InicioMes+1)</definedName>
    <definedName name="CF_ReparacionesConservaciónHistórico">OFFSET([1]CF!$D$202,0,CFG_InicioMesRef-1,1,CFG_FinalMesRef-CFG_InicioMesRef+1)</definedName>
    <definedName name="CF_ReparacionesConservaciónHistóricoInvisible">OFFSET([1]CF!$BG$173,0,CFG_InicioMesRef-1,1,CFG_FinalMesRef-CFG_InicioMesRef+1)</definedName>
    <definedName name="CF_SueldosFijos">OFFSET([1]CF!$AF$180,0,CFG_InicioMes-1,1,CFG_FinalMes-CFG_InicioMes+1)</definedName>
    <definedName name="CF_SueldosFijosHistórico">OFFSET([1]CF!$D$209,0,CFG_InicioMesRef-1,1,CFG_FinalMesRef-CFG_InicioMesRef+1)</definedName>
    <definedName name="CF_SueldosFijosHistóricoInvisible">OFFSET([1]CF!$BG$180,0,CFG_InicioMesRef-1,1,CFG_FinalMesRef-CFG_InicioMesRef+1)</definedName>
    <definedName name="CF_TOTALCF">OFFSET([1]CF!$D$183,0,CFG_InicioMes-1,1,CFG_FinalMes-CFG_InicioMes+1)</definedName>
    <definedName name="CF_TOTALCFHistórico">OFFSET([1]CF!$D$212,0,CFG_InicioMesRef-1,1,CFG_FinalMesRef-CFG_InicioMesRef+1)</definedName>
    <definedName name="CF_TotalPromedioCFmE">'[1]Inf-CF'!$T$9+'[1]Inf-CF'!$T$11+'[1]Inf-CF'!$T$13+'[1]Inf-CF'!$T$15+'[1]Inf-CF'!$T$17+'[1]Inf-CF'!$T$19+'[1]Inf-CF'!$T$21+'[1]Inf-CF'!$T$23+'[1]Inf-CF'!$T$25+'[1]Inf-CF'!$T$27+'[1]Inf-CF'!$T$29+'[1]Inf-CF'!$T$31</definedName>
    <definedName name="CF_TotalPromedioCFmEHistórico">'[1]Inf-CF'!$Z$9+'[1]Inf-CF'!$Z$11+'[1]Inf-CF'!$Z$13+'[1]Inf-CF'!$Z$15+'[1]Inf-CF'!$Z$17+'[1]Inf-CF'!$Z$19+'[1]Inf-CF'!$Z$21+'[1]Inf-CF'!$Z$23+'[1]Inf-CF'!$Z$25+'[1]Inf-CF'!$Z$27+'[1]Inf-CF'!$Z$29+'[1]Inf-CF'!$Z$31</definedName>
    <definedName name="CFG_FinalMes">[1]CFG!$S$32</definedName>
    <definedName name="CFG_FinalMesRef">[1]CFG!$AX$67</definedName>
    <definedName name="CFG_InicioMes">[1]CFG!$M$32</definedName>
    <definedName name="CFG_InicioMesRef">[1]CFG!$AT$67</definedName>
    <definedName name="CFG_Mes" comment="ok">OFFSET([1]CFG!$AH$98,0,CFG_InicioMes-1,1,CFG_FinalMes-CFG_InicioMes+1)</definedName>
    <definedName name="CFG_SelectorLíneas">OFFSET([1]CFGlineas!$H$80,0,0,[1]CFGlineas!$G$90,1)</definedName>
    <definedName name="CV_Consumos">OFFSET([1]CV!$AF$111,0,CFG_InicioMes-1,1,CFG_FinalMes-CFG_InicioMes+1)</definedName>
    <definedName name="CV_ConsumosHistórico" comment="ok">OFFSET([1]CV!$D$131,0,CFG_InicioMesRef-1,1,CFG_FinalMesRef-CFG_InicioMesRef+1)</definedName>
    <definedName name="CV_ConsumosHistóricoInvisible" comment="ok">OFFSET([1]CV!$BG$111,0,CFG_InicioMesRef-1,1,CFG_FinalMesRef-CFG_InicioMesRef+1)</definedName>
    <definedName name="CV_DescuentoEfectos">OFFSET([1]CV!$AF$116,0,CFG_InicioMes-1,1,CFG_FinalMes-CFG_InicioMes+1)</definedName>
    <definedName name="CV_DescuentoEfectosHistórico">OFFSET([1]CV!$D$138,0,CFG_InicioMesRef-1,1,CFG_FinalMesRef-CFG_InicioMesRef+1)</definedName>
    <definedName name="CV_DescuentoEfectosHistóricoInvisible">OFFSET([1]CV!$BG$116,0,CFG_InicioMesRef-1,1,CFG_FinalMesRef-CFG_InicioMesRef+1)</definedName>
    <definedName name="CV_GráficoBarrasCVHistóricoInvisible" comment="ok">OFFSET([1]CV!$D$168,0,CFG_InicioMesRef-1,1,CFG_FinalMesRef-CFG_InicioMesRef+1)</definedName>
    <definedName name="CV_GráficoBarrasCVHistóricoInvisibleTendencias" comment="ok">OFFSET([1]CV!$D$169,0,CFG_InicioMesRef-1,1,CFG_FinalMesRef-CFG_InicioMesRef+1)</definedName>
    <definedName name="CV_GráficoBarrasCVInvisible" comment="ok">OFFSET([1]CV!$D$147,0,CFG_InicioMes-1,1,CFG_FinalMes-CFG_InicioMes+1)</definedName>
    <definedName name="CV_GráficoBarrasCVInvisiblesTendencias" comment="ok">OFFSET([1]CV!$D$148,0,CFG_InicioMes-1,1,CFG_FinalMes-CFG_InicioMes+1)</definedName>
    <definedName name="CV_GráficoCVOInvisible" comment="ok">OFFSET([1]CV!$D$152,0,CFG_InicioMes-1,1,CFG_FinalMes-CFG_InicioMes+1)</definedName>
    <definedName name="CV_GráficoCVOInvisibleTendencias" comment="ok">OFFSET([1]CV!$D$153,0,CFG_InicioMes-1,1,CFG_FinalMes-CFG_InicioMes+1)</definedName>
    <definedName name="CV_MateriasPrimas">OFFSET([1]CV!$AF$109,0,CFG_InicioMes-1,1,CFG_FinalMes-CFG_InicioMes+1)</definedName>
    <definedName name="CV_MateriasPrimasHistórico">OFFSET([1]CV!$D$131,0,CFG_InicioMesRef-1,1,CFG_FinalMesRef-CFG_InicioMesRef+1)</definedName>
    <definedName name="CV_MateriasPrimasHistóricoInvisible" comment="ok">OFFSET([1]CV!$BG$109,0,CFG_InicioMesRef-1,1,CFG_FinalMesRef-CFG_InicioMesRef+1)</definedName>
    <definedName name="CV_ServiciosComercialización">OFFSET([1]CV!$AF$114,0,CFG_InicioMes-1,1,CFG_FinalMes-CFG_InicioMes+1)</definedName>
    <definedName name="CV_ServiciosComercializaciónHistórico">OFFSET([1]CV!$D$136,0,CFG_InicioMesRef-1,1,CFG_FinalMesRef-CFG_InicioMesRef+1)</definedName>
    <definedName name="CV_ServiciosComercializaciónHistóricoInvisible">OFFSET([1]CV!$BG$114,0,CFG_InicioMesRef-1,1,CFG_FinalMesRef-CFG_InicioMesRef+1)</definedName>
    <definedName name="CV_SueldosVariables">OFFSET([1]CV!$AF$115,0,CFG_InicioMes-1,1,CFG_FinalMes-CFG_InicioMes+1)</definedName>
    <definedName name="CV_SueldosVariablesHistórico">OFFSET([1]CV!$D$137,0,CFG_InicioMesRef-1,1,CFG_FinalMesRef-CFG_InicioMesRef+1)</definedName>
    <definedName name="CV_SueldosVariablesHistóricoInvisible">OFFSET([1]CV!$BG$115,0,CFG_InicioMesRef-1,1,CFG_FinalMesRef-CFG_InicioMesRef+1)</definedName>
    <definedName name="CV_TOTALCV">OFFSET([1]CV!$D$117,0,CFG_InicioMes-1,1,CFG_FinalMes-CFG_InicioMes+1)</definedName>
    <definedName name="CV_TOTALCVHistórico">OFFSET([1]CV!$D$139,0,CFG_InicioMesRef-1,1,CFG_FinalMesRef-CFG_InicioMesRef+1)</definedName>
    <definedName name="CV_TotalPromedioCVmE">'[1]Inf-CV'!$T$16+'[1]Inf-CV'!$T$20+'[1]Inf-CV'!$T$24+'[1]Inf-CV'!$T$28+'[1]Inf-CV'!$T$32+'[1]Inf-CV'!$T$36</definedName>
    <definedName name="CV_TotalPromedioCVmEHistórico">'[1]Inf-CV'!$Z$16+'[1]Inf-CV'!$Z$20+'[1]Inf-CV'!$Z$24+'[1]Inf-CV'!$Z$28+'[1]Inf-CV'!$Z$32+'[1]Inf-CV'!$Z$36</definedName>
    <definedName name="CV_TrabajosSubcontratados">OFFSET([1]CV!$AF$112,0,CFG_InicioMes-1,1,CFG_FinalMes-CFG_InicioMes+1)</definedName>
    <definedName name="CV_TrabajosSubcontratadosHistórico">OFFSET([1]CV!$D$134,0,CFG_InicioMesRef-1,1,CFG_FinalMesRef-CFG_InicioMesRef+1)</definedName>
    <definedName name="CV_TrabajosSubcontratadosHistóricoInvisible">OFFSET([1]CV!$BG$112,0,CFG_InicioMesRef-1,1,CFG_FinalMesRef-CFG_InicioMesRef+1)</definedName>
    <definedName name="CV_Transportes">OFFSET([1]CV!$AF$113,0,CFG_InicioMes-1,1,CFG_FinalMes-CFG_InicioMes+1)</definedName>
    <definedName name="CV_TransportesHistórico">OFFSET([1]CV!$D$135,0,CFG_InicioMesRef-1,1,CFG_FinalMesRef-CFG_InicioMesRef+1)</definedName>
    <definedName name="CV_TransportesHistóricoInvisible">OFFSET([1]CV!$BG$113,0,CFG_InicioMesRef-1,1,CFG_FinalMesRef-CFG_InicioMesRef+1)</definedName>
    <definedName name="CV_VarExiMaterias">OFFSET([1]CV!$AF$110,0,CFG_InicioMes-1,1,CFG_FinalMes-CFG_InicioMes+1)</definedName>
    <definedName name="CV_VarExiMateriasHistórico">OFFSET([1]CV!$D$132,0,CFG_InicioMesRef-1,1,CFG_FinalMesRef-CFG_InicioMesRef+1)</definedName>
    <definedName name="CV_VarExiMateriasHistóricoInvisible" comment="ok">OFFSET([1]CV!$BG$110,0,CFG_InicioMesRef-1,1,CFG_FinalMesRef-CFG_InicioMesRef+1)</definedName>
    <definedName name="I_Facturación">OFFSET([1]I!$D$51,0,CFG_InicioMes-1,1,CFG_FinalMes-CFG_InicioMes+1)</definedName>
    <definedName name="I_FacturaciónHistórico">OFFSET([1]I!$D$70,0,CFG_InicioMesRef-1,1,CFG_FinalMesRef-CFG_InicioMesRef+1)</definedName>
    <definedName name="I_IngresosTotales">OFFSET([1]I!$D$85,0,CFG_InicioMes-1,1,CFG_FinalMes-CFG_InicioMes+1)</definedName>
    <definedName name="I_IngresosTotalesAcumulados" comment="ok">OFFSET([1]I!$D$86,0,CFG_InicioMes-1,1,CFG_FinalMes-CFG_InicioMes+1)</definedName>
    <definedName name="I_IngresosTotalesHistórico">OFFSET([1]I!$D$76,0,CFG_InicioMesRef-1,1,CFG_FinalMesRef-CFG_InicioMesRef+1)</definedName>
    <definedName name="I_OtrosIngresos">OFFSET([1]I!$D$84,0,CFG_InicioMes-1,1,CFG_FinalMes-CFG_InicioMes+1)</definedName>
    <definedName name="I_OtrosIngresosHistórico">OFFSET([1]I!$D$75,0,CFG_InicioMesRef-1,1,CFG_FinalMesRef-CFG_InicioMesRef+1)</definedName>
    <definedName name="I_Producción">OFFSET([1]I!$D$53,0,CFG_InicioMes-1,1,CFG_FinalMes-CFG_InicioMes+1)</definedName>
    <definedName name="I_ProducciónAcumulada" comment="ok">OFFSET([1]I!$D$54,0,CFG_InicioMes-1,1,CFG_FinalMes-CFG_InicioMes+1)</definedName>
    <definedName name="I_ProducciónHistórico">OFFSET([1]I!$D$72,0,CFG_InicioMesRef-1,1,CFG_FinalMesRef-CFG_InicioMesRef+1)</definedName>
    <definedName name="I_ProducciónHistóricoInvisible" comment="ok">OFFSET([1]I!$D$95,0,CFG_InicioMesRef-1,1,CFG_FinalMesRef-CFG_InicioMesRef+1)</definedName>
    <definedName name="I_ProducciónHistóricoInvisibleTendencias" comment="ok">OFFSET([1]I!$D$96,0,CFG_InicioMesRef-1,1,CFG_FinalMesRef-CFG_InicioMesRef+1)</definedName>
    <definedName name="I_ProducciónInvisible" comment="ok">OFFSET([1]I!$D$83,0,CFG_InicioMes-1,1,CFG_FinalMes-CFG_InicioMes+1)</definedName>
    <definedName name="I_ProducciónL1">OFFSET([1]I!$D$26,0,CFG_InicioMes-1,1,CFG_FinalMes-CFG_InicioMes+1)</definedName>
    <definedName name="I_ProducciónL2">OFFSET([1]I!$D$27,0,CFG_InicioMes-1,1,CFG_FinalMes-CFG_InicioMes+1)</definedName>
    <definedName name="I_ProducciónL3">OFFSET([1]I!$D$28,0,CFG_InicioMes-1,1,CFG_FinalMes-CFG_InicioMes+1)</definedName>
    <definedName name="I_ProducciónL4">OFFSET([1]I!$D$29,0,CFG_InicioMes-1,1,CFG_FinalMes-CFG_InicioMes+1)</definedName>
    <definedName name="I_ProducciónL5">OFFSET([1]I!$D$30,0,CFG_InicioMes-1,1,CFG_FinalMes-CFG_InicioMes+1)</definedName>
    <definedName name="I_ProducciónL6">OFFSET([1]I!$D$31,0,CFG_InicioMes-1,1,CFG_FinalMes-CFG_InicioMes+1)</definedName>
    <definedName name="I_ProducciónL7">OFFSET([1]I!$D$32,0,CFG_InicioMes-1,1,CFG_FinalMes-CFG_InicioMes+1)</definedName>
    <definedName name="I_ProducciónL8">OFFSET([1]I!$D$33,0,CFG_InicioMes-1,1,CFG_FinalMes-CFG_InicioMes+1)</definedName>
    <definedName name="I_ProducciónÓptima" comment="ok">OFFSET([1]I!$D$91,0,CFG_InicioMes-1,1,CFG_FinalMes-CFG_InicioMes+1)</definedName>
    <definedName name="I_ProducciónÓptimaInvisibleTendencias" comment="ok">OFFSET([1]I!$D$90,0,CFG_InicioMes-1,1,CFG_FinalMes-CFG_InicioMes+1)</definedName>
    <definedName name="I_VarExiProducto">OFFSET([1]I!$D$52,0,CFG_InicioMes-1,1,CFG_FinalMes-CFG_InicioMes+1)</definedName>
    <definedName name="I_VarExiProductoHistórico">OFFSET([1]I!$D$71,0,CFG_InicioMesRef-1,1,CFG_FinalMesRef-CFG_InicioMesRef+1)</definedName>
    <definedName name="R_ResultadoAcumuladoHistóricoInvisible">OFFSET([1]R!$D$93,0,CFG_InicioMesRef-1,1,CFG_FinalMesRef-CFG_InicioMesRef+1)</definedName>
    <definedName name="R_ResultadoAcumuladoInvisible">OFFSET([1]R!$D$79,0,CFG_InicioMes-1,1,CFG_FinalMes-CFG_InicioMes+1)</definedName>
    <definedName name="R_ResultadoAcumuladoÓptimoInvisible">OFFSET([1]R!$D$87,0,CFG_InicioMes-1,1,CFG_FinalMes-CFG_InicioMes+1)</definedName>
    <definedName name="R_ResultadoMensualHistóricoInvisible" comment="ok">OFFSET([1]R!$D$92,0,CFG_InicioMesRef-1,1,CFG_FinalMesRef-CFG_InicioMesRef+1)</definedName>
    <definedName name="R_ResultadoMensualInvisible" comment="ok">OFFSET([1]R!$D$56,0,CFG_InicioMes-1,1,CFG_FinalMes-CFG_InicioMes+1)</definedName>
    <definedName name="R_ResultadoMensualÓptimoInvisible" comment="ok">OFFSET([1]R!$D$86,0,CFG_InicioMes-1,1,CFG_FinalMes-CFG_InicioMes+1)</definedName>
    <definedName name="R_ResultadoPorcentajeHistóricoInvisible" comment="ok">OFFSET([1]R!$D$94,0,CFG_InicioMesRef-1,1,CFG_FinalMesRef-CFG_InicioMesRef+1)</definedName>
    <definedName name="R_ResultadoPorcentajeInvisible" comment="ok">OFFSET([1]R!$D$80,0,CFG_InicioMes-1,1,CFG_FinalMes-CFG_InicioMes+1)</definedName>
    <definedName name="R_ResultadoPorcentajeÓptimoInvisible" comment="ok">OFFSET([1]R!$D$88,0,CFG_InicioMes-1,1,CFG_FinalMes-CFG_InicioMes+1)</definedName>
    <definedName name="Z_E80EC57D_7AC2_4176_AD66_4070F79146D9_.wvu.PrintArea" localSheetId="0" hidden="1">'Cuadro de mando'!#REF!</definedName>
  </definedNames>
  <calcPr calcId="144525"/>
  <customWorkbookViews>
    <customWorkbookView name="3" guid="{0C56E928-D228-419B-B877-FE87E2D3FC5B}" maximized="1" xWindow="-4" yWindow="-4" windowWidth="1374" windowHeight="732" activeSheetId="1" showComments="commIndAndComment"/>
  </customWorkbookViews>
</workbook>
</file>

<file path=xl/calcChain.xml><?xml version="1.0" encoding="utf-8"?>
<calcChain xmlns="http://schemas.openxmlformats.org/spreadsheetml/2006/main">
  <c r="D13" i="2" l="1"/>
  <c r="F13" i="2" s="1"/>
  <c r="E13" i="2"/>
  <c r="E28" i="2"/>
  <c r="E26" i="2" l="1"/>
  <c r="D27" i="2" l="1"/>
  <c r="F28" i="2"/>
  <c r="G26" i="2" s="1"/>
  <c r="F27" i="2"/>
  <c r="F26" i="2"/>
  <c r="F21" i="2"/>
  <c r="F20" i="2"/>
  <c r="G18" i="2" s="1"/>
  <c r="F19" i="2"/>
  <c r="F18" i="2"/>
  <c r="I20" i="2" l="1"/>
  <c r="E14" i="2"/>
  <c r="E6" i="2"/>
  <c r="K21" i="2" l="1"/>
  <c r="K20" i="2"/>
  <c r="F14" i="2"/>
  <c r="F12" i="2"/>
  <c r="F11" i="2"/>
  <c r="F7" i="2"/>
  <c r="AD11" i="1" l="1"/>
  <c r="AD21" i="1"/>
  <c r="AC31" i="1"/>
  <c r="P78" i="3"/>
  <c r="T31" i="1"/>
  <c r="K31" i="1"/>
  <c r="C31" i="1"/>
  <c r="P38" i="3"/>
  <c r="P93" i="3"/>
  <c r="P92" i="3"/>
  <c r="P85" i="3"/>
  <c r="P84" i="3"/>
  <c r="P77" i="3"/>
  <c r="P76" i="3"/>
  <c r="P69" i="3"/>
  <c r="P68" i="3"/>
  <c r="P61" i="3"/>
  <c r="P60" i="3"/>
  <c r="P53" i="3"/>
  <c r="P52" i="3"/>
  <c r="P44" i="3"/>
  <c r="P45" i="3"/>
  <c r="P37" i="3"/>
  <c r="P36" i="3"/>
  <c r="S21" i="1"/>
  <c r="K21" i="1"/>
  <c r="D21" i="1"/>
  <c r="U11" i="1"/>
  <c r="L11" i="1"/>
  <c r="D11" i="1"/>
  <c r="P29" i="3"/>
  <c r="P28" i="3"/>
  <c r="P21" i="3"/>
  <c r="P20" i="3"/>
  <c r="P13" i="3"/>
  <c r="P12" i="3"/>
  <c r="P94" i="3" l="1"/>
  <c r="B97" i="3" s="1"/>
  <c r="P86" i="3"/>
  <c r="C89" i="3" s="1"/>
  <c r="P62" i="3"/>
  <c r="B65" i="3" s="1"/>
  <c r="P46" i="3"/>
  <c r="B49" i="3" s="1"/>
  <c r="F5" i="2"/>
  <c r="P14" i="3" s="1"/>
  <c r="C17" i="3" s="1"/>
  <c r="F6" i="2"/>
  <c r="P22" i="3" s="1"/>
  <c r="C25" i="3" s="1"/>
  <c r="P30" i="3"/>
  <c r="B33" i="3" s="1"/>
  <c r="F4" i="2"/>
  <c r="P5" i="3"/>
  <c r="P4" i="3"/>
  <c r="B81" i="3"/>
  <c r="C81" i="3"/>
  <c r="C41" i="3"/>
  <c r="B41" i="3"/>
  <c r="P70" i="3" l="1"/>
  <c r="B73" i="3" s="1"/>
  <c r="C49" i="3"/>
  <c r="C65" i="3"/>
  <c r="V8" i="1"/>
  <c r="B17" i="3"/>
  <c r="B25" i="3"/>
  <c r="C33" i="3"/>
  <c r="G4" i="2"/>
  <c r="B8" i="1" s="1"/>
  <c r="P6" i="3"/>
  <c r="B9" i="3" s="1"/>
  <c r="P54" i="3"/>
  <c r="G11" i="2"/>
  <c r="L8" i="1" s="1"/>
  <c r="C97" i="3"/>
  <c r="B89" i="3"/>
  <c r="C73" i="3" l="1"/>
  <c r="C9" i="3"/>
  <c r="AF8" i="1"/>
  <c r="B57" i="3"/>
  <c r="C57" i="3"/>
</calcChain>
</file>

<file path=xl/comments1.xml><?xml version="1.0" encoding="utf-8"?>
<comments xmlns="http://schemas.openxmlformats.org/spreadsheetml/2006/main">
  <authors>
    <author>Leandro Bolla</author>
  </authors>
  <commentList>
    <comment ref="E7" authorId="0">
      <text>
        <r>
          <rPr>
            <b/>
            <sz val="8"/>
            <color indexed="81"/>
            <rFont val="Tahoma"/>
            <charset val="1"/>
          </rPr>
          <t>Leandro Bolla:</t>
        </r>
        <r>
          <rPr>
            <sz val="8"/>
            <color indexed="81"/>
            <rFont val="Tahoma"/>
            <charset val="1"/>
          </rPr>
          <t xml:space="preserve">
Sin reclasificacion</t>
        </r>
      </text>
    </comment>
  </commentList>
</comments>
</file>

<file path=xl/sharedStrings.xml><?xml version="1.0" encoding="utf-8"?>
<sst xmlns="http://schemas.openxmlformats.org/spreadsheetml/2006/main" count="150" uniqueCount="57">
  <si>
    <t>Longitud de aguja</t>
  </si>
  <si>
    <t>Graduación</t>
  </si>
  <si>
    <t>Compras</t>
  </si>
  <si>
    <t>HTLS</t>
  </si>
  <si>
    <t>Objetivo</t>
  </si>
  <si>
    <t>Alcance</t>
  </si>
  <si>
    <t>Estado</t>
  </si>
  <si>
    <t>Compadores</t>
  </si>
  <si>
    <t>% utilizacion flota</t>
  </si>
  <si>
    <t>Nivel servicio</t>
  </si>
  <si>
    <t>Indicadores</t>
  </si>
  <si>
    <t>COMERCIAL</t>
  </si>
  <si>
    <t>Descripcion</t>
  </si>
  <si>
    <t>Cantidad de compras</t>
  </si>
  <si>
    <t>Cantidad de compradores totales</t>
  </si>
  <si>
    <t>Porcentaje de rechazos</t>
  </si>
  <si>
    <t>Porcentaje de ultizacion de flota</t>
  </si>
  <si>
    <t>Conteo cuantitativo de ausentismo</t>
  </si>
  <si>
    <t>Bultos despachados vs entregados</t>
  </si>
  <si>
    <t>LOGISTICA</t>
  </si>
  <si>
    <t>COMPRAS</t>
  </si>
  <si>
    <t>COMPRADORES</t>
  </si>
  <si>
    <t>PRESUPUESTO</t>
  </si>
  <si>
    <t>RECHAZO</t>
  </si>
  <si>
    <t>Recaudacion</t>
  </si>
  <si>
    <t>En $</t>
  </si>
  <si>
    <t>RECAUDACION</t>
  </si>
  <si>
    <t>Aguja</t>
  </si>
  <si>
    <t>% UTILIZACION</t>
  </si>
  <si>
    <t>AUSENTISMO LOG</t>
  </si>
  <si>
    <t>NIVEL SERVICIO PROPIO</t>
  </si>
  <si>
    <t>COSTO</t>
  </si>
  <si>
    <t>VACANTE</t>
  </si>
  <si>
    <t>%</t>
  </si>
  <si>
    <t>OPERACIÓN</t>
  </si>
  <si>
    <t>Promedio %</t>
  </si>
  <si>
    <t>LOGISTICO</t>
  </si>
  <si>
    <t>ESTADO GLOBAL</t>
  </si>
  <si>
    <t>% Rechazo</t>
  </si>
  <si>
    <t>Proyectados</t>
  </si>
  <si>
    <t>Sell IN</t>
  </si>
  <si>
    <t>Alcance al 09-01</t>
  </si>
  <si>
    <t>Cumplimiento del SELL IN</t>
  </si>
  <si>
    <t>Bultos</t>
  </si>
  <si>
    <t>Cantidad de Bultos entregados</t>
  </si>
  <si>
    <t>Rentabilidad</t>
  </si>
  <si>
    <t>Rentabilidad Esperada</t>
  </si>
  <si>
    <t>Cumplimiento de las entregas por RPB</t>
  </si>
  <si>
    <t>Niver servicio RPB</t>
  </si>
  <si>
    <t>Ausentismo gral.</t>
  </si>
  <si>
    <t>Llegadas tarde</t>
  </si>
  <si>
    <t>Conteo cuantitativo de llegadas tarde</t>
  </si>
  <si>
    <t>SELL IN RPB</t>
  </si>
  <si>
    <t>SELL IN PRODEA</t>
  </si>
  <si>
    <t>SELL IN MAROLIO</t>
  </si>
  <si>
    <t>CUADRO MANDO INTEGRAL</t>
  </si>
  <si>
    <t>MES -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</si>
</sst>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&quot;€&quot;* #,##0.00_);_(&quot;€&quot;* \(#,##0.00\);_(&quot;€&quot;* &quot;-&quot;??_);_(@_)"/>
    <numFmt numFmtId="167" formatCode="0.0"/>
    <numFmt numFmtId="168" formatCode="_-* #,##0.00\ [$€-1]_-;\-* #,##0.00\ [$€-1]_-;_-* &quot;-&quot;??\ [$€-1]_-"/>
  </numFmts>
  <fonts count="20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sz val="11"/>
      <color theme="0"/>
      <name val="Arial"/>
      <family val="2"/>
    </font>
    <font>
      <b/>
      <sz val="8"/>
      <color theme="1"/>
      <name val="Arial"/>
      <family val="2"/>
    </font>
    <font>
      <sz val="26"/>
      <color theme="1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sz val="36"/>
      <color theme="1"/>
      <name val="Arial"/>
      <family val="2"/>
    </font>
    <font>
      <u/>
      <sz val="10"/>
      <color theme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4" xfId="0" applyBorder="1"/>
    <xf numFmtId="0" fontId="0" fillId="0" borderId="1" xfId="0" applyFill="1" applyBorder="1"/>
    <xf numFmtId="10" fontId="0" fillId="0" borderId="1" xfId="0" applyNumberFormat="1" applyBorder="1" applyAlignment="1">
      <alignment horizontal="center" vertical="center"/>
    </xf>
    <xf numFmtId="9" fontId="0" fillId="0" borderId="1" xfId="7" applyFont="1" applyBorder="1"/>
    <xf numFmtId="0" fontId="0" fillId="0" borderId="16" xfId="0" applyBorder="1"/>
    <xf numFmtId="165" fontId="0" fillId="0" borderId="1" xfId="8" applyFont="1" applyBorder="1" applyAlignment="1">
      <alignment horizontal="center" vertical="center"/>
    </xf>
    <xf numFmtId="9" fontId="0" fillId="0" borderId="16" xfId="7" applyFont="1" applyBorder="1" applyAlignment="1">
      <alignment horizontal="center" vertical="center"/>
    </xf>
    <xf numFmtId="9" fontId="0" fillId="0" borderId="1" xfId="7" applyFont="1" applyBorder="1" applyAlignment="1">
      <alignment horizontal="center" vertical="center"/>
    </xf>
    <xf numFmtId="9" fontId="0" fillId="0" borderId="0" xfId="0" applyNumberFormat="1" applyBorder="1"/>
    <xf numFmtId="0" fontId="0" fillId="0" borderId="0" xfId="2" applyNumberFormat="1" applyFont="1" applyBorder="1"/>
    <xf numFmtId="10" fontId="0" fillId="0" borderId="0" xfId="0" applyNumberFormat="1" applyBorder="1"/>
    <xf numFmtId="165" fontId="0" fillId="0" borderId="0" xfId="0" applyNumberFormat="1" applyBorder="1"/>
    <xf numFmtId="9" fontId="0" fillId="0" borderId="1" xfId="0" applyNumberFormat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/>
    <xf numFmtId="164" fontId="6" fillId="2" borderId="0" xfId="2" applyFont="1" applyFill="1" applyBorder="1" applyAlignment="1" applyProtection="1">
      <alignment vertical="center"/>
    </xf>
    <xf numFmtId="0" fontId="8" fillId="2" borderId="0" xfId="0" applyFont="1" applyFill="1" applyBorder="1" applyProtection="1"/>
    <xf numFmtId="0" fontId="12" fillId="2" borderId="0" xfId="0" applyFont="1" applyFill="1" applyBorder="1" applyAlignment="1" applyProtection="1">
      <alignment vertical="center"/>
    </xf>
    <xf numFmtId="9" fontId="12" fillId="2" borderId="0" xfId="7" applyFont="1" applyFill="1" applyBorder="1" applyAlignment="1" applyProtection="1">
      <alignment vertical="center"/>
    </xf>
    <xf numFmtId="167" fontId="7" fillId="2" borderId="0" xfId="0" applyNumberFormat="1" applyFont="1" applyFill="1" applyBorder="1" applyAlignment="1" applyProtection="1"/>
    <xf numFmtId="0" fontId="8" fillId="2" borderId="0" xfId="0" applyFont="1" applyFill="1" applyBorder="1" applyAlignment="1" applyProtection="1"/>
    <xf numFmtId="0" fontId="6" fillId="2" borderId="0" xfId="0" applyFont="1" applyFill="1" applyBorder="1" applyProtection="1"/>
    <xf numFmtId="0" fontId="6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8" fillId="2" borderId="8" xfId="0" applyFont="1" applyFill="1" applyBorder="1" applyProtection="1"/>
    <xf numFmtId="0" fontId="3" fillId="2" borderId="5" xfId="0" applyFont="1" applyFill="1" applyBorder="1" applyProtection="1"/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horizontal="center"/>
    </xf>
    <xf numFmtId="0" fontId="3" fillId="2" borderId="7" xfId="0" applyFont="1" applyFill="1" applyBorder="1" applyProtection="1"/>
    <xf numFmtId="0" fontId="3" fillId="2" borderId="8" xfId="0" applyFont="1" applyFill="1" applyBorder="1" applyProtection="1"/>
    <xf numFmtId="0" fontId="3" fillId="2" borderId="8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4" fillId="2" borderId="3" xfId="0" applyFont="1" applyFill="1" applyBorder="1" applyProtection="1"/>
    <xf numFmtId="0" fontId="4" fillId="2" borderId="3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Fill="1" applyBorder="1" applyAlignment="1" applyProtection="1">
      <alignment vertical="center"/>
    </xf>
    <xf numFmtId="0" fontId="0" fillId="3" borderId="1" xfId="0" applyFill="1" applyBorder="1" applyAlignment="1">
      <alignment horizontal="center" vertical="center"/>
    </xf>
    <xf numFmtId="165" fontId="0" fillId="3" borderId="1" xfId="8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9" fontId="0" fillId="3" borderId="1" xfId="7" applyFont="1" applyFill="1" applyBorder="1" applyAlignment="1">
      <alignment horizontal="center" vertical="center"/>
    </xf>
    <xf numFmtId="9" fontId="0" fillId="0" borderId="0" xfId="7" applyFont="1"/>
    <xf numFmtId="0" fontId="0" fillId="0" borderId="1" xfId="0" applyBorder="1" applyAlignment="1">
      <alignment horizontal="center" vertical="center"/>
    </xf>
    <xf numFmtId="9" fontId="0" fillId="3" borderId="16" xfId="7" applyNumberFormat="1" applyFont="1" applyFill="1" applyBorder="1" applyAlignment="1">
      <alignment horizontal="center" vertical="center"/>
    </xf>
    <xf numFmtId="10" fontId="0" fillId="0" borderId="0" xfId="7" applyNumberFormat="1" applyFont="1"/>
    <xf numFmtId="9" fontId="0" fillId="0" borderId="20" xfId="0" applyNumberFormat="1" applyFill="1" applyBorder="1" applyAlignment="1">
      <alignment horizontal="center" vertical="center"/>
    </xf>
    <xf numFmtId="49" fontId="10" fillId="0" borderId="0" xfId="0" applyNumberFormat="1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center" vertical="center"/>
    </xf>
    <xf numFmtId="49" fontId="14" fillId="0" borderId="0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16" fillId="0" borderId="0" xfId="9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 textRotation="255"/>
      <protection locked="0"/>
    </xf>
    <xf numFmtId="0" fontId="3" fillId="2" borderId="0" xfId="0" applyFont="1" applyFill="1" applyBorder="1" applyAlignment="1" applyProtection="1">
      <alignment horizontal="center" vertical="center" textRotation="255"/>
      <protection locked="0"/>
    </xf>
    <xf numFmtId="0" fontId="3" fillId="2" borderId="6" xfId="0" applyFont="1" applyFill="1" applyBorder="1" applyAlignment="1" applyProtection="1">
      <alignment horizontal="center" vertical="center" textRotation="255"/>
      <protection locked="0"/>
    </xf>
    <xf numFmtId="0" fontId="3" fillId="2" borderId="7" xfId="0" applyFont="1" applyFill="1" applyBorder="1" applyAlignment="1" applyProtection="1">
      <alignment horizontal="center" vertical="center" textRotation="255"/>
      <protection locked="0"/>
    </xf>
    <xf numFmtId="0" fontId="3" fillId="2" borderId="8" xfId="0" applyFont="1" applyFill="1" applyBorder="1" applyAlignment="1" applyProtection="1">
      <alignment horizontal="center" vertical="center" textRotation="255"/>
      <protection locked="0"/>
    </xf>
    <xf numFmtId="0" fontId="3" fillId="2" borderId="9" xfId="0" applyFont="1" applyFill="1" applyBorder="1" applyAlignment="1" applyProtection="1">
      <alignment horizontal="center" vertical="center" textRotation="255"/>
      <protection locked="0"/>
    </xf>
    <xf numFmtId="0" fontId="3" fillId="2" borderId="2" xfId="0" applyFont="1" applyFill="1" applyBorder="1" applyAlignment="1" applyProtection="1">
      <alignment horizontal="center" vertical="center" textRotation="255"/>
      <protection locked="0"/>
    </xf>
    <xf numFmtId="0" fontId="3" fillId="2" borderId="3" xfId="0" applyFont="1" applyFill="1" applyBorder="1" applyAlignment="1" applyProtection="1">
      <alignment horizontal="center" vertical="center" textRotation="255"/>
      <protection locked="0"/>
    </xf>
    <xf numFmtId="0" fontId="3" fillId="2" borderId="4" xfId="0" applyFont="1" applyFill="1" applyBorder="1" applyAlignment="1" applyProtection="1">
      <alignment horizontal="center" vertical="center" textRotation="255"/>
      <protection locked="0"/>
    </xf>
    <xf numFmtId="9" fontId="14" fillId="0" borderId="17" xfId="0" applyNumberFormat="1" applyFont="1" applyFill="1" applyBorder="1" applyAlignment="1" applyProtection="1">
      <alignment horizontal="center" vertical="center"/>
    </xf>
    <xf numFmtId="9" fontId="14" fillId="0" borderId="18" xfId="0" applyNumberFormat="1" applyFont="1" applyFill="1" applyBorder="1" applyAlignment="1" applyProtection="1">
      <alignment horizontal="center" vertical="center"/>
    </xf>
    <xf numFmtId="9" fontId="14" fillId="0" borderId="10" xfId="0" applyNumberFormat="1" applyFont="1" applyFill="1" applyBorder="1" applyAlignment="1" applyProtection="1">
      <alignment horizontal="center" vertical="center"/>
    </xf>
    <xf numFmtId="9" fontId="14" fillId="0" borderId="1" xfId="0" applyNumberFormat="1" applyFont="1" applyFill="1" applyBorder="1" applyAlignment="1" applyProtection="1">
      <alignment horizontal="center" vertical="center"/>
    </xf>
    <xf numFmtId="9" fontId="14" fillId="0" borderId="12" xfId="0" applyNumberFormat="1" applyFont="1" applyFill="1" applyBorder="1" applyAlignment="1" applyProtection="1">
      <alignment horizontal="center" vertical="center"/>
    </xf>
    <xf numFmtId="9" fontId="14" fillId="0" borderId="13" xfId="0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9" fontId="15" fillId="0" borderId="18" xfId="0" applyNumberFormat="1" applyFont="1" applyFill="1" applyBorder="1" applyAlignment="1" applyProtection="1">
      <alignment horizontal="center" vertical="center"/>
    </xf>
    <xf numFmtId="9" fontId="15" fillId="0" borderId="19" xfId="0" applyNumberFormat="1" applyFont="1" applyFill="1" applyBorder="1" applyAlignment="1" applyProtection="1">
      <alignment horizontal="center" vertical="center"/>
    </xf>
    <xf numFmtId="9" fontId="15" fillId="0" borderId="1" xfId="0" applyNumberFormat="1" applyFont="1" applyFill="1" applyBorder="1" applyAlignment="1" applyProtection="1">
      <alignment horizontal="center" vertical="center"/>
    </xf>
    <xf numFmtId="9" fontId="15" fillId="0" borderId="11" xfId="0" applyNumberFormat="1" applyFont="1" applyFill="1" applyBorder="1" applyAlignment="1" applyProtection="1">
      <alignment horizontal="center" vertical="center"/>
    </xf>
    <xf numFmtId="9" fontId="15" fillId="0" borderId="13" xfId="0" applyNumberFormat="1" applyFont="1" applyFill="1" applyBorder="1" applyAlignment="1" applyProtection="1">
      <alignment horizontal="center" vertical="center"/>
    </xf>
    <xf numFmtId="9" fontId="15" fillId="0" borderId="14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0">
    <cellStyle name="Euro" xfId="1"/>
    <cellStyle name="Hipervínculo" xfId="9" builtinId="8"/>
    <cellStyle name="Millares" xfId="2" builtinId="3"/>
    <cellStyle name="Moneda" xfId="8" builtinId="4"/>
    <cellStyle name="Moneda 2" xfId="3"/>
    <cellStyle name="Normal" xfId="0" builtinId="0"/>
    <cellStyle name="Normal 2" xfId="4"/>
    <cellStyle name="Normal 2 2" xfId="5"/>
    <cellStyle name="Normal 3" xfId="6"/>
    <cellStyle name="Porcentaje" xfId="7" builtinId="5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velocimetros'!$B$8:$B$9</c:f>
              <c:numCache>
                <c:formatCode>General</c:formatCode>
                <c:ptCount val="2"/>
                <c:pt idx="0">
                  <c:v>0</c:v>
                </c:pt>
                <c:pt idx="1">
                  <c:v>0.78503413119379606</c:v>
                </c:pt>
              </c:numCache>
            </c:numRef>
          </c:xVal>
          <c:yVal>
            <c:numRef>
              <c:f>'Parametros de velocimetros'!$C$8:$C$9</c:f>
              <c:numCache>
                <c:formatCode>General</c:formatCode>
                <c:ptCount val="2"/>
                <c:pt idx="0">
                  <c:v>0</c:v>
                </c:pt>
                <c:pt idx="1">
                  <c:v>0.15401757322072601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12480"/>
        <c:axId val="440214272"/>
      </c:scatterChart>
      <c:valAx>
        <c:axId val="44021248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0214272"/>
        <c:crossesAt val="0"/>
        <c:crossBetween val="midCat"/>
      </c:valAx>
      <c:valAx>
        <c:axId val="440214272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021248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velocimetros'!$B$80:$B$81</c:f>
              <c:numCache>
                <c:formatCode>General</c:formatCode>
                <c:ptCount val="2"/>
                <c:pt idx="0">
                  <c:v>0</c:v>
                </c:pt>
                <c:pt idx="1">
                  <c:v>0.73910362600902946</c:v>
                </c:pt>
              </c:numCache>
            </c:numRef>
          </c:xVal>
          <c:yVal>
            <c:numRef>
              <c:f>'Parametros de velocimetros'!$C$80:$C$81</c:f>
              <c:numCache>
                <c:formatCode>General</c:formatCode>
                <c:ptCount val="2"/>
                <c:pt idx="0">
                  <c:v>0</c:v>
                </c:pt>
                <c:pt idx="1">
                  <c:v>-0.30614674589207175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33984"/>
        <c:axId val="444239872"/>
      </c:scatterChart>
      <c:valAx>
        <c:axId val="44423398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4239872"/>
        <c:crossesAt val="0"/>
        <c:crossBetween val="midCat"/>
      </c:valAx>
      <c:valAx>
        <c:axId val="444239872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423398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velocimetros'!$B$88:$B$89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'Parametros de velocimetros'!$C$88:$C$89</c:f>
              <c:numCache>
                <c:formatCode>General</c:formatCode>
                <c:ptCount val="2"/>
                <c:pt idx="0">
                  <c:v>0</c:v>
                </c:pt>
                <c:pt idx="1">
                  <c:v>9.8011876392689601E-17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83904"/>
        <c:axId val="444306176"/>
      </c:scatterChart>
      <c:valAx>
        <c:axId val="44428390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4306176"/>
        <c:crossesAt val="0"/>
        <c:crossBetween val="midCat"/>
      </c:valAx>
      <c:valAx>
        <c:axId val="44430617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4283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velocimetros'!$B$96:$B$97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xVal>
          <c:yVal>
            <c:numRef>
              <c:f>'Parametros de velocimetros'!$C$96:$C$97</c:f>
              <c:numCache>
                <c:formatCode>General</c:formatCode>
                <c:ptCount val="2"/>
                <c:pt idx="0">
                  <c:v>0</c:v>
                </c:pt>
                <c:pt idx="1">
                  <c:v>9.8011876392689601E-17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57248"/>
        <c:axId val="443958784"/>
      </c:scatterChart>
      <c:valAx>
        <c:axId val="443957248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3958784"/>
        <c:crossesAt val="0"/>
        <c:crossBetween val="midCat"/>
      </c:valAx>
      <c:valAx>
        <c:axId val="443958784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395724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velocimetros'!$B$16:$B$17</c:f>
              <c:numCache>
                <c:formatCode>General</c:formatCode>
                <c:ptCount val="2"/>
                <c:pt idx="0">
                  <c:v>0</c:v>
                </c:pt>
                <c:pt idx="1">
                  <c:v>0.78660392605116369</c:v>
                </c:pt>
              </c:numCache>
            </c:numRef>
          </c:xVal>
          <c:yVal>
            <c:numRef>
              <c:f>'Parametros de velocimetros'!$C$16:$C$17</c:f>
              <c:numCache>
                <c:formatCode>General</c:formatCode>
                <c:ptCount val="2"/>
                <c:pt idx="0">
                  <c:v>0</c:v>
                </c:pt>
                <c:pt idx="1">
                  <c:v>-0.14578842039371798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29600"/>
        <c:axId val="440731136"/>
      </c:scatterChart>
      <c:valAx>
        <c:axId val="44072960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0731136"/>
        <c:crossesAt val="0"/>
        <c:crossBetween val="midCat"/>
      </c:valAx>
      <c:valAx>
        <c:axId val="44073113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0729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velocimetros'!$B$24:$B$25</c:f>
              <c:numCache>
                <c:formatCode>General</c:formatCode>
                <c:ptCount val="2"/>
                <c:pt idx="0">
                  <c:v>0</c:v>
                </c:pt>
                <c:pt idx="1">
                  <c:v>0.79204251703016204</c:v>
                </c:pt>
              </c:numCache>
            </c:numRef>
          </c:xVal>
          <c:yVal>
            <c:numRef>
              <c:f>'Parametros de velocimetros'!$C$24:$C$25</c:f>
              <c:numCache>
                <c:formatCode>General</c:formatCode>
                <c:ptCount val="2"/>
                <c:pt idx="0">
                  <c:v>0</c:v>
                </c:pt>
                <c:pt idx="1">
                  <c:v>-0.1125551030230327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79520"/>
        <c:axId val="440781056"/>
      </c:scatterChart>
      <c:valAx>
        <c:axId val="44077952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0781056"/>
        <c:crossesAt val="0"/>
        <c:crossBetween val="midCat"/>
      </c:valAx>
      <c:valAx>
        <c:axId val="44078105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077952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velocimetros'!$B$32:$B$33</c:f>
              <c:numCache>
                <c:formatCode>General</c:formatCode>
                <c:ptCount val="2"/>
                <c:pt idx="0">
                  <c:v>0</c:v>
                </c:pt>
                <c:pt idx="1">
                  <c:v>0.78337824849741255</c:v>
                </c:pt>
              </c:numCache>
            </c:numRef>
          </c:xVal>
          <c:yVal>
            <c:numRef>
              <c:f>'Parametros de velocimetros'!$C$32:$C$33</c:f>
              <c:numCache>
                <c:formatCode>General</c:formatCode>
                <c:ptCount val="2"/>
                <c:pt idx="0">
                  <c:v>0</c:v>
                </c:pt>
                <c:pt idx="1">
                  <c:v>0.1622298362852102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29440"/>
        <c:axId val="440830976"/>
      </c:scatterChart>
      <c:valAx>
        <c:axId val="44082944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0830976"/>
        <c:crossesAt val="0"/>
        <c:crossBetween val="midCat"/>
      </c:valAx>
      <c:valAx>
        <c:axId val="44083097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0829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velocimetros'!$B$40:$B$41</c:f>
              <c:numCache>
                <c:formatCode>General</c:formatCode>
                <c:ptCount val="2"/>
                <c:pt idx="0">
                  <c:v>0</c:v>
                </c:pt>
                <c:pt idx="1">
                  <c:v>0.52514440229084092</c:v>
                </c:pt>
              </c:numCache>
            </c:numRef>
          </c:xVal>
          <c:yVal>
            <c:numRef>
              <c:f>'Parametros de velocimetros'!$C$40:$C$41</c:f>
              <c:numCache>
                <c:formatCode>General</c:formatCode>
                <c:ptCount val="2"/>
                <c:pt idx="0">
                  <c:v>0</c:v>
                </c:pt>
                <c:pt idx="1">
                  <c:v>0.60350920187068846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36672"/>
        <c:axId val="443854848"/>
      </c:scatterChart>
      <c:valAx>
        <c:axId val="44383667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3854848"/>
        <c:crossesAt val="0"/>
        <c:crossBetween val="midCat"/>
      </c:valAx>
      <c:valAx>
        <c:axId val="443854848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3836672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velocimetros'!$B$48:$B$49</c:f>
              <c:numCache>
                <c:formatCode>General</c:formatCode>
                <c:ptCount val="2"/>
                <c:pt idx="0">
                  <c:v>0</c:v>
                </c:pt>
                <c:pt idx="1">
                  <c:v>0.56568542494923812</c:v>
                </c:pt>
              </c:numCache>
            </c:numRef>
          </c:xVal>
          <c:yVal>
            <c:numRef>
              <c:f>'Parametros de velocimetros'!$C$48:$C$49</c:f>
              <c:numCache>
                <c:formatCode>General</c:formatCode>
                <c:ptCount val="2"/>
                <c:pt idx="0">
                  <c:v>0</c:v>
                </c:pt>
                <c:pt idx="1">
                  <c:v>-0.56568542494923801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24448"/>
        <c:axId val="443626240"/>
      </c:scatterChart>
      <c:valAx>
        <c:axId val="443624448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3626240"/>
        <c:crossesAt val="0"/>
        <c:crossBetween val="midCat"/>
      </c:valAx>
      <c:valAx>
        <c:axId val="443626240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3624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velocimetros'!$B$56:$B$57</c:f>
              <c:numCache>
                <c:formatCode>General</c:formatCode>
                <c:ptCount val="2"/>
                <c:pt idx="0">
                  <c:v>0</c:v>
                </c:pt>
                <c:pt idx="1">
                  <c:v>0.41587604633928477</c:v>
                </c:pt>
              </c:numCache>
            </c:numRef>
          </c:xVal>
          <c:yVal>
            <c:numRef>
              <c:f>'Parametros de velocimetros'!$C$56:$C$57</c:f>
              <c:numCache>
                <c:formatCode>General</c:formatCode>
                <c:ptCount val="2"/>
                <c:pt idx="0">
                  <c:v>0</c:v>
                </c:pt>
                <c:pt idx="1">
                  <c:v>0.68340845332875788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79104"/>
        <c:axId val="443680640"/>
      </c:scatterChart>
      <c:valAx>
        <c:axId val="443679104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3680640"/>
        <c:crossesAt val="0"/>
        <c:crossBetween val="midCat"/>
      </c:valAx>
      <c:valAx>
        <c:axId val="443680640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367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velocimetros'!$B$64:$B$65</c:f>
              <c:numCache>
                <c:formatCode>General</c:formatCode>
                <c:ptCount val="2"/>
                <c:pt idx="0">
                  <c:v>0</c:v>
                </c:pt>
                <c:pt idx="1">
                  <c:v>0.79583371340938114</c:v>
                </c:pt>
              </c:numCache>
            </c:numRef>
          </c:xVal>
          <c:yVal>
            <c:numRef>
              <c:f>'Parametros de velocimetros'!$C$64:$C$65</c:f>
              <c:numCache>
                <c:formatCode>General</c:formatCode>
                <c:ptCount val="2"/>
                <c:pt idx="0">
                  <c:v>0</c:v>
                </c:pt>
                <c:pt idx="1">
                  <c:v>8.1539564636040368E-2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33120"/>
        <c:axId val="443734656"/>
      </c:scatterChart>
      <c:valAx>
        <c:axId val="44373312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3734656"/>
        <c:crossesAt val="0"/>
        <c:crossBetween val="midCat"/>
      </c:valAx>
      <c:valAx>
        <c:axId val="44373465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3733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2.9209621993127148E-2"/>
          <c:w val="1"/>
          <c:h val="0.97552447552447585"/>
        </c:manualLayout>
      </c:layout>
      <c:doughnutChart>
        <c:varyColors val="1"/>
        <c:ser>
          <c:idx val="0"/>
          <c:order val="0"/>
          <c:tx>
            <c:v>Escala</c:v>
          </c:tx>
          <c:spPr>
            <a:ln>
              <a:solidFill>
                <a:schemeClr val="bg1"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7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8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9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0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1"/>
            <c:bubble3D val="0"/>
            <c:spPr>
              <a:solidFill>
                <a:srgbClr val="00B050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2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3"/>
            <c:bubble3D val="0"/>
            <c:spPr>
              <a:solidFill>
                <a:srgbClr val="009A46"/>
              </a:solidFill>
              <a:ln>
                <a:solidFill>
                  <a:schemeClr val="bg1">
                    <a:alpha val="96000"/>
                  </a:schemeClr>
                </a:solidFill>
              </a:ln>
            </c:spPr>
          </c:dPt>
          <c:dPt>
            <c:idx val="14"/>
            <c:bubble3D val="0"/>
            <c:spPr>
              <a:noFill/>
              <a:ln>
                <a:solidFill>
                  <a:schemeClr val="bg1">
                    <a:alpha val="96000"/>
                  </a:schemeClr>
                </a:solidFill>
              </a:ln>
            </c:spPr>
          </c:dPt>
          <c:val>
            <c:numRef>
              <c:f>'Parametros de velocimetros'!$D$9:$R$9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34"/>
        <c:holeSize val="82"/>
      </c:doughnutChart>
      <c:scatterChart>
        <c:scatterStyle val="lineMarker"/>
        <c:varyColors val="0"/>
        <c:ser>
          <c:idx val="1"/>
          <c:order val="1"/>
          <c:tx>
            <c:v>Aguja</c:v>
          </c:tx>
          <c:spPr>
            <a:ln w="38100">
              <a:solidFill>
                <a:schemeClr val="tx2"/>
              </a:solidFill>
              <a:headEnd type="diamond" w="med" len="med"/>
              <a:tailEnd type="diamond" w="med" len="med"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'Parametros de velocimetros'!$B$72:$B$73</c:f>
              <c:numCache>
                <c:formatCode>General</c:formatCode>
                <c:ptCount val="2"/>
                <c:pt idx="0">
                  <c:v>0</c:v>
                </c:pt>
                <c:pt idx="1">
                  <c:v>0.75474126317568291</c:v>
                </c:pt>
              </c:numCache>
            </c:numRef>
          </c:xVal>
          <c:yVal>
            <c:numRef>
              <c:f>'Parametros de velocimetros'!$C$72:$C$73</c:f>
              <c:numCache>
                <c:formatCode>General</c:formatCode>
                <c:ptCount val="2"/>
                <c:pt idx="0">
                  <c:v>0</c:v>
                </c:pt>
                <c:pt idx="1">
                  <c:v>0.26526519873510479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78560"/>
        <c:axId val="443780096"/>
      </c:scatterChart>
      <c:valAx>
        <c:axId val="443778560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443780096"/>
        <c:crossesAt val="0"/>
        <c:crossBetween val="midCat"/>
      </c:valAx>
      <c:valAx>
        <c:axId val="443780096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3778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167217</xdr:rowOff>
    </xdr:from>
    <xdr:to>
      <xdr:col>8</xdr:col>
      <xdr:colOff>73025</xdr:colOff>
      <xdr:row>18</xdr:row>
      <xdr:rowOff>148167</xdr:rowOff>
    </xdr:to>
    <xdr:graphicFrame macro="">
      <xdr:nvGraphicFramePr>
        <xdr:cNvPr id="2055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182804</xdr:colOff>
      <xdr:row>18</xdr:row>
      <xdr:rowOff>114493</xdr:rowOff>
    </xdr:from>
    <xdr:to>
      <xdr:col>7</xdr:col>
      <xdr:colOff>54842</xdr:colOff>
      <xdr:row>19</xdr:row>
      <xdr:rowOff>149129</xdr:rowOff>
    </xdr:to>
    <xdr:sp macro="" textlink="">
      <xdr:nvSpPr>
        <xdr:cNvPr id="2" name="CuadroTexto 1"/>
        <xdr:cNvSpPr txBox="1"/>
      </xdr:nvSpPr>
      <xdr:spPr>
        <a:xfrm>
          <a:off x="796637" y="2590993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7</xdr:col>
      <xdr:colOff>132774</xdr:colOff>
      <xdr:row>15</xdr:row>
      <xdr:rowOff>10584</xdr:rowOff>
    </xdr:from>
    <xdr:to>
      <xdr:col>11</xdr:col>
      <xdr:colOff>4811</xdr:colOff>
      <xdr:row>16</xdr:row>
      <xdr:rowOff>45220</xdr:rowOff>
    </xdr:to>
    <xdr:sp macro="" textlink="">
      <xdr:nvSpPr>
        <xdr:cNvPr id="9" name="CuadroTexto 8"/>
        <xdr:cNvSpPr txBox="1"/>
      </xdr:nvSpPr>
      <xdr:spPr>
        <a:xfrm>
          <a:off x="1593274" y="1915584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6</xdr:col>
      <xdr:colOff>115840</xdr:colOff>
      <xdr:row>17</xdr:row>
      <xdr:rowOff>119688</xdr:rowOff>
    </xdr:from>
    <xdr:to>
      <xdr:col>9</xdr:col>
      <xdr:colOff>199545</xdr:colOff>
      <xdr:row>18</xdr:row>
      <xdr:rowOff>154324</xdr:rowOff>
    </xdr:to>
    <xdr:sp macro="" textlink="">
      <xdr:nvSpPr>
        <xdr:cNvPr id="10" name="CuadroTexto 9"/>
        <xdr:cNvSpPr txBox="1"/>
      </xdr:nvSpPr>
      <xdr:spPr>
        <a:xfrm>
          <a:off x="1364673" y="2405688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6</xdr:col>
      <xdr:colOff>205895</xdr:colOff>
      <xdr:row>12</xdr:row>
      <xdr:rowOff>131811</xdr:rowOff>
    </xdr:from>
    <xdr:to>
      <xdr:col>9</xdr:col>
      <xdr:colOff>128323</xdr:colOff>
      <xdr:row>13</xdr:row>
      <xdr:rowOff>141553</xdr:rowOff>
    </xdr:to>
    <xdr:sp macro="" textlink="">
      <xdr:nvSpPr>
        <xdr:cNvPr id="3" name="CuadroTexto 2"/>
        <xdr:cNvSpPr txBox="1"/>
      </xdr:nvSpPr>
      <xdr:spPr>
        <a:xfrm>
          <a:off x="1454728" y="1465311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4</xdr:col>
      <xdr:colOff>2308</xdr:colOff>
      <xdr:row>11</xdr:row>
      <xdr:rowOff>15779</xdr:rowOff>
    </xdr:from>
    <xdr:to>
      <xdr:col>6</xdr:col>
      <xdr:colOff>108478</xdr:colOff>
      <xdr:row>12</xdr:row>
      <xdr:rowOff>34396</xdr:rowOff>
    </xdr:to>
    <xdr:sp macro="" textlink="">
      <xdr:nvSpPr>
        <xdr:cNvPr id="26" name="CuadroTexto 25"/>
        <xdr:cNvSpPr txBox="1"/>
      </xdr:nvSpPr>
      <xdr:spPr>
        <a:xfrm>
          <a:off x="827808" y="1158779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9</xdr:col>
      <xdr:colOff>77259</xdr:colOff>
      <xdr:row>11</xdr:row>
      <xdr:rowOff>171450</xdr:rowOff>
    </xdr:from>
    <xdr:to>
      <xdr:col>16</xdr:col>
      <xdr:colOff>151342</xdr:colOff>
      <xdr:row>18</xdr:row>
      <xdr:rowOff>152400</xdr:rowOff>
    </xdr:to>
    <xdr:graphicFrame macro="">
      <xdr:nvGraphicFramePr>
        <xdr:cNvPr id="101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49454</xdr:colOff>
      <xdr:row>18</xdr:row>
      <xdr:rowOff>118726</xdr:rowOff>
    </xdr:from>
    <xdr:to>
      <xdr:col>15</xdr:col>
      <xdr:colOff>133159</xdr:colOff>
      <xdr:row>19</xdr:row>
      <xdr:rowOff>153362</xdr:rowOff>
    </xdr:to>
    <xdr:sp macro="" textlink="">
      <xdr:nvSpPr>
        <xdr:cNvPr id="107" name="CuadroTexto 106"/>
        <xdr:cNvSpPr txBox="1"/>
      </xdr:nvSpPr>
      <xdr:spPr>
        <a:xfrm>
          <a:off x="2568287" y="2595226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15</xdr:col>
      <xdr:colOff>211091</xdr:colOff>
      <xdr:row>15</xdr:row>
      <xdr:rowOff>14817</xdr:rowOff>
    </xdr:from>
    <xdr:to>
      <xdr:col>19</xdr:col>
      <xdr:colOff>83128</xdr:colOff>
      <xdr:row>16</xdr:row>
      <xdr:rowOff>49453</xdr:rowOff>
    </xdr:to>
    <xdr:sp macro="" textlink="">
      <xdr:nvSpPr>
        <xdr:cNvPr id="132" name="CuadroTexto 131"/>
        <xdr:cNvSpPr txBox="1"/>
      </xdr:nvSpPr>
      <xdr:spPr>
        <a:xfrm>
          <a:off x="3364924" y="1919817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14</xdr:col>
      <xdr:colOff>194156</xdr:colOff>
      <xdr:row>17</xdr:row>
      <xdr:rowOff>123921</xdr:rowOff>
    </xdr:from>
    <xdr:to>
      <xdr:col>18</xdr:col>
      <xdr:colOff>66195</xdr:colOff>
      <xdr:row>18</xdr:row>
      <xdr:rowOff>158557</xdr:rowOff>
    </xdr:to>
    <xdr:sp macro="" textlink="">
      <xdr:nvSpPr>
        <xdr:cNvPr id="133" name="CuadroTexto 132"/>
        <xdr:cNvSpPr txBox="1"/>
      </xdr:nvSpPr>
      <xdr:spPr>
        <a:xfrm>
          <a:off x="3136323" y="2409921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15</xdr:col>
      <xdr:colOff>72545</xdr:colOff>
      <xdr:row>12</xdr:row>
      <xdr:rowOff>136044</xdr:rowOff>
    </xdr:from>
    <xdr:to>
      <xdr:col>17</xdr:col>
      <xdr:colOff>206639</xdr:colOff>
      <xdr:row>13</xdr:row>
      <xdr:rowOff>145786</xdr:rowOff>
    </xdr:to>
    <xdr:sp macro="" textlink="">
      <xdr:nvSpPr>
        <xdr:cNvPr id="134" name="CuadroTexto 133"/>
        <xdr:cNvSpPr txBox="1"/>
      </xdr:nvSpPr>
      <xdr:spPr>
        <a:xfrm>
          <a:off x="3226378" y="1469544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12</xdr:col>
      <xdr:colOff>80625</xdr:colOff>
      <xdr:row>11</xdr:row>
      <xdr:rowOff>20012</xdr:rowOff>
    </xdr:from>
    <xdr:to>
      <xdr:col>14</xdr:col>
      <xdr:colOff>186794</xdr:colOff>
      <xdr:row>12</xdr:row>
      <xdr:rowOff>38629</xdr:rowOff>
    </xdr:to>
    <xdr:sp macro="" textlink="">
      <xdr:nvSpPr>
        <xdr:cNvPr id="135" name="CuadroTexto 134"/>
        <xdr:cNvSpPr txBox="1"/>
      </xdr:nvSpPr>
      <xdr:spPr>
        <a:xfrm>
          <a:off x="2599458" y="1163012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17</xdr:col>
      <xdr:colOff>187326</xdr:colOff>
      <xdr:row>11</xdr:row>
      <xdr:rowOff>175684</xdr:rowOff>
    </xdr:from>
    <xdr:to>
      <xdr:col>25</xdr:col>
      <xdr:colOff>176743</xdr:colOff>
      <xdr:row>18</xdr:row>
      <xdr:rowOff>156634</xdr:rowOff>
    </xdr:to>
    <xdr:graphicFrame macro="">
      <xdr:nvGraphicFramePr>
        <xdr:cNvPr id="136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180688</xdr:colOff>
      <xdr:row>18</xdr:row>
      <xdr:rowOff>122960</xdr:rowOff>
    </xdr:from>
    <xdr:to>
      <xdr:col>24</xdr:col>
      <xdr:colOff>137393</xdr:colOff>
      <xdr:row>19</xdr:row>
      <xdr:rowOff>157596</xdr:rowOff>
    </xdr:to>
    <xdr:sp macro="" textlink="">
      <xdr:nvSpPr>
        <xdr:cNvPr id="137" name="CuadroTexto 136"/>
        <xdr:cNvSpPr txBox="1"/>
      </xdr:nvSpPr>
      <xdr:spPr>
        <a:xfrm>
          <a:off x="4371688" y="2599460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25</xdr:col>
      <xdr:colOff>24825</xdr:colOff>
      <xdr:row>15</xdr:row>
      <xdr:rowOff>19051</xdr:rowOff>
    </xdr:from>
    <xdr:to>
      <xdr:col>28</xdr:col>
      <xdr:colOff>172029</xdr:colOff>
      <xdr:row>16</xdr:row>
      <xdr:rowOff>53687</xdr:rowOff>
    </xdr:to>
    <xdr:sp macro="" textlink="">
      <xdr:nvSpPr>
        <xdr:cNvPr id="138" name="CuadroTexto 137"/>
        <xdr:cNvSpPr txBox="1"/>
      </xdr:nvSpPr>
      <xdr:spPr>
        <a:xfrm>
          <a:off x="5168325" y="1924051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23</xdr:col>
      <xdr:colOff>177224</xdr:colOff>
      <xdr:row>17</xdr:row>
      <xdr:rowOff>128155</xdr:rowOff>
    </xdr:from>
    <xdr:to>
      <xdr:col>27</xdr:col>
      <xdr:colOff>133929</xdr:colOff>
      <xdr:row>18</xdr:row>
      <xdr:rowOff>162791</xdr:rowOff>
    </xdr:to>
    <xdr:sp macro="" textlink="">
      <xdr:nvSpPr>
        <xdr:cNvPr id="139" name="CuadroTexto 138"/>
        <xdr:cNvSpPr txBox="1"/>
      </xdr:nvSpPr>
      <xdr:spPr>
        <a:xfrm>
          <a:off x="4939724" y="2414155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24</xdr:col>
      <xdr:colOff>76779</xdr:colOff>
      <xdr:row>12</xdr:row>
      <xdr:rowOff>140278</xdr:rowOff>
    </xdr:from>
    <xdr:to>
      <xdr:col>27</xdr:col>
      <xdr:colOff>62707</xdr:colOff>
      <xdr:row>13</xdr:row>
      <xdr:rowOff>150020</xdr:rowOff>
    </xdr:to>
    <xdr:sp macro="" textlink="">
      <xdr:nvSpPr>
        <xdr:cNvPr id="140" name="CuadroTexto 139"/>
        <xdr:cNvSpPr txBox="1"/>
      </xdr:nvSpPr>
      <xdr:spPr>
        <a:xfrm>
          <a:off x="5029779" y="1473778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21</xdr:col>
      <xdr:colOff>21359</xdr:colOff>
      <xdr:row>11</xdr:row>
      <xdr:rowOff>24246</xdr:rowOff>
    </xdr:from>
    <xdr:to>
      <xdr:col>23</xdr:col>
      <xdr:colOff>169862</xdr:colOff>
      <xdr:row>12</xdr:row>
      <xdr:rowOff>42863</xdr:rowOff>
    </xdr:to>
    <xdr:sp macro="" textlink="">
      <xdr:nvSpPr>
        <xdr:cNvPr id="141" name="CuadroTexto 140"/>
        <xdr:cNvSpPr txBox="1"/>
      </xdr:nvSpPr>
      <xdr:spPr>
        <a:xfrm>
          <a:off x="4402859" y="1167246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25</xdr:col>
      <xdr:colOff>171450</xdr:colOff>
      <xdr:row>12</xdr:row>
      <xdr:rowOff>6350</xdr:rowOff>
    </xdr:from>
    <xdr:to>
      <xdr:col>36</xdr:col>
      <xdr:colOff>19051</xdr:colOff>
      <xdr:row>18</xdr:row>
      <xdr:rowOff>177800</xdr:rowOff>
    </xdr:to>
    <xdr:graphicFrame macro="">
      <xdr:nvGraphicFramePr>
        <xdr:cNvPr id="142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27230</xdr:colOff>
      <xdr:row>18</xdr:row>
      <xdr:rowOff>134601</xdr:rowOff>
    </xdr:from>
    <xdr:to>
      <xdr:col>37</xdr:col>
      <xdr:colOff>0</xdr:colOff>
      <xdr:row>19</xdr:row>
      <xdr:rowOff>169237</xdr:rowOff>
    </xdr:to>
    <xdr:sp macro="" textlink="">
      <xdr:nvSpPr>
        <xdr:cNvPr id="143" name="CuadroTexto 142"/>
        <xdr:cNvSpPr txBox="1"/>
      </xdr:nvSpPr>
      <xdr:spPr>
        <a:xfrm>
          <a:off x="5742230" y="2611101"/>
          <a:ext cx="2348538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34</xdr:col>
      <xdr:colOff>15300</xdr:colOff>
      <xdr:row>14</xdr:row>
      <xdr:rowOff>164042</xdr:rowOff>
    </xdr:from>
    <xdr:to>
      <xdr:col>36</xdr:col>
      <xdr:colOff>123825</xdr:colOff>
      <xdr:row>16</xdr:row>
      <xdr:rowOff>8178</xdr:rowOff>
    </xdr:to>
    <xdr:sp macro="" textlink="">
      <xdr:nvSpPr>
        <xdr:cNvPr id="144" name="CuadroTexto 143"/>
        <xdr:cNvSpPr txBox="1"/>
      </xdr:nvSpPr>
      <xdr:spPr>
        <a:xfrm>
          <a:off x="6492300" y="1878542"/>
          <a:ext cx="48952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32</xdr:col>
      <xdr:colOff>139124</xdr:colOff>
      <xdr:row>17</xdr:row>
      <xdr:rowOff>149321</xdr:rowOff>
    </xdr:from>
    <xdr:to>
      <xdr:col>36</xdr:col>
      <xdr:colOff>95250</xdr:colOff>
      <xdr:row>18</xdr:row>
      <xdr:rowOff>183957</xdr:rowOff>
    </xdr:to>
    <xdr:sp macro="" textlink="">
      <xdr:nvSpPr>
        <xdr:cNvPr id="145" name="CuadroTexto 144"/>
        <xdr:cNvSpPr txBox="1"/>
      </xdr:nvSpPr>
      <xdr:spPr>
        <a:xfrm>
          <a:off x="6235124" y="2435321"/>
          <a:ext cx="718126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33</xdr:col>
      <xdr:colOff>48204</xdr:colOff>
      <xdr:row>12</xdr:row>
      <xdr:rowOff>94769</xdr:rowOff>
    </xdr:from>
    <xdr:to>
      <xdr:col>36</xdr:col>
      <xdr:colOff>34132</xdr:colOff>
      <xdr:row>13</xdr:row>
      <xdr:rowOff>104511</xdr:rowOff>
    </xdr:to>
    <xdr:sp macro="" textlink="">
      <xdr:nvSpPr>
        <xdr:cNvPr id="146" name="CuadroTexto 145"/>
        <xdr:cNvSpPr txBox="1"/>
      </xdr:nvSpPr>
      <xdr:spPr>
        <a:xfrm>
          <a:off x="6334704" y="1428269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30</xdr:col>
      <xdr:colOff>10776</xdr:colOff>
      <xdr:row>11</xdr:row>
      <xdr:rowOff>26362</xdr:rowOff>
    </xdr:from>
    <xdr:to>
      <xdr:col>37</xdr:col>
      <xdr:colOff>28575</xdr:colOff>
      <xdr:row>12</xdr:row>
      <xdr:rowOff>44979</xdr:rowOff>
    </xdr:to>
    <xdr:sp macro="" textlink="">
      <xdr:nvSpPr>
        <xdr:cNvPr id="147" name="CuadroTexto 146"/>
        <xdr:cNvSpPr txBox="1"/>
      </xdr:nvSpPr>
      <xdr:spPr>
        <a:xfrm>
          <a:off x="5725776" y="1817062"/>
          <a:ext cx="1351299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1</xdr:col>
      <xdr:colOff>0</xdr:colOff>
      <xdr:row>21</xdr:row>
      <xdr:rowOff>167217</xdr:rowOff>
    </xdr:from>
    <xdr:to>
      <xdr:col>8</xdr:col>
      <xdr:colOff>73025</xdr:colOff>
      <xdr:row>28</xdr:row>
      <xdr:rowOff>148167</xdr:rowOff>
    </xdr:to>
    <xdr:graphicFrame macro="">
      <xdr:nvGraphicFramePr>
        <xdr:cNvPr id="171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182804</xdr:colOff>
      <xdr:row>28</xdr:row>
      <xdr:rowOff>114493</xdr:rowOff>
    </xdr:from>
    <xdr:to>
      <xdr:col>7</xdr:col>
      <xdr:colOff>54842</xdr:colOff>
      <xdr:row>29</xdr:row>
      <xdr:rowOff>149129</xdr:rowOff>
    </xdr:to>
    <xdr:sp macro="" textlink="">
      <xdr:nvSpPr>
        <xdr:cNvPr id="172" name="CuadroTexto 171"/>
        <xdr:cNvSpPr txBox="1"/>
      </xdr:nvSpPr>
      <xdr:spPr>
        <a:xfrm>
          <a:off x="796637" y="2590993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7</xdr:col>
      <xdr:colOff>132774</xdr:colOff>
      <xdr:row>25</xdr:row>
      <xdr:rowOff>10584</xdr:rowOff>
    </xdr:from>
    <xdr:to>
      <xdr:col>11</xdr:col>
      <xdr:colOff>4811</xdr:colOff>
      <xdr:row>26</xdr:row>
      <xdr:rowOff>45220</xdr:rowOff>
    </xdr:to>
    <xdr:sp macro="" textlink="">
      <xdr:nvSpPr>
        <xdr:cNvPr id="173" name="CuadroTexto 172"/>
        <xdr:cNvSpPr txBox="1"/>
      </xdr:nvSpPr>
      <xdr:spPr>
        <a:xfrm>
          <a:off x="1593274" y="1915584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6</xdr:col>
      <xdr:colOff>115840</xdr:colOff>
      <xdr:row>27</xdr:row>
      <xdr:rowOff>119688</xdr:rowOff>
    </xdr:from>
    <xdr:to>
      <xdr:col>9</xdr:col>
      <xdr:colOff>199545</xdr:colOff>
      <xdr:row>28</xdr:row>
      <xdr:rowOff>154324</xdr:rowOff>
    </xdr:to>
    <xdr:sp macro="" textlink="">
      <xdr:nvSpPr>
        <xdr:cNvPr id="174" name="CuadroTexto 173"/>
        <xdr:cNvSpPr txBox="1"/>
      </xdr:nvSpPr>
      <xdr:spPr>
        <a:xfrm>
          <a:off x="1364673" y="2405688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6</xdr:col>
      <xdr:colOff>205895</xdr:colOff>
      <xdr:row>22</xdr:row>
      <xdr:rowOff>131811</xdr:rowOff>
    </xdr:from>
    <xdr:to>
      <xdr:col>9</xdr:col>
      <xdr:colOff>128323</xdr:colOff>
      <xdr:row>23</xdr:row>
      <xdr:rowOff>141553</xdr:rowOff>
    </xdr:to>
    <xdr:sp macro="" textlink="">
      <xdr:nvSpPr>
        <xdr:cNvPr id="175" name="CuadroTexto 174"/>
        <xdr:cNvSpPr txBox="1"/>
      </xdr:nvSpPr>
      <xdr:spPr>
        <a:xfrm>
          <a:off x="1454728" y="1465311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4</xdr:col>
      <xdr:colOff>2308</xdr:colOff>
      <xdr:row>21</xdr:row>
      <xdr:rowOff>15779</xdr:rowOff>
    </xdr:from>
    <xdr:to>
      <xdr:col>6</xdr:col>
      <xdr:colOff>108478</xdr:colOff>
      <xdr:row>22</xdr:row>
      <xdr:rowOff>34396</xdr:rowOff>
    </xdr:to>
    <xdr:sp macro="" textlink="">
      <xdr:nvSpPr>
        <xdr:cNvPr id="176" name="CuadroTexto 175"/>
        <xdr:cNvSpPr txBox="1"/>
      </xdr:nvSpPr>
      <xdr:spPr>
        <a:xfrm>
          <a:off x="827808" y="1158779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9</xdr:col>
      <xdr:colOff>77259</xdr:colOff>
      <xdr:row>21</xdr:row>
      <xdr:rowOff>171450</xdr:rowOff>
    </xdr:from>
    <xdr:to>
      <xdr:col>16</xdr:col>
      <xdr:colOff>151342</xdr:colOff>
      <xdr:row>28</xdr:row>
      <xdr:rowOff>152400</xdr:rowOff>
    </xdr:to>
    <xdr:graphicFrame macro="">
      <xdr:nvGraphicFramePr>
        <xdr:cNvPr id="177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49454</xdr:colOff>
      <xdr:row>28</xdr:row>
      <xdr:rowOff>118726</xdr:rowOff>
    </xdr:from>
    <xdr:to>
      <xdr:col>15</xdr:col>
      <xdr:colOff>133159</xdr:colOff>
      <xdr:row>29</xdr:row>
      <xdr:rowOff>153362</xdr:rowOff>
    </xdr:to>
    <xdr:sp macro="" textlink="">
      <xdr:nvSpPr>
        <xdr:cNvPr id="178" name="CuadroTexto 177"/>
        <xdr:cNvSpPr txBox="1"/>
      </xdr:nvSpPr>
      <xdr:spPr>
        <a:xfrm>
          <a:off x="2568287" y="2595226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15</xdr:col>
      <xdr:colOff>211091</xdr:colOff>
      <xdr:row>25</xdr:row>
      <xdr:rowOff>14817</xdr:rowOff>
    </xdr:from>
    <xdr:to>
      <xdr:col>19</xdr:col>
      <xdr:colOff>83128</xdr:colOff>
      <xdr:row>26</xdr:row>
      <xdr:rowOff>49453</xdr:rowOff>
    </xdr:to>
    <xdr:sp macro="" textlink="">
      <xdr:nvSpPr>
        <xdr:cNvPr id="179" name="CuadroTexto 178"/>
        <xdr:cNvSpPr txBox="1"/>
      </xdr:nvSpPr>
      <xdr:spPr>
        <a:xfrm>
          <a:off x="3364924" y="1919817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14</xdr:col>
      <xdr:colOff>194156</xdr:colOff>
      <xdr:row>27</xdr:row>
      <xdr:rowOff>123921</xdr:rowOff>
    </xdr:from>
    <xdr:to>
      <xdr:col>18</xdr:col>
      <xdr:colOff>66195</xdr:colOff>
      <xdr:row>28</xdr:row>
      <xdr:rowOff>158557</xdr:rowOff>
    </xdr:to>
    <xdr:sp macro="" textlink="">
      <xdr:nvSpPr>
        <xdr:cNvPr id="180" name="CuadroTexto 179"/>
        <xdr:cNvSpPr txBox="1"/>
      </xdr:nvSpPr>
      <xdr:spPr>
        <a:xfrm>
          <a:off x="3136323" y="2409921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15</xdr:col>
      <xdr:colOff>72545</xdr:colOff>
      <xdr:row>22</xdr:row>
      <xdr:rowOff>136044</xdr:rowOff>
    </xdr:from>
    <xdr:to>
      <xdr:col>17</xdr:col>
      <xdr:colOff>206639</xdr:colOff>
      <xdr:row>23</xdr:row>
      <xdr:rowOff>145786</xdr:rowOff>
    </xdr:to>
    <xdr:sp macro="" textlink="">
      <xdr:nvSpPr>
        <xdr:cNvPr id="181" name="CuadroTexto 180"/>
        <xdr:cNvSpPr txBox="1"/>
      </xdr:nvSpPr>
      <xdr:spPr>
        <a:xfrm>
          <a:off x="3226378" y="1469544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12</xdr:col>
      <xdr:colOff>80625</xdr:colOff>
      <xdr:row>21</xdr:row>
      <xdr:rowOff>20012</xdr:rowOff>
    </xdr:from>
    <xdr:to>
      <xdr:col>14</xdr:col>
      <xdr:colOff>186794</xdr:colOff>
      <xdr:row>22</xdr:row>
      <xdr:rowOff>38629</xdr:rowOff>
    </xdr:to>
    <xdr:sp macro="" textlink="">
      <xdr:nvSpPr>
        <xdr:cNvPr id="182" name="CuadroTexto 181"/>
        <xdr:cNvSpPr txBox="1"/>
      </xdr:nvSpPr>
      <xdr:spPr>
        <a:xfrm>
          <a:off x="2599458" y="1163012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17</xdr:col>
      <xdr:colOff>187326</xdr:colOff>
      <xdr:row>21</xdr:row>
      <xdr:rowOff>175684</xdr:rowOff>
    </xdr:from>
    <xdr:to>
      <xdr:col>25</xdr:col>
      <xdr:colOff>176743</xdr:colOff>
      <xdr:row>28</xdr:row>
      <xdr:rowOff>156634</xdr:rowOff>
    </xdr:to>
    <xdr:graphicFrame macro="">
      <xdr:nvGraphicFramePr>
        <xdr:cNvPr id="183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180688</xdr:colOff>
      <xdr:row>28</xdr:row>
      <xdr:rowOff>122960</xdr:rowOff>
    </xdr:from>
    <xdr:to>
      <xdr:col>24</xdr:col>
      <xdr:colOff>137393</xdr:colOff>
      <xdr:row>29</xdr:row>
      <xdr:rowOff>157596</xdr:rowOff>
    </xdr:to>
    <xdr:sp macro="" textlink="">
      <xdr:nvSpPr>
        <xdr:cNvPr id="184" name="CuadroTexto 183"/>
        <xdr:cNvSpPr txBox="1"/>
      </xdr:nvSpPr>
      <xdr:spPr>
        <a:xfrm>
          <a:off x="4371688" y="2599460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25</xdr:col>
      <xdr:colOff>24825</xdr:colOff>
      <xdr:row>25</xdr:row>
      <xdr:rowOff>19051</xdr:rowOff>
    </xdr:from>
    <xdr:to>
      <xdr:col>28</xdr:col>
      <xdr:colOff>172029</xdr:colOff>
      <xdr:row>26</xdr:row>
      <xdr:rowOff>53687</xdr:rowOff>
    </xdr:to>
    <xdr:sp macro="" textlink="">
      <xdr:nvSpPr>
        <xdr:cNvPr id="185" name="CuadroTexto 184"/>
        <xdr:cNvSpPr txBox="1"/>
      </xdr:nvSpPr>
      <xdr:spPr>
        <a:xfrm>
          <a:off x="5168325" y="1924051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23</xdr:col>
      <xdr:colOff>177224</xdr:colOff>
      <xdr:row>27</xdr:row>
      <xdr:rowOff>128155</xdr:rowOff>
    </xdr:from>
    <xdr:to>
      <xdr:col>27</xdr:col>
      <xdr:colOff>133929</xdr:colOff>
      <xdr:row>28</xdr:row>
      <xdr:rowOff>162791</xdr:rowOff>
    </xdr:to>
    <xdr:sp macro="" textlink="">
      <xdr:nvSpPr>
        <xdr:cNvPr id="186" name="CuadroTexto 185"/>
        <xdr:cNvSpPr txBox="1"/>
      </xdr:nvSpPr>
      <xdr:spPr>
        <a:xfrm>
          <a:off x="4939724" y="2414155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24</xdr:col>
      <xdr:colOff>76779</xdr:colOff>
      <xdr:row>22</xdr:row>
      <xdr:rowOff>140278</xdr:rowOff>
    </xdr:from>
    <xdr:to>
      <xdr:col>27</xdr:col>
      <xdr:colOff>62707</xdr:colOff>
      <xdr:row>23</xdr:row>
      <xdr:rowOff>150020</xdr:rowOff>
    </xdr:to>
    <xdr:sp macro="" textlink="">
      <xdr:nvSpPr>
        <xdr:cNvPr id="187" name="CuadroTexto 186"/>
        <xdr:cNvSpPr txBox="1"/>
      </xdr:nvSpPr>
      <xdr:spPr>
        <a:xfrm>
          <a:off x="5029779" y="1473778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21</xdr:col>
      <xdr:colOff>21359</xdr:colOff>
      <xdr:row>21</xdr:row>
      <xdr:rowOff>24246</xdr:rowOff>
    </xdr:from>
    <xdr:to>
      <xdr:col>23</xdr:col>
      <xdr:colOff>169862</xdr:colOff>
      <xdr:row>22</xdr:row>
      <xdr:rowOff>42863</xdr:rowOff>
    </xdr:to>
    <xdr:sp macro="" textlink="">
      <xdr:nvSpPr>
        <xdr:cNvPr id="188" name="CuadroTexto 187"/>
        <xdr:cNvSpPr txBox="1"/>
      </xdr:nvSpPr>
      <xdr:spPr>
        <a:xfrm>
          <a:off x="4402859" y="1167246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25</xdr:col>
      <xdr:colOff>66675</xdr:colOff>
      <xdr:row>22</xdr:row>
      <xdr:rowOff>15875</xdr:rowOff>
    </xdr:from>
    <xdr:to>
      <xdr:col>36</xdr:col>
      <xdr:colOff>85727</xdr:colOff>
      <xdr:row>28</xdr:row>
      <xdr:rowOff>187325</xdr:rowOff>
    </xdr:to>
    <xdr:graphicFrame macro="">
      <xdr:nvGraphicFramePr>
        <xdr:cNvPr id="189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189155</xdr:colOff>
      <xdr:row>28</xdr:row>
      <xdr:rowOff>144126</xdr:rowOff>
    </xdr:from>
    <xdr:to>
      <xdr:col>37</xdr:col>
      <xdr:colOff>0</xdr:colOff>
      <xdr:row>29</xdr:row>
      <xdr:rowOff>178762</xdr:rowOff>
    </xdr:to>
    <xdr:sp macro="" textlink="">
      <xdr:nvSpPr>
        <xdr:cNvPr id="190" name="CuadroTexto 189"/>
        <xdr:cNvSpPr txBox="1"/>
      </xdr:nvSpPr>
      <xdr:spPr>
        <a:xfrm>
          <a:off x="5713655" y="4525626"/>
          <a:ext cx="2348538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32</xdr:col>
      <xdr:colOff>120074</xdr:colOff>
      <xdr:row>27</xdr:row>
      <xdr:rowOff>168371</xdr:rowOff>
    </xdr:from>
    <xdr:to>
      <xdr:col>36</xdr:col>
      <xdr:colOff>76200</xdr:colOff>
      <xdr:row>29</xdr:row>
      <xdr:rowOff>12507</xdr:rowOff>
    </xdr:to>
    <xdr:sp macro="" textlink="">
      <xdr:nvSpPr>
        <xdr:cNvPr id="191" name="CuadroTexto 190"/>
        <xdr:cNvSpPr txBox="1"/>
      </xdr:nvSpPr>
      <xdr:spPr>
        <a:xfrm>
          <a:off x="6216074" y="4359371"/>
          <a:ext cx="718126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33</xdr:col>
      <xdr:colOff>29154</xdr:colOff>
      <xdr:row>22</xdr:row>
      <xdr:rowOff>104294</xdr:rowOff>
    </xdr:from>
    <xdr:to>
      <xdr:col>36</xdr:col>
      <xdr:colOff>15082</xdr:colOff>
      <xdr:row>23</xdr:row>
      <xdr:rowOff>114036</xdr:rowOff>
    </xdr:to>
    <xdr:sp macro="" textlink="">
      <xdr:nvSpPr>
        <xdr:cNvPr id="192" name="CuadroTexto 191"/>
        <xdr:cNvSpPr txBox="1"/>
      </xdr:nvSpPr>
      <xdr:spPr>
        <a:xfrm>
          <a:off x="6315654" y="3342794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29</xdr:col>
      <xdr:colOff>163176</xdr:colOff>
      <xdr:row>21</xdr:row>
      <xdr:rowOff>45412</xdr:rowOff>
    </xdr:from>
    <xdr:to>
      <xdr:col>37</xdr:col>
      <xdr:colOff>0</xdr:colOff>
      <xdr:row>22</xdr:row>
      <xdr:rowOff>64029</xdr:rowOff>
    </xdr:to>
    <xdr:sp macro="" textlink="">
      <xdr:nvSpPr>
        <xdr:cNvPr id="193" name="CuadroTexto 192"/>
        <xdr:cNvSpPr txBox="1"/>
      </xdr:nvSpPr>
      <xdr:spPr>
        <a:xfrm>
          <a:off x="5687676" y="3093412"/>
          <a:ext cx="2159336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1</xdr:col>
      <xdr:colOff>0</xdr:colOff>
      <xdr:row>31</xdr:row>
      <xdr:rowOff>167217</xdr:rowOff>
    </xdr:from>
    <xdr:to>
      <xdr:col>8</xdr:col>
      <xdr:colOff>73025</xdr:colOff>
      <xdr:row>38</xdr:row>
      <xdr:rowOff>148167</xdr:rowOff>
    </xdr:to>
    <xdr:graphicFrame macro="">
      <xdr:nvGraphicFramePr>
        <xdr:cNvPr id="194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182804</xdr:colOff>
      <xdr:row>38</xdr:row>
      <xdr:rowOff>114493</xdr:rowOff>
    </xdr:from>
    <xdr:to>
      <xdr:col>7</xdr:col>
      <xdr:colOff>54842</xdr:colOff>
      <xdr:row>39</xdr:row>
      <xdr:rowOff>149129</xdr:rowOff>
    </xdr:to>
    <xdr:sp macro="" textlink="">
      <xdr:nvSpPr>
        <xdr:cNvPr id="195" name="CuadroTexto 194"/>
        <xdr:cNvSpPr txBox="1"/>
      </xdr:nvSpPr>
      <xdr:spPr>
        <a:xfrm>
          <a:off x="796637" y="2590993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7</xdr:col>
      <xdr:colOff>132774</xdr:colOff>
      <xdr:row>35</xdr:row>
      <xdr:rowOff>10584</xdr:rowOff>
    </xdr:from>
    <xdr:to>
      <xdr:col>11</xdr:col>
      <xdr:colOff>4811</xdr:colOff>
      <xdr:row>36</xdr:row>
      <xdr:rowOff>45220</xdr:rowOff>
    </xdr:to>
    <xdr:sp macro="" textlink="">
      <xdr:nvSpPr>
        <xdr:cNvPr id="196" name="CuadroTexto 195"/>
        <xdr:cNvSpPr txBox="1"/>
      </xdr:nvSpPr>
      <xdr:spPr>
        <a:xfrm>
          <a:off x="1593274" y="1915584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6</xdr:col>
      <xdr:colOff>115840</xdr:colOff>
      <xdr:row>37</xdr:row>
      <xdr:rowOff>119688</xdr:rowOff>
    </xdr:from>
    <xdr:to>
      <xdr:col>9</xdr:col>
      <xdr:colOff>199545</xdr:colOff>
      <xdr:row>38</xdr:row>
      <xdr:rowOff>154324</xdr:rowOff>
    </xdr:to>
    <xdr:sp macro="" textlink="">
      <xdr:nvSpPr>
        <xdr:cNvPr id="197" name="CuadroTexto 196"/>
        <xdr:cNvSpPr txBox="1"/>
      </xdr:nvSpPr>
      <xdr:spPr>
        <a:xfrm>
          <a:off x="1364673" y="2405688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6</xdr:col>
      <xdr:colOff>205895</xdr:colOff>
      <xdr:row>32</xdr:row>
      <xdr:rowOff>131811</xdr:rowOff>
    </xdr:from>
    <xdr:to>
      <xdr:col>9</xdr:col>
      <xdr:colOff>128323</xdr:colOff>
      <xdr:row>33</xdr:row>
      <xdr:rowOff>141553</xdr:rowOff>
    </xdr:to>
    <xdr:sp macro="" textlink="">
      <xdr:nvSpPr>
        <xdr:cNvPr id="198" name="CuadroTexto 197"/>
        <xdr:cNvSpPr txBox="1"/>
      </xdr:nvSpPr>
      <xdr:spPr>
        <a:xfrm>
          <a:off x="1454728" y="1465311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4</xdr:col>
      <xdr:colOff>2308</xdr:colOff>
      <xdr:row>31</xdr:row>
      <xdr:rowOff>15779</xdr:rowOff>
    </xdr:from>
    <xdr:to>
      <xdr:col>6</xdr:col>
      <xdr:colOff>108478</xdr:colOff>
      <xdr:row>32</xdr:row>
      <xdr:rowOff>34396</xdr:rowOff>
    </xdr:to>
    <xdr:sp macro="" textlink="">
      <xdr:nvSpPr>
        <xdr:cNvPr id="199" name="CuadroTexto 198"/>
        <xdr:cNvSpPr txBox="1"/>
      </xdr:nvSpPr>
      <xdr:spPr>
        <a:xfrm>
          <a:off x="827808" y="1158779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9</xdr:col>
      <xdr:colOff>77259</xdr:colOff>
      <xdr:row>31</xdr:row>
      <xdr:rowOff>171450</xdr:rowOff>
    </xdr:from>
    <xdr:to>
      <xdr:col>16</xdr:col>
      <xdr:colOff>151342</xdr:colOff>
      <xdr:row>38</xdr:row>
      <xdr:rowOff>152400</xdr:rowOff>
    </xdr:to>
    <xdr:graphicFrame macro="">
      <xdr:nvGraphicFramePr>
        <xdr:cNvPr id="200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49454</xdr:colOff>
      <xdr:row>38</xdr:row>
      <xdr:rowOff>118726</xdr:rowOff>
    </xdr:from>
    <xdr:to>
      <xdr:col>15</xdr:col>
      <xdr:colOff>133159</xdr:colOff>
      <xdr:row>39</xdr:row>
      <xdr:rowOff>153362</xdr:rowOff>
    </xdr:to>
    <xdr:sp macro="" textlink="">
      <xdr:nvSpPr>
        <xdr:cNvPr id="201" name="CuadroTexto 200"/>
        <xdr:cNvSpPr txBox="1"/>
      </xdr:nvSpPr>
      <xdr:spPr>
        <a:xfrm>
          <a:off x="2568287" y="2595226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15</xdr:col>
      <xdr:colOff>211091</xdr:colOff>
      <xdr:row>35</xdr:row>
      <xdr:rowOff>14817</xdr:rowOff>
    </xdr:from>
    <xdr:to>
      <xdr:col>19</xdr:col>
      <xdr:colOff>83128</xdr:colOff>
      <xdr:row>36</xdr:row>
      <xdr:rowOff>49453</xdr:rowOff>
    </xdr:to>
    <xdr:sp macro="" textlink="">
      <xdr:nvSpPr>
        <xdr:cNvPr id="202" name="CuadroTexto 201"/>
        <xdr:cNvSpPr txBox="1"/>
      </xdr:nvSpPr>
      <xdr:spPr>
        <a:xfrm>
          <a:off x="3364924" y="1919817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14</xdr:col>
      <xdr:colOff>194156</xdr:colOff>
      <xdr:row>37</xdr:row>
      <xdr:rowOff>123921</xdr:rowOff>
    </xdr:from>
    <xdr:to>
      <xdr:col>18</xdr:col>
      <xdr:colOff>66195</xdr:colOff>
      <xdr:row>38</xdr:row>
      <xdr:rowOff>158557</xdr:rowOff>
    </xdr:to>
    <xdr:sp macro="" textlink="">
      <xdr:nvSpPr>
        <xdr:cNvPr id="203" name="CuadroTexto 202"/>
        <xdr:cNvSpPr txBox="1"/>
      </xdr:nvSpPr>
      <xdr:spPr>
        <a:xfrm>
          <a:off x="3136323" y="2409921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15</xdr:col>
      <xdr:colOff>72545</xdr:colOff>
      <xdr:row>32</xdr:row>
      <xdr:rowOff>136044</xdr:rowOff>
    </xdr:from>
    <xdr:to>
      <xdr:col>17</xdr:col>
      <xdr:colOff>206639</xdr:colOff>
      <xdr:row>33</xdr:row>
      <xdr:rowOff>145786</xdr:rowOff>
    </xdr:to>
    <xdr:sp macro="" textlink="">
      <xdr:nvSpPr>
        <xdr:cNvPr id="204" name="CuadroTexto 203"/>
        <xdr:cNvSpPr txBox="1"/>
      </xdr:nvSpPr>
      <xdr:spPr>
        <a:xfrm>
          <a:off x="3226378" y="1469544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12</xdr:col>
      <xdr:colOff>80625</xdr:colOff>
      <xdr:row>31</xdr:row>
      <xdr:rowOff>20012</xdr:rowOff>
    </xdr:from>
    <xdr:to>
      <xdr:col>14</xdr:col>
      <xdr:colOff>186794</xdr:colOff>
      <xdr:row>32</xdr:row>
      <xdr:rowOff>38629</xdr:rowOff>
    </xdr:to>
    <xdr:sp macro="" textlink="">
      <xdr:nvSpPr>
        <xdr:cNvPr id="205" name="CuadroTexto 204"/>
        <xdr:cNvSpPr txBox="1"/>
      </xdr:nvSpPr>
      <xdr:spPr>
        <a:xfrm>
          <a:off x="2599458" y="1163012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17</xdr:col>
      <xdr:colOff>187326</xdr:colOff>
      <xdr:row>31</xdr:row>
      <xdr:rowOff>175684</xdr:rowOff>
    </xdr:from>
    <xdr:to>
      <xdr:col>25</xdr:col>
      <xdr:colOff>176743</xdr:colOff>
      <xdr:row>38</xdr:row>
      <xdr:rowOff>156634</xdr:rowOff>
    </xdr:to>
    <xdr:graphicFrame macro="">
      <xdr:nvGraphicFramePr>
        <xdr:cNvPr id="206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180688</xdr:colOff>
      <xdr:row>38</xdr:row>
      <xdr:rowOff>122960</xdr:rowOff>
    </xdr:from>
    <xdr:to>
      <xdr:col>24</xdr:col>
      <xdr:colOff>137393</xdr:colOff>
      <xdr:row>39</xdr:row>
      <xdr:rowOff>157596</xdr:rowOff>
    </xdr:to>
    <xdr:sp macro="" textlink="">
      <xdr:nvSpPr>
        <xdr:cNvPr id="207" name="CuadroTexto 206"/>
        <xdr:cNvSpPr txBox="1"/>
      </xdr:nvSpPr>
      <xdr:spPr>
        <a:xfrm>
          <a:off x="4371688" y="2599460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25</xdr:col>
      <xdr:colOff>24825</xdr:colOff>
      <xdr:row>35</xdr:row>
      <xdr:rowOff>19051</xdr:rowOff>
    </xdr:from>
    <xdr:to>
      <xdr:col>28</xdr:col>
      <xdr:colOff>172029</xdr:colOff>
      <xdr:row>36</xdr:row>
      <xdr:rowOff>53687</xdr:rowOff>
    </xdr:to>
    <xdr:sp macro="" textlink="">
      <xdr:nvSpPr>
        <xdr:cNvPr id="208" name="CuadroTexto 207"/>
        <xdr:cNvSpPr txBox="1"/>
      </xdr:nvSpPr>
      <xdr:spPr>
        <a:xfrm>
          <a:off x="5168325" y="1924051"/>
          <a:ext cx="718704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23</xdr:col>
      <xdr:colOff>177224</xdr:colOff>
      <xdr:row>37</xdr:row>
      <xdr:rowOff>128155</xdr:rowOff>
    </xdr:from>
    <xdr:to>
      <xdr:col>27</xdr:col>
      <xdr:colOff>133929</xdr:colOff>
      <xdr:row>38</xdr:row>
      <xdr:rowOff>162791</xdr:rowOff>
    </xdr:to>
    <xdr:sp macro="" textlink="">
      <xdr:nvSpPr>
        <xdr:cNvPr id="209" name="CuadroTexto 208"/>
        <xdr:cNvSpPr txBox="1"/>
      </xdr:nvSpPr>
      <xdr:spPr>
        <a:xfrm>
          <a:off x="4939724" y="2414155"/>
          <a:ext cx="718705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24</xdr:col>
      <xdr:colOff>76779</xdr:colOff>
      <xdr:row>32</xdr:row>
      <xdr:rowOff>140278</xdr:rowOff>
    </xdr:from>
    <xdr:to>
      <xdr:col>27</xdr:col>
      <xdr:colOff>62707</xdr:colOff>
      <xdr:row>33</xdr:row>
      <xdr:rowOff>150020</xdr:rowOff>
    </xdr:to>
    <xdr:sp macro="" textlink="">
      <xdr:nvSpPr>
        <xdr:cNvPr id="210" name="CuadroTexto 209"/>
        <xdr:cNvSpPr txBox="1"/>
      </xdr:nvSpPr>
      <xdr:spPr>
        <a:xfrm>
          <a:off x="5029779" y="1473778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21</xdr:col>
      <xdr:colOff>21359</xdr:colOff>
      <xdr:row>31</xdr:row>
      <xdr:rowOff>24246</xdr:rowOff>
    </xdr:from>
    <xdr:to>
      <xdr:col>23</xdr:col>
      <xdr:colOff>169862</xdr:colOff>
      <xdr:row>32</xdr:row>
      <xdr:rowOff>42863</xdr:rowOff>
    </xdr:to>
    <xdr:sp macro="" textlink="">
      <xdr:nvSpPr>
        <xdr:cNvPr id="211" name="CuadroTexto 210"/>
        <xdr:cNvSpPr txBox="1"/>
      </xdr:nvSpPr>
      <xdr:spPr>
        <a:xfrm>
          <a:off x="4402859" y="1167246"/>
          <a:ext cx="529503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25</xdr:col>
      <xdr:colOff>47625</xdr:colOff>
      <xdr:row>32</xdr:row>
      <xdr:rowOff>6350</xdr:rowOff>
    </xdr:from>
    <xdr:to>
      <xdr:col>36</xdr:col>
      <xdr:colOff>38099</xdr:colOff>
      <xdr:row>38</xdr:row>
      <xdr:rowOff>177800</xdr:rowOff>
    </xdr:to>
    <xdr:graphicFrame macro="">
      <xdr:nvGraphicFramePr>
        <xdr:cNvPr id="212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170105</xdr:colOff>
      <xdr:row>38</xdr:row>
      <xdr:rowOff>125076</xdr:rowOff>
    </xdr:from>
    <xdr:to>
      <xdr:col>37</xdr:col>
      <xdr:colOff>0</xdr:colOff>
      <xdr:row>39</xdr:row>
      <xdr:rowOff>159712</xdr:rowOff>
    </xdr:to>
    <xdr:sp macro="" textlink="">
      <xdr:nvSpPr>
        <xdr:cNvPr id="213" name="CuadroTexto 212"/>
        <xdr:cNvSpPr txBox="1"/>
      </xdr:nvSpPr>
      <xdr:spPr>
        <a:xfrm>
          <a:off x="5694605" y="6411576"/>
          <a:ext cx="2348538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150%</a:t>
          </a:r>
        </a:p>
      </xdr:txBody>
    </xdr:sp>
    <xdr:clientData/>
  </xdr:twoCellAnchor>
  <xdr:twoCellAnchor>
    <xdr:from>
      <xdr:col>32</xdr:col>
      <xdr:colOff>129599</xdr:colOff>
      <xdr:row>37</xdr:row>
      <xdr:rowOff>139796</xdr:rowOff>
    </xdr:from>
    <xdr:to>
      <xdr:col>36</xdr:col>
      <xdr:colOff>85725</xdr:colOff>
      <xdr:row>38</xdr:row>
      <xdr:rowOff>174432</xdr:rowOff>
    </xdr:to>
    <xdr:sp macro="" textlink="">
      <xdr:nvSpPr>
        <xdr:cNvPr id="214" name="CuadroTexto 213"/>
        <xdr:cNvSpPr txBox="1"/>
      </xdr:nvSpPr>
      <xdr:spPr>
        <a:xfrm>
          <a:off x="6225599" y="6235796"/>
          <a:ext cx="718126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125%</a:t>
          </a:r>
        </a:p>
      </xdr:txBody>
    </xdr:sp>
    <xdr:clientData/>
  </xdr:twoCellAnchor>
  <xdr:twoCellAnchor>
    <xdr:from>
      <xdr:col>33</xdr:col>
      <xdr:colOff>579</xdr:colOff>
      <xdr:row>32</xdr:row>
      <xdr:rowOff>75719</xdr:rowOff>
    </xdr:from>
    <xdr:to>
      <xdr:col>35</xdr:col>
      <xdr:colOff>177007</xdr:colOff>
      <xdr:row>33</xdr:row>
      <xdr:rowOff>85461</xdr:rowOff>
    </xdr:to>
    <xdr:sp macro="" textlink="">
      <xdr:nvSpPr>
        <xdr:cNvPr id="215" name="CuadroTexto 214"/>
        <xdr:cNvSpPr txBox="1"/>
      </xdr:nvSpPr>
      <xdr:spPr>
        <a:xfrm>
          <a:off x="6287079" y="5219219"/>
          <a:ext cx="557428" cy="200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80%</a:t>
          </a:r>
        </a:p>
      </xdr:txBody>
    </xdr:sp>
    <xdr:clientData/>
  </xdr:twoCellAnchor>
  <xdr:twoCellAnchor>
    <xdr:from>
      <xdr:col>30</xdr:col>
      <xdr:colOff>1251</xdr:colOff>
      <xdr:row>31</xdr:row>
      <xdr:rowOff>35887</xdr:rowOff>
    </xdr:from>
    <xdr:to>
      <xdr:col>37</xdr:col>
      <xdr:colOff>0</xdr:colOff>
      <xdr:row>32</xdr:row>
      <xdr:rowOff>54504</xdr:rowOff>
    </xdr:to>
    <xdr:sp macro="" textlink="">
      <xdr:nvSpPr>
        <xdr:cNvPr id="216" name="CuadroTexto 215"/>
        <xdr:cNvSpPr txBox="1"/>
      </xdr:nvSpPr>
      <xdr:spPr>
        <a:xfrm>
          <a:off x="5716251" y="4988887"/>
          <a:ext cx="2159336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50%</a:t>
          </a:r>
        </a:p>
      </xdr:txBody>
    </xdr:sp>
    <xdr:clientData/>
  </xdr:twoCellAnchor>
  <xdr:twoCellAnchor>
    <xdr:from>
      <xdr:col>33</xdr:col>
      <xdr:colOff>172991</xdr:colOff>
      <xdr:row>25</xdr:row>
      <xdr:rowOff>24342</xdr:rowOff>
    </xdr:from>
    <xdr:to>
      <xdr:col>37</xdr:col>
      <xdr:colOff>64078</xdr:colOff>
      <xdr:row>26</xdr:row>
      <xdr:rowOff>58978</xdr:rowOff>
    </xdr:to>
    <xdr:sp macro="" textlink="">
      <xdr:nvSpPr>
        <xdr:cNvPr id="218" name="CuadroTexto 217"/>
        <xdr:cNvSpPr txBox="1"/>
      </xdr:nvSpPr>
      <xdr:spPr>
        <a:xfrm>
          <a:off x="6459491" y="3834342"/>
          <a:ext cx="653087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  <xdr:twoCellAnchor>
    <xdr:from>
      <xdr:col>34</xdr:col>
      <xdr:colOff>1541</xdr:colOff>
      <xdr:row>34</xdr:row>
      <xdr:rowOff>186267</xdr:rowOff>
    </xdr:from>
    <xdr:to>
      <xdr:col>37</xdr:col>
      <xdr:colOff>83128</xdr:colOff>
      <xdr:row>36</xdr:row>
      <xdr:rowOff>30403</xdr:rowOff>
    </xdr:to>
    <xdr:sp macro="" textlink="">
      <xdr:nvSpPr>
        <xdr:cNvPr id="219" name="CuadroTexto 218"/>
        <xdr:cNvSpPr txBox="1"/>
      </xdr:nvSpPr>
      <xdr:spPr>
        <a:xfrm>
          <a:off x="6478541" y="5710767"/>
          <a:ext cx="653087" cy="225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000"/>
            <a:t>100%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ora/Dropbox/T&#233;mpora%20compartido%20archivos/Financiera/Informes/2011/A&#241;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nvenida"/>
      <sheetName val="MenúGeneral"/>
      <sheetName val="MenúConfiguraciones"/>
      <sheetName val="MenúDatos"/>
      <sheetName val="MenúInformes"/>
      <sheetName val="MenúArchivo"/>
      <sheetName val="CFG"/>
      <sheetName val="CFGlineas"/>
      <sheetName val="CFGimp"/>
      <sheetName val="CFGV"/>
      <sheetName val="CFGlineasV"/>
      <sheetName val="CFGTitV"/>
      <sheetName val="CFGImpV"/>
      <sheetName val="CFGVistaImp"/>
      <sheetName val="PanelC"/>
      <sheetName val="Usu1"/>
      <sheetName val="Usu2"/>
      <sheetName val="Imp1"/>
      <sheetName val="Imp2"/>
      <sheetName val="Imp3"/>
      <sheetName val="Imp4"/>
      <sheetName val="Datos"/>
      <sheetName val="I"/>
      <sheetName val="CF"/>
      <sheetName val="CV"/>
      <sheetName val="CD"/>
      <sheetName val="R"/>
      <sheetName val="Inf-I"/>
      <sheetName val="Inf-CF"/>
      <sheetName val="Inf-CV"/>
      <sheetName val="Inf-CD"/>
      <sheetName val="Inf-R"/>
      <sheetName val="Inf-CR"/>
      <sheetName val="Notas"/>
      <sheetName val="CerosUsu"/>
      <sheetName val="Año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M32">
            <v>13</v>
          </cell>
          <cell r="S32">
            <v>21</v>
          </cell>
        </row>
        <row r="67">
          <cell r="AT67">
            <v>1</v>
          </cell>
          <cell r="AX67">
            <v>9</v>
          </cell>
        </row>
        <row r="98">
          <cell r="AH98" t="str">
            <v>Ene</v>
          </cell>
        </row>
      </sheetData>
      <sheetData sheetId="7">
        <row r="80">
          <cell r="H80" t="str">
            <v>Empresa</v>
          </cell>
        </row>
        <row r="90">
          <cell r="G90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6">
          <cell r="D26">
            <v>2275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51">
          <cell r="D51" t="str">
            <v/>
          </cell>
        </row>
        <row r="52">
          <cell r="D52" t="str">
            <v/>
          </cell>
        </row>
        <row r="53">
          <cell r="D53" t="str">
            <v/>
          </cell>
        </row>
        <row r="54">
          <cell r="D54" t="str">
            <v/>
          </cell>
        </row>
        <row r="70">
          <cell r="D70">
            <v>2275</v>
          </cell>
        </row>
        <row r="71">
          <cell r="D71">
            <v>0</v>
          </cell>
        </row>
        <row r="72">
          <cell r="D72">
            <v>2275</v>
          </cell>
        </row>
        <row r="75">
          <cell r="D75">
            <v>208.83</v>
          </cell>
        </row>
        <row r="76">
          <cell r="D76">
            <v>2483.83</v>
          </cell>
        </row>
        <row r="83">
          <cell r="D83" t="e">
            <v>#N/A</v>
          </cell>
        </row>
        <row r="84">
          <cell r="D84" t="e">
            <v>#N/A</v>
          </cell>
        </row>
        <row r="85">
          <cell r="D85" t="e">
            <v>#N/A</v>
          </cell>
        </row>
        <row r="86">
          <cell r="D86" t="e">
            <v>#N/A</v>
          </cell>
        </row>
        <row r="90">
          <cell r="D90" t="e">
            <v>#N/A</v>
          </cell>
        </row>
        <row r="91">
          <cell r="D91" t="e">
            <v>#N/A</v>
          </cell>
        </row>
        <row r="95">
          <cell r="D95" t="e">
            <v>#N/A</v>
          </cell>
        </row>
        <row r="96">
          <cell r="D96" t="e">
            <v>#N/A</v>
          </cell>
        </row>
      </sheetData>
      <sheetData sheetId="23">
        <row r="171">
          <cell r="AF171" t="str">
            <v/>
          </cell>
          <cell r="BG171">
            <v>16.84</v>
          </cell>
        </row>
        <row r="172">
          <cell r="AF172" t="str">
            <v/>
          </cell>
          <cell r="BG172">
            <v>0</v>
          </cell>
        </row>
        <row r="173">
          <cell r="AF173" t="str">
            <v/>
          </cell>
          <cell r="BG173">
            <v>414</v>
          </cell>
        </row>
        <row r="174">
          <cell r="AF174" t="str">
            <v/>
          </cell>
          <cell r="BG174">
            <v>0</v>
          </cell>
        </row>
        <row r="175">
          <cell r="AF175" t="str">
            <v/>
          </cell>
          <cell r="BG175">
            <v>0</v>
          </cell>
        </row>
        <row r="176">
          <cell r="AF176" t="str">
            <v/>
          </cell>
          <cell r="BG176">
            <v>6</v>
          </cell>
        </row>
        <row r="177">
          <cell r="AF177" t="str">
            <v/>
          </cell>
          <cell r="BG177">
            <v>-20.820000000000022</v>
          </cell>
        </row>
        <row r="178">
          <cell r="AF178" t="str">
            <v/>
          </cell>
          <cell r="BG178">
            <v>389.95</v>
          </cell>
        </row>
        <row r="179">
          <cell r="AF179" t="str">
            <v/>
          </cell>
          <cell r="BG179">
            <v>0</v>
          </cell>
        </row>
        <row r="180">
          <cell r="AF180" t="str">
            <v/>
          </cell>
          <cell r="BG180">
            <v>15.890000000000013</v>
          </cell>
        </row>
        <row r="181">
          <cell r="AF181" t="str">
            <v/>
          </cell>
          <cell r="BG181">
            <v>10.74</v>
          </cell>
        </row>
        <row r="182">
          <cell r="AF182" t="str">
            <v/>
          </cell>
          <cell r="BG182">
            <v>11.9</v>
          </cell>
        </row>
        <row r="183">
          <cell r="D183" t="str">
            <v/>
          </cell>
        </row>
        <row r="186">
          <cell r="AF186" t="str">
            <v/>
          </cell>
          <cell r="BG186">
            <v>0</v>
          </cell>
        </row>
        <row r="188">
          <cell r="AF188" t="str">
            <v/>
          </cell>
          <cell r="BG188">
            <v>0</v>
          </cell>
        </row>
        <row r="200">
          <cell r="D200">
            <v>16.84</v>
          </cell>
        </row>
        <row r="201">
          <cell r="D201">
            <v>0</v>
          </cell>
        </row>
        <row r="202">
          <cell r="D202">
            <v>414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6</v>
          </cell>
        </row>
        <row r="206">
          <cell r="D206">
            <v>-20.820000000000022</v>
          </cell>
        </row>
        <row r="207">
          <cell r="D207">
            <v>389.95</v>
          </cell>
        </row>
        <row r="208">
          <cell r="D208">
            <v>0</v>
          </cell>
        </row>
        <row r="209">
          <cell r="D209">
            <v>15.890000000000013</v>
          </cell>
        </row>
        <row r="210">
          <cell r="D210">
            <v>10.74</v>
          </cell>
        </row>
        <row r="211">
          <cell r="D211">
            <v>11.9</v>
          </cell>
        </row>
        <row r="212">
          <cell r="D212">
            <v>844.5</v>
          </cell>
        </row>
        <row r="215">
          <cell r="D215">
            <v>0</v>
          </cell>
        </row>
        <row r="217">
          <cell r="D217">
            <v>0</v>
          </cell>
        </row>
        <row r="223">
          <cell r="D223" t="e">
            <v>#N/A</v>
          </cell>
        </row>
        <row r="224">
          <cell r="D224" t="e">
            <v>#N/A</v>
          </cell>
        </row>
        <row r="228">
          <cell r="D228" t="e">
            <v>#N/A</v>
          </cell>
        </row>
        <row r="229">
          <cell r="D229" t="e">
            <v>#N/A</v>
          </cell>
        </row>
        <row r="248">
          <cell r="D248" t="e">
            <v>#N/A</v>
          </cell>
        </row>
        <row r="249">
          <cell r="D249" t="e">
            <v>#N/A</v>
          </cell>
        </row>
      </sheetData>
      <sheetData sheetId="24">
        <row r="109">
          <cell r="AF109" t="str">
            <v/>
          </cell>
          <cell r="BG109">
            <v>0</v>
          </cell>
        </row>
        <row r="110">
          <cell r="AF110" t="str">
            <v/>
          </cell>
          <cell r="BG110">
            <v>0</v>
          </cell>
        </row>
        <row r="111">
          <cell r="AF111" t="str">
            <v/>
          </cell>
          <cell r="BG111">
            <v>0</v>
          </cell>
        </row>
        <row r="112">
          <cell r="AF112" t="str">
            <v/>
          </cell>
          <cell r="BG112">
            <v>0</v>
          </cell>
        </row>
        <row r="113">
          <cell r="AF113" t="str">
            <v/>
          </cell>
          <cell r="BG113">
            <v>0</v>
          </cell>
        </row>
        <row r="114">
          <cell r="AF114" t="str">
            <v/>
          </cell>
          <cell r="BG114">
            <v>0</v>
          </cell>
        </row>
        <row r="115">
          <cell r="AF115" t="str">
            <v/>
          </cell>
          <cell r="BG115">
            <v>0</v>
          </cell>
        </row>
        <row r="116">
          <cell r="AF116" t="str">
            <v/>
          </cell>
          <cell r="BG116">
            <v>0</v>
          </cell>
        </row>
        <row r="117">
          <cell r="D117" t="str">
            <v/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7">
          <cell r="D147" t="e">
            <v>#N/A</v>
          </cell>
        </row>
        <row r="148">
          <cell r="D148" t="e">
            <v>#N/A</v>
          </cell>
        </row>
        <row r="152">
          <cell r="D152" t="e">
            <v>#N/A</v>
          </cell>
        </row>
        <row r="153">
          <cell r="D153" t="e">
            <v>#N/A</v>
          </cell>
        </row>
        <row r="168">
          <cell r="D168" t="e">
            <v>#N/A</v>
          </cell>
        </row>
        <row r="169">
          <cell r="D169" t="e">
            <v>#N/A</v>
          </cell>
        </row>
      </sheetData>
      <sheetData sheetId="25">
        <row r="132">
          <cell r="AF132" t="str">
            <v/>
          </cell>
          <cell r="BG132">
            <v>0</v>
          </cell>
        </row>
        <row r="133">
          <cell r="AF133" t="str">
            <v/>
          </cell>
          <cell r="BG133">
            <v>0</v>
          </cell>
        </row>
        <row r="134">
          <cell r="AF134" t="str">
            <v/>
          </cell>
          <cell r="BG134">
            <v>0</v>
          </cell>
        </row>
        <row r="135">
          <cell r="AF135" t="str">
            <v/>
          </cell>
          <cell r="BG135">
            <v>0</v>
          </cell>
        </row>
        <row r="136">
          <cell r="AF136" t="str">
            <v/>
          </cell>
          <cell r="BG136">
            <v>0</v>
          </cell>
        </row>
        <row r="137">
          <cell r="AF137" t="str">
            <v/>
          </cell>
          <cell r="BG137">
            <v>0</v>
          </cell>
        </row>
        <row r="138">
          <cell r="AF138" t="str">
            <v/>
          </cell>
          <cell r="BG138">
            <v>15.890000000000015</v>
          </cell>
        </row>
        <row r="139">
          <cell r="AF139" t="str">
            <v/>
          </cell>
          <cell r="BG139">
            <v>15.890000000000013</v>
          </cell>
        </row>
        <row r="140">
          <cell r="AF140" t="str">
            <v/>
          </cell>
          <cell r="BG140">
            <v>0</v>
          </cell>
        </row>
        <row r="141">
          <cell r="D141" t="str">
            <v/>
          </cell>
          <cell r="AF141" t="str">
            <v/>
          </cell>
          <cell r="BG141">
            <v>15.890000000000013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15.890000000000015</v>
          </cell>
        </row>
        <row r="162">
          <cell r="D162">
            <v>15.890000000000013</v>
          </cell>
        </row>
        <row r="163">
          <cell r="D163">
            <v>0</v>
          </cell>
        </row>
        <row r="164">
          <cell r="D164">
            <v>15.890000000000013</v>
          </cell>
        </row>
        <row r="172">
          <cell r="D172" t="e">
            <v>#N/A</v>
          </cell>
        </row>
        <row r="173">
          <cell r="D173" t="e">
            <v>#N/A</v>
          </cell>
        </row>
        <row r="194">
          <cell r="D194">
            <v>15.890000000000013</v>
          </cell>
        </row>
        <row r="195">
          <cell r="D195" t="e">
            <v>#N/A</v>
          </cell>
        </row>
      </sheetData>
      <sheetData sheetId="26">
        <row r="56">
          <cell r="D56" t="str">
            <v/>
          </cell>
        </row>
        <row r="79">
          <cell r="D79" t="e">
            <v>#N/A</v>
          </cell>
        </row>
        <row r="80">
          <cell r="D80" t="e">
            <v>#N/A</v>
          </cell>
        </row>
        <row r="86">
          <cell r="D86" t="e">
            <v>#N/A</v>
          </cell>
        </row>
        <row r="87">
          <cell r="D87" t="e">
            <v>#N/A</v>
          </cell>
        </row>
        <row r="88">
          <cell r="D88" t="e">
            <v>#N/A</v>
          </cell>
        </row>
        <row r="92">
          <cell r="D92" t="e">
            <v>#N/A</v>
          </cell>
        </row>
        <row r="93">
          <cell r="D93" t="e">
            <v>#N/A</v>
          </cell>
        </row>
        <row r="94">
          <cell r="D94" t="e">
            <v>#N/A</v>
          </cell>
        </row>
      </sheetData>
      <sheetData sheetId="27"/>
      <sheetData sheetId="28">
        <row r="9">
          <cell r="T9">
            <v>23.997777777777777</v>
          </cell>
          <cell r="Z9">
            <v>14.360000000000001</v>
          </cell>
        </row>
        <row r="11">
          <cell r="T11">
            <v>0</v>
          </cell>
          <cell r="Z11">
            <v>0</v>
          </cell>
        </row>
        <row r="13">
          <cell r="T13">
            <v>105.66888888888889</v>
          </cell>
          <cell r="Z13">
            <v>46</v>
          </cell>
        </row>
        <row r="15">
          <cell r="T15">
            <v>0.99888888888888916</v>
          </cell>
          <cell r="Z15">
            <v>0</v>
          </cell>
        </row>
        <row r="17">
          <cell r="T17">
            <v>0</v>
          </cell>
          <cell r="Z17">
            <v>0</v>
          </cell>
        </row>
        <row r="19">
          <cell r="T19">
            <v>18.711111111111112</v>
          </cell>
          <cell r="Z19">
            <v>11.556666666666665</v>
          </cell>
        </row>
        <row r="21">
          <cell r="T21">
            <v>50.217777777777769</v>
          </cell>
          <cell r="Z21">
            <v>33.042222222222222</v>
          </cell>
        </row>
        <row r="23">
          <cell r="T23">
            <v>475.84222222222223</v>
          </cell>
          <cell r="Z23">
            <v>439.17666666666668</v>
          </cell>
        </row>
        <row r="25">
          <cell r="T25">
            <v>0.17777777777777781</v>
          </cell>
          <cell r="Z25">
            <v>0</v>
          </cell>
        </row>
        <row r="27">
          <cell r="T27">
            <v>229.8422222222222</v>
          </cell>
          <cell r="Z27">
            <v>9.2211111111111137</v>
          </cell>
        </row>
        <row r="29">
          <cell r="T29">
            <v>39.29</v>
          </cell>
          <cell r="Z29">
            <v>10.846666666666666</v>
          </cell>
        </row>
        <row r="31">
          <cell r="T31">
            <v>37.376666666666665</v>
          </cell>
          <cell r="Z31">
            <v>35.106666666666662</v>
          </cell>
        </row>
      </sheetData>
      <sheetData sheetId="29">
        <row r="16">
          <cell r="T16">
            <v>1.6266666666666665</v>
          </cell>
          <cell r="Z16">
            <v>0</v>
          </cell>
        </row>
        <row r="20">
          <cell r="T20">
            <v>0</v>
          </cell>
          <cell r="Z20">
            <v>0</v>
          </cell>
        </row>
        <row r="24">
          <cell r="T24">
            <v>11.951111111111111</v>
          </cell>
          <cell r="Z24">
            <v>0</v>
          </cell>
        </row>
        <row r="28">
          <cell r="T28">
            <v>75.912222222222226</v>
          </cell>
          <cell r="Z28">
            <v>0</v>
          </cell>
        </row>
        <row r="32">
          <cell r="T32">
            <v>1044.6777777777777</v>
          </cell>
          <cell r="Z32">
            <v>304.16666666666669</v>
          </cell>
        </row>
        <row r="36">
          <cell r="T36">
            <v>0</v>
          </cell>
          <cell r="Z36">
            <v>0</v>
          </cell>
        </row>
      </sheetData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/>
    <pageSetUpPr fitToPage="1"/>
  </sheetPr>
  <dimension ref="B2:AO40"/>
  <sheetViews>
    <sheetView showGridLines="0" tabSelected="1" topLeftCell="A2" zoomScaleNormal="100" workbookViewId="0">
      <selection activeCell="B5" sqref="B5"/>
    </sheetView>
  </sheetViews>
  <sheetFormatPr baseColWidth="10" defaultColWidth="2.85546875" defaultRowHeight="15" customHeight="1" x14ac:dyDescent="0.2"/>
  <cols>
    <col min="1" max="18" width="2.85546875" style="7"/>
    <col min="19" max="19" width="2.85546875" style="8"/>
    <col min="20" max="37" width="2.85546875" style="7"/>
    <col min="38" max="38" width="3.42578125" style="7" bestFit="1" customWidth="1"/>
    <col min="39" max="16384" width="2.85546875" style="7"/>
  </cols>
  <sheetData>
    <row r="2" spans="2:41" ht="15" customHeight="1" x14ac:dyDescent="0.2">
      <c r="B2" s="72" t="s">
        <v>55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</row>
    <row r="3" spans="2:41" ht="15" customHeight="1" x14ac:dyDescent="0.2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</row>
    <row r="4" spans="2:41" ht="29.25" customHeight="1" x14ac:dyDescent="0.2">
      <c r="B4" s="73" t="s">
        <v>56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1"/>
      <c r="AE4" s="71"/>
      <c r="AF4" s="71"/>
      <c r="AG4" s="71"/>
      <c r="AH4" s="71"/>
      <c r="AI4" s="71"/>
      <c r="AJ4" s="71"/>
      <c r="AK4" s="9"/>
    </row>
    <row r="5" spans="2:41" ht="9" customHeight="1" x14ac:dyDescent="0.2">
      <c r="B5" s="71"/>
      <c r="C5" s="9"/>
      <c r="D5" s="9"/>
      <c r="E5" s="9"/>
      <c r="F5" s="9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9"/>
    </row>
    <row r="6" spans="2:41" ht="15" customHeight="1" x14ac:dyDescent="0.2">
      <c r="B6" s="76" t="s">
        <v>11</v>
      </c>
      <c r="C6" s="76"/>
      <c r="D6" s="76"/>
      <c r="E6" s="76"/>
      <c r="F6" s="76"/>
      <c r="G6" s="76"/>
      <c r="H6" s="76"/>
      <c r="I6" s="76"/>
      <c r="J6" s="76"/>
      <c r="K6" s="76"/>
      <c r="L6" s="76" t="s">
        <v>19</v>
      </c>
      <c r="M6" s="76"/>
      <c r="N6" s="76"/>
      <c r="O6" s="76"/>
      <c r="P6" s="76"/>
      <c r="Q6" s="76"/>
      <c r="R6" s="76"/>
      <c r="S6" s="76"/>
      <c r="T6" s="76"/>
      <c r="U6" s="76"/>
      <c r="V6" s="76" t="s">
        <v>34</v>
      </c>
      <c r="W6" s="76"/>
      <c r="X6" s="76"/>
      <c r="Y6" s="76"/>
      <c r="Z6" s="76"/>
      <c r="AA6" s="76"/>
      <c r="AB6" s="76"/>
      <c r="AC6" s="76"/>
      <c r="AD6" s="76"/>
      <c r="AE6" s="76"/>
      <c r="AF6" s="77" t="s">
        <v>37</v>
      </c>
      <c r="AG6" s="77"/>
      <c r="AH6" s="77"/>
      <c r="AI6" s="77"/>
      <c r="AJ6" s="77"/>
      <c r="AK6" s="77"/>
      <c r="AL6" s="77"/>
      <c r="AM6" s="77"/>
      <c r="AN6" s="77"/>
      <c r="AO6" s="77"/>
    </row>
    <row r="7" spans="2:41" ht="8.25" customHeight="1" thickBot="1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</row>
    <row r="8" spans="2:41" ht="15" customHeight="1" x14ac:dyDescent="0.2">
      <c r="B8" s="87">
        <f>+Indicadores!G4</f>
        <v>0.99414999999999998</v>
      </c>
      <c r="C8" s="88"/>
      <c r="D8" s="88"/>
      <c r="E8" s="88"/>
      <c r="F8" s="88"/>
      <c r="G8" s="88"/>
      <c r="H8" s="88"/>
      <c r="I8" s="88"/>
      <c r="J8" s="88"/>
      <c r="K8" s="88"/>
      <c r="L8" s="88">
        <f>+Indicadores!G11</f>
        <v>0.90486120322966113</v>
      </c>
      <c r="M8" s="88"/>
      <c r="N8" s="88"/>
      <c r="O8" s="88"/>
      <c r="P8" s="88"/>
      <c r="Q8" s="88"/>
      <c r="R8" s="88"/>
      <c r="S8" s="88"/>
      <c r="T8" s="88"/>
      <c r="U8" s="88"/>
      <c r="V8" s="88">
        <f>+Indicadores!G18</f>
        <v>1.0043544525770052</v>
      </c>
      <c r="W8" s="88"/>
      <c r="X8" s="88"/>
      <c r="Y8" s="88"/>
      <c r="Z8" s="88"/>
      <c r="AA8" s="88"/>
      <c r="AB8" s="88"/>
      <c r="AC8" s="88"/>
      <c r="AD8" s="88"/>
      <c r="AE8" s="88"/>
      <c r="AF8" s="94">
        <f>AVERAGE(B8:AE10)</f>
        <v>0.96778855193555546</v>
      </c>
      <c r="AG8" s="94"/>
      <c r="AH8" s="94"/>
      <c r="AI8" s="94"/>
      <c r="AJ8" s="94"/>
      <c r="AK8" s="94"/>
      <c r="AL8" s="94"/>
      <c r="AM8" s="94"/>
      <c r="AN8" s="94"/>
      <c r="AO8" s="95"/>
    </row>
    <row r="9" spans="2:41" ht="15" customHeight="1" x14ac:dyDescent="0.2">
      <c r="B9" s="89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6"/>
      <c r="AG9" s="96"/>
      <c r="AH9" s="96"/>
      <c r="AI9" s="96"/>
      <c r="AJ9" s="96"/>
      <c r="AK9" s="96"/>
      <c r="AL9" s="96"/>
      <c r="AM9" s="96"/>
      <c r="AN9" s="96"/>
      <c r="AO9" s="97"/>
    </row>
    <row r="10" spans="2:41" ht="15" customHeight="1" thickBot="1" x14ac:dyDescent="0.25"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8"/>
      <c r="AG10" s="98"/>
      <c r="AH10" s="98"/>
      <c r="AI10" s="98"/>
      <c r="AJ10" s="98"/>
      <c r="AK10" s="98"/>
      <c r="AL10" s="98"/>
      <c r="AM10" s="98"/>
      <c r="AN10" s="98"/>
      <c r="AO10" s="99"/>
    </row>
    <row r="11" spans="2:41" ht="15" customHeight="1" x14ac:dyDescent="0.25">
      <c r="B11" s="40"/>
      <c r="C11" s="41"/>
      <c r="D11" s="100" t="str">
        <f>+Indicadores!B4</f>
        <v>Compras</v>
      </c>
      <c r="E11" s="100"/>
      <c r="F11" s="100"/>
      <c r="G11" s="100"/>
      <c r="H11" s="42"/>
      <c r="I11" s="42"/>
      <c r="J11" s="43"/>
      <c r="K11" s="43"/>
      <c r="L11" s="93" t="str">
        <f>+Indicadores!B5</f>
        <v>Compadores</v>
      </c>
      <c r="M11" s="93"/>
      <c r="N11" s="93"/>
      <c r="O11" s="93"/>
      <c r="P11" s="93"/>
      <c r="Q11" s="44"/>
      <c r="R11" s="44"/>
      <c r="S11" s="44"/>
      <c r="T11" s="45"/>
      <c r="U11" s="93" t="str">
        <f>+Indicadores!B6</f>
        <v>Bultos</v>
      </c>
      <c r="V11" s="93"/>
      <c r="W11" s="93"/>
      <c r="X11" s="93"/>
      <c r="Y11" s="45"/>
      <c r="Z11" s="28"/>
      <c r="AA11" s="28"/>
      <c r="AB11" s="28"/>
      <c r="AC11" s="45"/>
      <c r="AD11" s="46" t="str">
        <f>+Indicadores!B7</f>
        <v>Rentabilidad</v>
      </c>
      <c r="AE11" s="46"/>
      <c r="AF11" s="46"/>
      <c r="AG11" s="46"/>
      <c r="AH11" s="46"/>
      <c r="AI11" s="45"/>
      <c r="AJ11" s="45"/>
      <c r="AK11" s="45"/>
      <c r="AL11" s="78" t="s">
        <v>11</v>
      </c>
      <c r="AM11" s="79"/>
      <c r="AN11" s="79"/>
      <c r="AO11" s="80"/>
    </row>
    <row r="12" spans="2:41" ht="15" customHeight="1" x14ac:dyDescent="0.2">
      <c r="B12" s="40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0"/>
      <c r="R12" s="30"/>
      <c r="S12" s="30"/>
      <c r="T12" s="47"/>
      <c r="U12" s="47"/>
      <c r="V12" s="47"/>
      <c r="W12" s="31"/>
      <c r="X12" s="31"/>
      <c r="Y12" s="31"/>
      <c r="Z12" s="31"/>
      <c r="AA12" s="31"/>
      <c r="AB12" s="31"/>
      <c r="AC12" s="31"/>
      <c r="AD12" s="31"/>
      <c r="AE12" s="31"/>
      <c r="AF12" s="29"/>
      <c r="AG12" s="29"/>
      <c r="AH12" s="29"/>
      <c r="AI12" s="29"/>
      <c r="AJ12" s="29"/>
      <c r="AK12" s="29"/>
      <c r="AL12" s="78"/>
      <c r="AM12" s="79"/>
      <c r="AN12" s="79"/>
      <c r="AO12" s="80"/>
    </row>
    <row r="13" spans="2:41" ht="15" customHeight="1" x14ac:dyDescent="0.2">
      <c r="B13" s="40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/>
      <c r="R13" s="30"/>
      <c r="S13" s="30"/>
      <c r="T13" s="47"/>
      <c r="U13" s="47"/>
      <c r="V13" s="47"/>
      <c r="W13" s="31"/>
      <c r="X13" s="31"/>
      <c r="Y13" s="31"/>
      <c r="Z13" s="31"/>
      <c r="AA13" s="31"/>
      <c r="AB13" s="31"/>
      <c r="AC13" s="31"/>
      <c r="AD13" s="31"/>
      <c r="AE13" s="31"/>
      <c r="AF13" s="29"/>
      <c r="AG13" s="29"/>
      <c r="AH13" s="29"/>
      <c r="AI13" s="29"/>
      <c r="AJ13" s="29"/>
      <c r="AK13" s="29"/>
      <c r="AL13" s="78"/>
      <c r="AM13" s="79"/>
      <c r="AN13" s="79"/>
      <c r="AO13" s="80"/>
    </row>
    <row r="14" spans="2:41" ht="15" customHeight="1" x14ac:dyDescent="0.2">
      <c r="B14" s="40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  <c r="R14" s="33"/>
      <c r="S14" s="33"/>
      <c r="T14" s="47"/>
      <c r="U14" s="47"/>
      <c r="V14" s="47"/>
      <c r="W14" s="31"/>
      <c r="X14" s="31"/>
      <c r="Y14" s="31"/>
      <c r="Z14" s="31"/>
      <c r="AA14" s="31"/>
      <c r="AB14" s="31"/>
      <c r="AC14" s="31"/>
      <c r="AD14" s="31"/>
      <c r="AE14" s="31"/>
      <c r="AF14" s="32"/>
      <c r="AG14" s="32"/>
      <c r="AH14" s="32"/>
      <c r="AI14" s="32"/>
      <c r="AJ14" s="32"/>
      <c r="AK14" s="32"/>
      <c r="AL14" s="78"/>
      <c r="AM14" s="79"/>
      <c r="AN14" s="79"/>
      <c r="AO14" s="80"/>
    </row>
    <row r="15" spans="2:41" ht="15" customHeight="1" x14ac:dyDescent="0.2">
      <c r="B15" s="40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47"/>
      <c r="U15" s="47"/>
      <c r="V15" s="47"/>
      <c r="W15" s="31"/>
      <c r="X15" s="31"/>
      <c r="Y15" s="31"/>
      <c r="Z15" s="31"/>
      <c r="AA15" s="31"/>
      <c r="AB15" s="31"/>
      <c r="AC15" s="31"/>
      <c r="AD15" s="31"/>
      <c r="AE15" s="31"/>
      <c r="AF15" s="29"/>
      <c r="AG15" s="29"/>
      <c r="AH15" s="29"/>
      <c r="AI15" s="29"/>
      <c r="AJ15" s="29"/>
      <c r="AK15" s="29"/>
      <c r="AL15" s="78"/>
      <c r="AM15" s="79"/>
      <c r="AN15" s="79"/>
      <c r="AO15" s="80"/>
    </row>
    <row r="16" spans="2:41" ht="15" customHeight="1" x14ac:dyDescent="0.2">
      <c r="B16" s="40"/>
      <c r="C16" s="34"/>
      <c r="D16" s="3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47"/>
      <c r="U16" s="47"/>
      <c r="V16" s="47"/>
      <c r="W16" s="31"/>
      <c r="X16" s="31"/>
      <c r="Y16" s="31"/>
      <c r="Z16" s="31"/>
      <c r="AA16" s="31"/>
      <c r="AB16" s="31"/>
      <c r="AC16" s="31"/>
      <c r="AD16" s="31"/>
      <c r="AE16" s="31"/>
      <c r="AF16" s="34"/>
      <c r="AG16" s="34"/>
      <c r="AH16" s="35"/>
      <c r="AI16" s="35"/>
      <c r="AJ16" s="35"/>
      <c r="AK16" s="35"/>
      <c r="AL16" s="78"/>
      <c r="AM16" s="79"/>
      <c r="AN16" s="79"/>
      <c r="AO16" s="80"/>
    </row>
    <row r="17" spans="2:41" ht="15" customHeight="1" x14ac:dyDescent="0.2">
      <c r="B17" s="40"/>
      <c r="C17" s="34"/>
      <c r="D17" s="34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  <c r="T17" s="47"/>
      <c r="U17" s="47"/>
      <c r="V17" s="47"/>
      <c r="W17" s="31"/>
      <c r="X17" s="31"/>
      <c r="Y17" s="31"/>
      <c r="Z17" s="31"/>
      <c r="AA17" s="31"/>
      <c r="AB17" s="31"/>
      <c r="AC17" s="31"/>
      <c r="AD17" s="31"/>
      <c r="AE17" s="31"/>
      <c r="AF17" s="34"/>
      <c r="AG17" s="34"/>
      <c r="AH17" s="36"/>
      <c r="AI17" s="36"/>
      <c r="AJ17" s="36"/>
      <c r="AK17" s="36"/>
      <c r="AL17" s="78"/>
      <c r="AM17" s="79"/>
      <c r="AN17" s="79"/>
      <c r="AO17" s="80"/>
    </row>
    <row r="18" spans="2:41" ht="15" customHeight="1" x14ac:dyDescent="0.2">
      <c r="B18" s="4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8"/>
      <c r="T18" s="47"/>
      <c r="U18" s="47"/>
      <c r="V18" s="47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78"/>
      <c r="AM18" s="79"/>
      <c r="AN18" s="79"/>
      <c r="AO18" s="80"/>
    </row>
    <row r="19" spans="2:41" ht="15" customHeight="1" x14ac:dyDescent="0.2">
      <c r="B19" s="40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8"/>
      <c r="T19" s="47"/>
      <c r="U19" s="47"/>
      <c r="V19" s="47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78"/>
      <c r="AM19" s="79"/>
      <c r="AN19" s="79"/>
      <c r="AO19" s="80"/>
    </row>
    <row r="20" spans="2:41" ht="15" customHeight="1" thickBot="1" x14ac:dyDescent="0.25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1"/>
      <c r="T20" s="50"/>
      <c r="U20" s="50"/>
      <c r="V20" s="50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81"/>
      <c r="AM20" s="82"/>
      <c r="AN20" s="82"/>
      <c r="AO20" s="83"/>
    </row>
    <row r="21" spans="2:41" ht="15" customHeight="1" x14ac:dyDescent="0.25">
      <c r="B21" s="52"/>
      <c r="C21" s="53"/>
      <c r="D21" s="75" t="str">
        <f>+Indicadores!B11</f>
        <v>% Rechazo</v>
      </c>
      <c r="E21" s="75"/>
      <c r="F21" s="75"/>
      <c r="G21" s="75"/>
      <c r="H21" s="54"/>
      <c r="I21" s="54"/>
      <c r="J21" s="55"/>
      <c r="K21" s="74" t="str">
        <f>+Indicadores!B12</f>
        <v>% utilizacion flota</v>
      </c>
      <c r="L21" s="74"/>
      <c r="M21" s="74"/>
      <c r="N21" s="74"/>
      <c r="O21" s="74"/>
      <c r="P21" s="74"/>
      <c r="Q21" s="56"/>
      <c r="R21" s="56"/>
      <c r="S21" s="74" t="str">
        <f>+Indicadores!B13</f>
        <v>Sell IN</v>
      </c>
      <c r="T21" s="74"/>
      <c r="U21" s="74"/>
      <c r="V21" s="74"/>
      <c r="W21" s="74"/>
      <c r="X21" s="74"/>
      <c r="Y21" s="74"/>
      <c r="Z21" s="74"/>
      <c r="AA21" s="57"/>
      <c r="AB21" s="57"/>
      <c r="AC21" s="57"/>
      <c r="AD21" s="58" t="str">
        <f>+Indicadores!B14</f>
        <v>Nivel servicio</v>
      </c>
      <c r="AE21" s="58"/>
      <c r="AF21" s="58"/>
      <c r="AG21" s="58"/>
      <c r="AH21" s="58"/>
      <c r="AI21" s="58"/>
      <c r="AJ21" s="58"/>
      <c r="AK21" s="58"/>
      <c r="AL21" s="84" t="s">
        <v>19</v>
      </c>
      <c r="AM21" s="85"/>
      <c r="AN21" s="85"/>
      <c r="AO21" s="86"/>
    </row>
    <row r="22" spans="2:41" ht="15" customHeight="1" x14ac:dyDescent="0.2">
      <c r="B22" s="40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30"/>
      <c r="S22" s="30"/>
      <c r="T22" s="47"/>
      <c r="U22" s="47"/>
      <c r="V22" s="47"/>
      <c r="W22" s="31"/>
      <c r="X22" s="31"/>
      <c r="Y22" s="31"/>
      <c r="Z22" s="31"/>
      <c r="AA22" s="31"/>
      <c r="AB22" s="31"/>
      <c r="AC22" s="31"/>
      <c r="AD22" s="31"/>
      <c r="AE22" s="31"/>
      <c r="AF22" s="29"/>
      <c r="AG22" s="29"/>
      <c r="AH22" s="29"/>
      <c r="AI22" s="29"/>
      <c r="AJ22" s="29"/>
      <c r="AK22" s="29"/>
      <c r="AL22" s="78"/>
      <c r="AM22" s="79"/>
      <c r="AN22" s="79"/>
      <c r="AO22" s="80"/>
    </row>
    <row r="23" spans="2:41" ht="15" customHeight="1" x14ac:dyDescent="0.2">
      <c r="B23" s="40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  <c r="R23" s="30"/>
      <c r="S23" s="30"/>
      <c r="T23" s="47"/>
      <c r="U23" s="47"/>
      <c r="V23" s="47"/>
      <c r="W23" s="31"/>
      <c r="X23" s="31"/>
      <c r="Y23" s="31"/>
      <c r="Z23" s="31"/>
      <c r="AA23" s="31"/>
      <c r="AB23" s="31"/>
      <c r="AC23" s="31"/>
      <c r="AD23" s="31"/>
      <c r="AE23" s="31"/>
      <c r="AF23" s="29"/>
      <c r="AG23" s="29"/>
      <c r="AH23" s="29"/>
      <c r="AI23" s="29"/>
      <c r="AJ23" s="29"/>
      <c r="AK23" s="29"/>
      <c r="AL23" s="78"/>
      <c r="AM23" s="79"/>
      <c r="AN23" s="79"/>
      <c r="AO23" s="80"/>
    </row>
    <row r="24" spans="2:41" ht="15" customHeight="1" x14ac:dyDescent="0.2">
      <c r="B24" s="40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  <c r="R24" s="33"/>
      <c r="S24" s="33"/>
      <c r="T24" s="47"/>
      <c r="U24" s="47"/>
      <c r="V24" s="47"/>
      <c r="W24" s="31"/>
      <c r="X24" s="31"/>
      <c r="Y24" s="31"/>
      <c r="Z24" s="31"/>
      <c r="AA24" s="31"/>
      <c r="AB24" s="31"/>
      <c r="AC24" s="31"/>
      <c r="AD24" s="31"/>
      <c r="AE24" s="31"/>
      <c r="AF24" s="32"/>
      <c r="AG24" s="32"/>
      <c r="AH24" s="32"/>
      <c r="AI24" s="32"/>
      <c r="AJ24" s="32"/>
      <c r="AK24" s="32"/>
      <c r="AL24" s="78"/>
      <c r="AM24" s="79"/>
      <c r="AN24" s="79"/>
      <c r="AO24" s="80"/>
    </row>
    <row r="25" spans="2:41" ht="15" customHeight="1" x14ac:dyDescent="0.2">
      <c r="B25" s="40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7"/>
      <c r="U25" s="47"/>
      <c r="V25" s="47"/>
      <c r="W25" s="31"/>
      <c r="X25" s="31"/>
      <c r="Y25" s="31"/>
      <c r="Z25" s="31"/>
      <c r="AA25" s="31"/>
      <c r="AB25" s="31"/>
      <c r="AC25" s="31"/>
      <c r="AD25" s="31"/>
      <c r="AE25" s="31"/>
      <c r="AF25" s="29"/>
      <c r="AG25" s="29"/>
      <c r="AH25" s="29"/>
      <c r="AI25" s="29"/>
      <c r="AJ25" s="29"/>
      <c r="AK25" s="29"/>
      <c r="AL25" s="78"/>
      <c r="AM25" s="79"/>
      <c r="AN25" s="79"/>
      <c r="AO25" s="80"/>
    </row>
    <row r="26" spans="2:41" ht="15" customHeight="1" x14ac:dyDescent="0.2">
      <c r="B26" s="40"/>
      <c r="C26" s="34"/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47"/>
      <c r="U26" s="47"/>
      <c r="V26" s="47"/>
      <c r="W26" s="31"/>
      <c r="X26" s="31"/>
      <c r="Y26" s="31"/>
      <c r="Z26" s="31"/>
      <c r="AA26" s="31"/>
      <c r="AB26" s="31"/>
      <c r="AC26" s="31"/>
      <c r="AD26" s="31"/>
      <c r="AE26" s="31"/>
      <c r="AF26" s="34"/>
      <c r="AG26" s="34"/>
      <c r="AH26" s="35"/>
      <c r="AI26" s="35"/>
      <c r="AJ26" s="35"/>
      <c r="AK26" s="35"/>
      <c r="AL26" s="78"/>
      <c r="AM26" s="79"/>
      <c r="AN26" s="79"/>
      <c r="AO26" s="80"/>
    </row>
    <row r="27" spans="2:41" ht="15" customHeight="1" x14ac:dyDescent="0.2">
      <c r="B27" s="40"/>
      <c r="C27" s="34"/>
      <c r="D27" s="34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7"/>
      <c r="T27" s="47"/>
      <c r="U27" s="47"/>
      <c r="V27" s="47"/>
      <c r="W27" s="31"/>
      <c r="X27" s="31"/>
      <c r="Y27" s="31"/>
      <c r="Z27" s="31"/>
      <c r="AA27" s="31"/>
      <c r="AB27" s="31"/>
      <c r="AC27" s="31"/>
      <c r="AD27" s="31"/>
      <c r="AE27" s="31"/>
      <c r="AF27" s="34"/>
      <c r="AG27" s="34"/>
      <c r="AH27" s="36"/>
      <c r="AI27" s="36"/>
      <c r="AJ27" s="36"/>
      <c r="AK27" s="36"/>
      <c r="AL27" s="78"/>
      <c r="AM27" s="79"/>
      <c r="AN27" s="79"/>
      <c r="AO27" s="80"/>
    </row>
    <row r="28" spans="2:41" ht="15" customHeight="1" x14ac:dyDescent="0.2">
      <c r="B28" s="4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8"/>
      <c r="T28" s="47"/>
      <c r="U28" s="47"/>
      <c r="V28" s="47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78"/>
      <c r="AM28" s="79"/>
      <c r="AN28" s="79"/>
      <c r="AO28" s="80"/>
    </row>
    <row r="29" spans="2:41" ht="15" customHeight="1" x14ac:dyDescent="0.2">
      <c r="B29" s="40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8"/>
      <c r="T29" s="47"/>
      <c r="U29" s="47"/>
      <c r="V29" s="47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78"/>
      <c r="AM29" s="79"/>
      <c r="AN29" s="79"/>
      <c r="AO29" s="80"/>
    </row>
    <row r="30" spans="2:41" ht="15" customHeight="1" thickBot="1" x14ac:dyDescent="0.25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1"/>
      <c r="T30" s="50"/>
      <c r="U30" s="50"/>
      <c r="V30" s="50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81"/>
      <c r="AM30" s="82"/>
      <c r="AN30" s="82"/>
      <c r="AO30" s="83"/>
    </row>
    <row r="31" spans="2:41" ht="15" customHeight="1" x14ac:dyDescent="0.2">
      <c r="B31" s="52"/>
      <c r="C31" s="75" t="str">
        <f>+Indicadores!B18</f>
        <v>Recaudacion</v>
      </c>
      <c r="D31" s="75"/>
      <c r="E31" s="75"/>
      <c r="F31" s="75"/>
      <c r="G31" s="75"/>
      <c r="H31" s="54"/>
      <c r="I31" s="54"/>
      <c r="J31" s="55"/>
      <c r="K31" s="74" t="str">
        <f>+Indicadores!B19</f>
        <v>Niver servicio RPB</v>
      </c>
      <c r="L31" s="74"/>
      <c r="M31" s="74"/>
      <c r="N31" s="74"/>
      <c r="O31" s="74"/>
      <c r="P31" s="74"/>
      <c r="Q31" s="74"/>
      <c r="R31" s="56"/>
      <c r="S31" s="56"/>
      <c r="T31" s="74" t="str">
        <f>+Indicadores!B20</f>
        <v>Ausentismo gral.</v>
      </c>
      <c r="U31" s="74"/>
      <c r="V31" s="74"/>
      <c r="W31" s="74"/>
      <c r="X31" s="74"/>
      <c r="Y31" s="74"/>
      <c r="Z31" s="57"/>
      <c r="AA31" s="57"/>
      <c r="AB31" s="57"/>
      <c r="AC31" s="74" t="str">
        <f>+Indicadores!B21</f>
        <v>Llegadas tarde</v>
      </c>
      <c r="AD31" s="74"/>
      <c r="AE31" s="74"/>
      <c r="AF31" s="74"/>
      <c r="AG31" s="74"/>
      <c r="AH31" s="74"/>
      <c r="AI31" s="58"/>
      <c r="AJ31" s="58"/>
      <c r="AK31" s="58"/>
      <c r="AL31" s="78" t="s">
        <v>34</v>
      </c>
      <c r="AM31" s="79"/>
      <c r="AN31" s="79"/>
      <c r="AO31" s="80"/>
    </row>
    <row r="32" spans="2:41" ht="15" customHeight="1" x14ac:dyDescent="0.2">
      <c r="B32" s="40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/>
      <c r="R32" s="30"/>
      <c r="S32" s="30"/>
      <c r="T32" s="47"/>
      <c r="U32" s="47"/>
      <c r="V32" s="47"/>
      <c r="W32" s="31"/>
      <c r="X32" s="31"/>
      <c r="Y32" s="31"/>
      <c r="Z32" s="31"/>
      <c r="AA32" s="31"/>
      <c r="AB32" s="31"/>
      <c r="AC32" s="31"/>
      <c r="AD32" s="31"/>
      <c r="AE32" s="31"/>
      <c r="AF32" s="29"/>
      <c r="AG32" s="29"/>
      <c r="AH32" s="29"/>
      <c r="AI32" s="29"/>
      <c r="AJ32" s="29"/>
      <c r="AK32" s="29"/>
      <c r="AL32" s="78"/>
      <c r="AM32" s="79"/>
      <c r="AN32" s="79"/>
      <c r="AO32" s="80"/>
    </row>
    <row r="33" spans="2:41" ht="15" customHeight="1" x14ac:dyDescent="0.2">
      <c r="B33" s="4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30"/>
      <c r="T33" s="47"/>
      <c r="U33" s="47"/>
      <c r="V33" s="47"/>
      <c r="W33" s="31"/>
      <c r="X33" s="31"/>
      <c r="Y33" s="31"/>
      <c r="Z33" s="31"/>
      <c r="AA33" s="31"/>
      <c r="AB33" s="31"/>
      <c r="AC33" s="31"/>
      <c r="AD33" s="31"/>
      <c r="AE33" s="31"/>
      <c r="AF33" s="29"/>
      <c r="AG33" s="29"/>
      <c r="AH33" s="29"/>
      <c r="AI33" s="29"/>
      <c r="AJ33" s="29"/>
      <c r="AK33" s="29"/>
      <c r="AL33" s="78"/>
      <c r="AM33" s="79"/>
      <c r="AN33" s="79"/>
      <c r="AO33" s="80"/>
    </row>
    <row r="34" spans="2:41" ht="15" customHeight="1" x14ac:dyDescent="0.2">
      <c r="B34" s="40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47"/>
      <c r="U34" s="47"/>
      <c r="V34" s="47"/>
      <c r="W34" s="31"/>
      <c r="X34" s="31"/>
      <c r="Y34" s="31"/>
      <c r="Z34" s="31"/>
      <c r="AA34" s="31"/>
      <c r="AB34" s="31"/>
      <c r="AC34" s="31"/>
      <c r="AD34" s="31"/>
      <c r="AE34" s="31"/>
      <c r="AF34" s="32"/>
      <c r="AG34" s="32"/>
      <c r="AH34" s="32"/>
      <c r="AI34" s="32"/>
      <c r="AJ34" s="32"/>
      <c r="AK34" s="32"/>
      <c r="AL34" s="78"/>
      <c r="AM34" s="79"/>
      <c r="AN34" s="79"/>
      <c r="AO34" s="80"/>
    </row>
    <row r="35" spans="2:41" ht="15" customHeight="1" x14ac:dyDescent="0.2">
      <c r="B35" s="40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47"/>
      <c r="U35" s="47"/>
      <c r="V35" s="47"/>
      <c r="W35" s="31"/>
      <c r="X35" s="31"/>
      <c r="Y35" s="31"/>
      <c r="Z35" s="31"/>
      <c r="AA35" s="31"/>
      <c r="AB35" s="31"/>
      <c r="AC35" s="31"/>
      <c r="AD35" s="31"/>
      <c r="AE35" s="31"/>
      <c r="AF35" s="29"/>
      <c r="AG35" s="29"/>
      <c r="AH35" s="29"/>
      <c r="AI35" s="29"/>
      <c r="AJ35" s="29"/>
      <c r="AK35" s="29"/>
      <c r="AL35" s="78"/>
      <c r="AM35" s="79"/>
      <c r="AN35" s="79"/>
      <c r="AO35" s="80"/>
    </row>
    <row r="36" spans="2:41" ht="15" customHeight="1" x14ac:dyDescent="0.2">
      <c r="B36" s="40"/>
      <c r="C36" s="34"/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7"/>
      <c r="U36" s="47"/>
      <c r="V36" s="47"/>
      <c r="W36" s="31"/>
      <c r="X36" s="31"/>
      <c r="Y36" s="31"/>
      <c r="Z36" s="31"/>
      <c r="AA36" s="31"/>
      <c r="AB36" s="31"/>
      <c r="AC36" s="31"/>
      <c r="AD36" s="31"/>
      <c r="AE36" s="31"/>
      <c r="AF36" s="34"/>
      <c r="AG36" s="34"/>
      <c r="AH36" s="35"/>
      <c r="AI36" s="35"/>
      <c r="AJ36" s="35"/>
      <c r="AK36" s="35"/>
      <c r="AL36" s="78"/>
      <c r="AM36" s="79"/>
      <c r="AN36" s="79"/>
      <c r="AO36" s="80"/>
    </row>
    <row r="37" spans="2:41" ht="15" customHeight="1" x14ac:dyDescent="0.2">
      <c r="B37" s="40"/>
      <c r="C37" s="34"/>
      <c r="D37" s="34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7"/>
      <c r="T37" s="47"/>
      <c r="U37" s="47"/>
      <c r="V37" s="47"/>
      <c r="W37" s="31"/>
      <c r="X37" s="31"/>
      <c r="Y37" s="31"/>
      <c r="Z37" s="31"/>
      <c r="AA37" s="31"/>
      <c r="AB37" s="31"/>
      <c r="AC37" s="31"/>
      <c r="AD37" s="31"/>
      <c r="AE37" s="31"/>
      <c r="AF37" s="34"/>
      <c r="AG37" s="34"/>
      <c r="AH37" s="36"/>
      <c r="AI37" s="36"/>
      <c r="AJ37" s="36"/>
      <c r="AK37" s="36"/>
      <c r="AL37" s="78"/>
      <c r="AM37" s="79"/>
      <c r="AN37" s="79"/>
      <c r="AO37" s="80"/>
    </row>
    <row r="38" spans="2:41" ht="15" customHeight="1" x14ac:dyDescent="0.2">
      <c r="B38" s="4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8"/>
      <c r="T38" s="47"/>
      <c r="U38" s="47"/>
      <c r="V38" s="47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78"/>
      <c r="AM38" s="79"/>
      <c r="AN38" s="79"/>
      <c r="AO38" s="80"/>
    </row>
    <row r="39" spans="2:41" ht="15" customHeight="1" x14ac:dyDescent="0.2">
      <c r="B39" s="40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8"/>
      <c r="T39" s="47"/>
      <c r="U39" s="47"/>
      <c r="V39" s="47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78"/>
      <c r="AM39" s="79"/>
      <c r="AN39" s="79"/>
      <c r="AO39" s="80"/>
    </row>
    <row r="40" spans="2:41" ht="15" customHeight="1" thickBot="1" x14ac:dyDescent="0.25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1"/>
      <c r="T40" s="50"/>
      <c r="U40" s="50"/>
      <c r="V40" s="50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81"/>
      <c r="AM40" s="82"/>
      <c r="AN40" s="82"/>
      <c r="AO40" s="83"/>
    </row>
  </sheetData>
  <sheetProtection selectLockedCells="1"/>
  <customSheetViews>
    <customSheetView guid="{0C56E928-D228-419B-B877-FE87E2D3FC5B}" showGridLines="0" fitToPage="1">
      <selection activeCell="B2" sqref="B2:AO39"/>
      <pageMargins left="0.59" right="0.23622047244094491" top="0.42" bottom="0.21" header="0.31496062992125984" footer="0.23"/>
      <pageSetup paperSize="9" scale="57" orientation="landscape" r:id="rId1"/>
    </customSheetView>
  </customSheetViews>
  <mergeCells count="23">
    <mergeCell ref="AF8:AO10"/>
    <mergeCell ref="S21:Z21"/>
    <mergeCell ref="L11:P11"/>
    <mergeCell ref="K31:Q31"/>
    <mergeCell ref="D11:G11"/>
    <mergeCell ref="D21:G21"/>
    <mergeCell ref="V8:AE10"/>
    <mergeCell ref="B2:AC3"/>
    <mergeCell ref="B4:AC4"/>
    <mergeCell ref="K21:P21"/>
    <mergeCell ref="T31:Y31"/>
    <mergeCell ref="C31:G31"/>
    <mergeCell ref="AC31:AH31"/>
    <mergeCell ref="B6:K6"/>
    <mergeCell ref="L6:U6"/>
    <mergeCell ref="V6:AE6"/>
    <mergeCell ref="AF6:AO6"/>
    <mergeCell ref="AL11:AO20"/>
    <mergeCell ref="AL21:AO30"/>
    <mergeCell ref="AL31:AO40"/>
    <mergeCell ref="B8:K10"/>
    <mergeCell ref="L8:U10"/>
    <mergeCell ref="U11:X11"/>
  </mergeCells>
  <conditionalFormatting sqref="B8:AO10">
    <cfRule type="cellIs" dxfId="2" priority="1" operator="lessThan">
      <formula>80%</formula>
    </cfRule>
    <cfRule type="cellIs" dxfId="1" priority="2" operator="between">
      <formula>0.8</formula>
      <formula>0.99</formula>
    </cfRule>
    <cfRule type="cellIs" dxfId="0" priority="3" operator="greaterThanOrEqual">
      <formula>100%</formula>
    </cfRule>
  </conditionalFormatting>
  <dataValidations count="1">
    <dataValidation allowBlank="1" showInputMessage="1" showErrorMessage="1" prompt="Introducir una cantidad entre 1,1 y 4. A mayor cantidad, aguja más pequeña." sqref="Q15:S15 Q25:S25 Q35:S35"/>
  </dataValidations>
  <hyperlinks>
    <hyperlink ref="B6:K6" location="Indicadores!G4" display="COMERCIAL"/>
    <hyperlink ref="L6:U6" location="Indicadores!G11" display="LOGISTICA"/>
    <hyperlink ref="V6:AE6" location="Indicadores!G18" display="OPERACIÓN"/>
  </hyperlinks>
  <pageMargins left="0.23622047244094488" right="0.23622047244094488" top="0.3543307086614173" bottom="0.3543307086614173" header="0.31496062992125984" footer="0.31496062992125984"/>
  <pageSetup paperSize="9" scale="8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M28"/>
  <sheetViews>
    <sheetView workbookViewId="0">
      <selection activeCell="B4" sqref="B4"/>
    </sheetView>
  </sheetViews>
  <sheetFormatPr baseColWidth="10" defaultRowHeight="12.75" x14ac:dyDescent="0.2"/>
  <cols>
    <col min="1" max="1" width="4.5703125" customWidth="1"/>
    <col min="2" max="2" width="17" bestFit="1" customWidth="1"/>
    <col min="3" max="3" width="32.5703125" bestFit="1" customWidth="1"/>
    <col min="4" max="4" width="15.42578125" bestFit="1" customWidth="1"/>
    <col min="5" max="5" width="14.85546875" bestFit="1" customWidth="1"/>
    <col min="6" max="6" width="9.140625" bestFit="1" customWidth="1"/>
  </cols>
  <sheetData>
    <row r="2" spans="2:13" x14ac:dyDescent="0.2">
      <c r="B2" s="103" t="s">
        <v>11</v>
      </c>
      <c r="C2" s="103"/>
      <c r="D2" s="103"/>
      <c r="E2" s="103"/>
      <c r="F2" s="103"/>
    </row>
    <row r="3" spans="2:13" x14ac:dyDescent="0.2">
      <c r="B3" s="1" t="s">
        <v>10</v>
      </c>
      <c r="C3" s="1" t="s">
        <v>12</v>
      </c>
      <c r="D3" s="1" t="s">
        <v>4</v>
      </c>
      <c r="E3" s="1" t="s">
        <v>39</v>
      </c>
      <c r="F3" s="15" t="s">
        <v>33</v>
      </c>
      <c r="G3" s="15" t="s">
        <v>35</v>
      </c>
    </row>
    <row r="4" spans="2:13" x14ac:dyDescent="0.2">
      <c r="B4" s="1" t="s">
        <v>2</v>
      </c>
      <c r="C4" s="1" t="s">
        <v>13</v>
      </c>
      <c r="D4" s="6">
        <v>1200</v>
      </c>
      <c r="E4" s="61">
        <v>1126</v>
      </c>
      <c r="F4" s="17">
        <f>+E4/D4</f>
        <v>0.93833333333333335</v>
      </c>
      <c r="G4" s="101">
        <f>AVERAGE(F4:F7)</f>
        <v>0.99414999999999998</v>
      </c>
    </row>
    <row r="5" spans="2:13" x14ac:dyDescent="0.2">
      <c r="B5" s="1" t="s">
        <v>7</v>
      </c>
      <c r="C5" s="1" t="s">
        <v>14</v>
      </c>
      <c r="D5" s="6">
        <v>600</v>
      </c>
      <c r="E5" s="61">
        <v>635</v>
      </c>
      <c r="F5" s="17">
        <f t="shared" ref="F5:F7" si="0">+E5/D5</f>
        <v>1.0583333333333333</v>
      </c>
      <c r="G5" s="102"/>
    </row>
    <row r="6" spans="2:13" x14ac:dyDescent="0.2">
      <c r="B6" s="1" t="s">
        <v>43</v>
      </c>
      <c r="C6" s="1" t="s">
        <v>44</v>
      </c>
      <c r="D6" s="6">
        <v>15000</v>
      </c>
      <c r="E6" s="61">
        <f>13595+2079</f>
        <v>15674</v>
      </c>
      <c r="F6" s="17">
        <f t="shared" si="0"/>
        <v>1.0449333333333333</v>
      </c>
      <c r="G6" s="102"/>
    </row>
    <row r="7" spans="2:13" x14ac:dyDescent="0.2">
      <c r="B7" s="1" t="s">
        <v>45</v>
      </c>
      <c r="C7" s="1" t="s">
        <v>46</v>
      </c>
      <c r="D7" s="16">
        <v>0.2</v>
      </c>
      <c r="E7" s="64">
        <v>0.187</v>
      </c>
      <c r="F7" s="17">
        <f t="shared" si="0"/>
        <v>0.93499999999999994</v>
      </c>
      <c r="G7" s="102"/>
    </row>
    <row r="9" spans="2:13" x14ac:dyDescent="0.2">
      <c r="B9" s="104" t="s">
        <v>36</v>
      </c>
      <c r="C9" s="104"/>
      <c r="D9" s="104"/>
      <c r="E9" s="104"/>
      <c r="F9" s="103"/>
    </row>
    <row r="10" spans="2:13" x14ac:dyDescent="0.2">
      <c r="B10" s="1" t="s">
        <v>10</v>
      </c>
      <c r="C10" s="1" t="s">
        <v>12</v>
      </c>
      <c r="D10" s="1" t="s">
        <v>4</v>
      </c>
      <c r="E10" s="1" t="s">
        <v>41</v>
      </c>
      <c r="F10" s="15" t="s">
        <v>33</v>
      </c>
      <c r="G10" s="15" t="s">
        <v>35</v>
      </c>
    </row>
    <row r="11" spans="2:13" x14ac:dyDescent="0.2">
      <c r="B11" s="18" t="s">
        <v>38</v>
      </c>
      <c r="C11" s="18" t="s">
        <v>15</v>
      </c>
      <c r="D11" s="20">
        <v>0.08</v>
      </c>
      <c r="E11" s="68">
        <v>0.1099</v>
      </c>
      <c r="F11" s="17">
        <f>+D11/E11</f>
        <v>0.72793448589626941</v>
      </c>
      <c r="G11" s="101">
        <f>AVERAGE(F11:F14)</f>
        <v>0.90486120322966113</v>
      </c>
    </row>
    <row r="12" spans="2:13" x14ac:dyDescent="0.2">
      <c r="B12" s="1" t="s">
        <v>8</v>
      </c>
      <c r="C12" s="1" t="s">
        <v>16</v>
      </c>
      <c r="D12" s="21">
        <v>0.8</v>
      </c>
      <c r="E12" s="65">
        <v>1</v>
      </c>
      <c r="F12" s="17">
        <f t="shared" ref="F12:F14" si="1">+E12/D12</f>
        <v>1.25</v>
      </c>
      <c r="G12" s="102"/>
    </row>
    <row r="13" spans="2:13" x14ac:dyDescent="0.2">
      <c r="B13" s="1" t="s">
        <v>40</v>
      </c>
      <c r="C13" s="1" t="s">
        <v>42</v>
      </c>
      <c r="D13" s="59">
        <f>+SUM(D26:D28)</f>
        <v>23240</v>
      </c>
      <c r="E13" s="61">
        <f>+SUM(E26:E28)</f>
        <v>15664</v>
      </c>
      <c r="F13" s="17">
        <f>+E13/D13</f>
        <v>0.67401032702237518</v>
      </c>
      <c r="G13" s="102"/>
    </row>
    <row r="14" spans="2:13" x14ac:dyDescent="0.2">
      <c r="B14" s="1" t="s">
        <v>9</v>
      </c>
      <c r="C14" s="1" t="s">
        <v>18</v>
      </c>
      <c r="D14" s="16">
        <v>0.92</v>
      </c>
      <c r="E14" s="64">
        <f>100%-E11</f>
        <v>0.8901</v>
      </c>
      <c r="F14" s="17">
        <f t="shared" si="1"/>
        <v>0.96749999999999992</v>
      </c>
      <c r="G14" s="102"/>
    </row>
    <row r="15" spans="2:13" x14ac:dyDescent="0.2">
      <c r="F15" s="12"/>
      <c r="G15" s="12"/>
    </row>
    <row r="16" spans="2:13" x14ac:dyDescent="0.2">
      <c r="B16" s="104" t="s">
        <v>34</v>
      </c>
      <c r="C16" s="104"/>
      <c r="D16" s="104"/>
      <c r="E16" s="104"/>
      <c r="F16" s="103"/>
      <c r="M16" s="66"/>
    </row>
    <row r="17" spans="2:11" x14ac:dyDescent="0.2">
      <c r="B17" s="1" t="s">
        <v>10</v>
      </c>
      <c r="C17" s="1" t="s">
        <v>12</v>
      </c>
      <c r="D17" s="1" t="s">
        <v>4</v>
      </c>
      <c r="E17" s="1" t="s">
        <v>39</v>
      </c>
      <c r="F17" s="15" t="s">
        <v>33</v>
      </c>
      <c r="G17" s="15" t="s">
        <v>35</v>
      </c>
    </row>
    <row r="18" spans="2:11" x14ac:dyDescent="0.2">
      <c r="B18" s="1" t="s">
        <v>24</v>
      </c>
      <c r="C18" s="1" t="s">
        <v>25</v>
      </c>
      <c r="D18" s="19">
        <v>3279000</v>
      </c>
      <c r="E18" s="62">
        <v>2926238</v>
      </c>
      <c r="F18" s="17">
        <f>IFERROR(E18/D18,"")</f>
        <v>0.8924178103080207</v>
      </c>
      <c r="G18" s="101">
        <f>AVERAGE(F18:F21)</f>
        <v>1.0043544525770052</v>
      </c>
    </row>
    <row r="19" spans="2:11" x14ac:dyDescent="0.2">
      <c r="B19" s="1" t="s">
        <v>48</v>
      </c>
      <c r="C19" s="1" t="s">
        <v>47</v>
      </c>
      <c r="D19" s="26">
        <v>0.8</v>
      </c>
      <c r="E19" s="63">
        <v>0.9</v>
      </c>
      <c r="F19" s="17">
        <f>IFERROR(E19/D19,"")</f>
        <v>1.125</v>
      </c>
      <c r="G19" s="102"/>
    </row>
    <row r="20" spans="2:11" x14ac:dyDescent="0.2">
      <c r="B20" s="1" t="s">
        <v>49</v>
      </c>
      <c r="C20" s="1" t="s">
        <v>17</v>
      </c>
      <c r="D20" s="16">
        <v>8.5000000000000006E-3</v>
      </c>
      <c r="E20" s="64">
        <v>8.5000000000000006E-3</v>
      </c>
      <c r="F20" s="17">
        <f>IFERROR(D20/E20,"")</f>
        <v>1</v>
      </c>
      <c r="G20" s="102"/>
      <c r="I20">
        <f>9*26</f>
        <v>234</v>
      </c>
      <c r="J20">
        <v>2</v>
      </c>
      <c r="K20" s="69">
        <f>+J20/I20</f>
        <v>8.5470085470085479E-3</v>
      </c>
    </row>
    <row r="21" spans="2:11" x14ac:dyDescent="0.2">
      <c r="B21" s="1" t="s">
        <v>50</v>
      </c>
      <c r="C21" s="1" t="s">
        <v>51</v>
      </c>
      <c r="D21" s="16">
        <v>4.2700000000000002E-2</v>
      </c>
      <c r="E21" s="64">
        <v>4.2700000000000002E-2</v>
      </c>
      <c r="F21" s="17">
        <f>IFERROR(D21/E21,"")</f>
        <v>1</v>
      </c>
      <c r="G21" s="102"/>
      <c r="J21">
        <v>10</v>
      </c>
      <c r="K21" s="69">
        <f>+J21/I20</f>
        <v>4.2735042735042736E-2</v>
      </c>
    </row>
    <row r="22" spans="2:11" x14ac:dyDescent="0.2">
      <c r="E22" s="70"/>
    </row>
    <row r="25" spans="2:11" x14ac:dyDescent="0.2">
      <c r="B25" s="1" t="s">
        <v>10</v>
      </c>
      <c r="C25" s="1" t="s">
        <v>12</v>
      </c>
      <c r="D25" s="1" t="s">
        <v>4</v>
      </c>
      <c r="E25" s="1" t="s">
        <v>5</v>
      </c>
      <c r="F25" s="15" t="s">
        <v>33</v>
      </c>
      <c r="G25" s="15" t="s">
        <v>35</v>
      </c>
    </row>
    <row r="26" spans="2:11" x14ac:dyDescent="0.2">
      <c r="B26" s="1" t="s">
        <v>52</v>
      </c>
      <c r="C26" s="1" t="s">
        <v>42</v>
      </c>
      <c r="D26" s="67">
        <v>13800</v>
      </c>
      <c r="E26" s="61">
        <f>460+225+435+225+435+112+345+115+115+805+115+45+87+45+87+23+15+15+15+15+100+12+10+63+27+27+63+50+25+25+52+7+3+3+7+10+5+5+10+261+345+345+40+261+80+80+10+10+1127+230+125+125+4</f>
        <v>7281</v>
      </c>
      <c r="F26" s="17">
        <f t="shared" ref="F26:F28" si="2">+E26/D26</f>
        <v>0.52760869565217394</v>
      </c>
      <c r="G26" s="101">
        <f>AVERAGE(F26:F28)</f>
        <v>0.72723861283643887</v>
      </c>
    </row>
    <row r="27" spans="2:11" x14ac:dyDescent="0.2">
      <c r="B27" s="1" t="s">
        <v>53</v>
      </c>
      <c r="C27" s="1" t="s">
        <v>42</v>
      </c>
      <c r="D27" s="67">
        <f>1920*2</f>
        <v>3840</v>
      </c>
      <c r="E27" s="61">
        <v>1920</v>
      </c>
      <c r="F27" s="17">
        <f t="shared" si="2"/>
        <v>0.5</v>
      </c>
      <c r="G27" s="102"/>
    </row>
    <row r="28" spans="2:11" x14ac:dyDescent="0.2">
      <c r="B28" s="1" t="s">
        <v>54</v>
      </c>
      <c r="C28" s="1" t="s">
        <v>42</v>
      </c>
      <c r="D28" s="67">
        <v>5600</v>
      </c>
      <c r="E28" s="61">
        <f>3108+3355</f>
        <v>6463</v>
      </c>
      <c r="F28" s="17">
        <f t="shared" si="2"/>
        <v>1.1541071428571428</v>
      </c>
      <c r="G28" s="102"/>
    </row>
  </sheetData>
  <customSheetViews>
    <customSheetView guid="{0C56E928-D228-419B-B877-FE87E2D3FC5B}">
      <selection activeCell="B18" sqref="B18"/>
      <pageMargins left="0.7" right="0.7" top="0.75" bottom="0.75" header="0.3" footer="0.3"/>
    </customSheetView>
  </customSheetViews>
  <mergeCells count="7">
    <mergeCell ref="G26:G28"/>
    <mergeCell ref="G18:G21"/>
    <mergeCell ref="B2:F2"/>
    <mergeCell ref="B9:F9"/>
    <mergeCell ref="B16:F16"/>
    <mergeCell ref="G4:G7"/>
    <mergeCell ref="G11:G14"/>
  </mergeCells>
  <pageMargins left="0.7" right="0.7" top="0.75" bottom="0.75" header="0.3" footer="0.3"/>
  <pageSetup paperSize="9" scale="87" fitToHeight="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97"/>
  <sheetViews>
    <sheetView topLeftCell="A73" workbookViewId="0">
      <selection activeCell="Q83" sqref="Q83"/>
    </sheetView>
  </sheetViews>
  <sheetFormatPr baseColWidth="10" defaultRowHeight="12.75" x14ac:dyDescent="0.2"/>
  <cols>
    <col min="2" max="3" width="12" bestFit="1" customWidth="1"/>
    <col min="4" max="4" width="15.5703125" bestFit="1" customWidth="1"/>
    <col min="5" max="10" width="2" bestFit="1" customWidth="1"/>
    <col min="11" max="11" width="3" bestFit="1" customWidth="1"/>
    <col min="12" max="15" width="2" bestFit="1" customWidth="1"/>
    <col min="16" max="16" width="15.42578125" bestFit="1" customWidth="1"/>
    <col min="17" max="18" width="2" bestFit="1" customWidth="1"/>
  </cols>
  <sheetData>
    <row r="2" spans="2:42" ht="13.5" thickBot="1" x14ac:dyDescent="0.25"/>
    <row r="3" spans="2:42" x14ac:dyDescent="0.2">
      <c r="B3" s="107" t="s">
        <v>20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"/>
      <c r="Q3" s="10"/>
      <c r="R3" s="11"/>
    </row>
    <row r="4" spans="2:42" x14ac:dyDescent="0.2">
      <c r="B4" s="109" t="s">
        <v>5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2">
        <f>+Indicadores!E4</f>
        <v>1126</v>
      </c>
      <c r="Q4" s="12"/>
      <c r="R4" s="13"/>
    </row>
    <row r="5" spans="2:42" x14ac:dyDescent="0.2">
      <c r="B5" s="109" t="s">
        <v>4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2">
        <f>+Indicadores!D4</f>
        <v>1200</v>
      </c>
      <c r="Q5" s="12"/>
      <c r="R5" s="13"/>
    </row>
    <row r="6" spans="2:42" x14ac:dyDescent="0.2">
      <c r="B6" s="109" t="s">
        <v>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2">
        <f>+Indicadores!F4</f>
        <v>0.93833333333333335</v>
      </c>
      <c r="Q6" s="12"/>
      <c r="R6" s="13"/>
    </row>
    <row r="7" spans="2:42" x14ac:dyDescent="0.2">
      <c r="B7" s="111" t="s">
        <v>27</v>
      </c>
      <c r="C7" s="105"/>
      <c r="D7" s="112" t="s">
        <v>0</v>
      </c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">
        <v>1.25</v>
      </c>
      <c r="Q7" s="1"/>
      <c r="R7" s="3"/>
    </row>
    <row r="8" spans="2:42" x14ac:dyDescent="0.2">
      <c r="B8" s="2">
        <v>0</v>
      </c>
      <c r="C8" s="1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6"/>
    </row>
    <row r="9" spans="2:42" ht="13.5" thickBot="1" x14ac:dyDescent="0.25">
      <c r="B9" s="4">
        <f>-COS(P6*PI())/P7</f>
        <v>0.78503413119379606</v>
      </c>
      <c r="C9" s="5">
        <f>SIN(P6*PI())/P7</f>
        <v>0.15401757322072601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9</v>
      </c>
      <c r="K9" s="5">
        <v>10</v>
      </c>
      <c r="L9" s="5">
        <v>2</v>
      </c>
      <c r="M9" s="5">
        <v>2</v>
      </c>
      <c r="N9" s="5">
        <v>2</v>
      </c>
      <c r="O9" s="5">
        <v>2</v>
      </c>
      <c r="P9" s="5">
        <v>1</v>
      </c>
      <c r="Q9" s="5">
        <v>1</v>
      </c>
      <c r="R9" s="14">
        <v>6</v>
      </c>
    </row>
    <row r="10" spans="2:42" ht="13.5" thickBot="1" x14ac:dyDescent="0.25"/>
    <row r="11" spans="2:42" x14ac:dyDescent="0.2">
      <c r="B11" s="107" t="s">
        <v>21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"/>
      <c r="Q11" s="10"/>
      <c r="R11" s="11"/>
    </row>
    <row r="12" spans="2:42" x14ac:dyDescent="0.2">
      <c r="B12" s="109" t="s">
        <v>5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23">
        <f>+Indicadores!E5</f>
        <v>635</v>
      </c>
      <c r="Q12" s="12"/>
      <c r="R12" s="13"/>
    </row>
    <row r="13" spans="2:42" x14ac:dyDescent="0.2">
      <c r="B13" s="109" t="s">
        <v>4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2">
        <f>+Indicadores!D5</f>
        <v>600</v>
      </c>
      <c r="Q13" s="12"/>
      <c r="R13" s="13"/>
      <c r="AP13" t="b">
        <v>1</v>
      </c>
    </row>
    <row r="14" spans="2:42" x14ac:dyDescent="0.2">
      <c r="B14" s="109" t="s">
        <v>6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22">
        <f>+Indicadores!F5</f>
        <v>1.0583333333333333</v>
      </c>
      <c r="Q14" s="12"/>
      <c r="R14" s="13"/>
    </row>
    <row r="15" spans="2:42" x14ac:dyDescent="0.2">
      <c r="B15" s="111" t="s">
        <v>27</v>
      </c>
      <c r="C15" s="105"/>
      <c r="D15" s="112" t="s">
        <v>0</v>
      </c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">
        <v>1.25</v>
      </c>
      <c r="Q15" s="1"/>
      <c r="R15" s="3"/>
    </row>
    <row r="16" spans="2:42" x14ac:dyDescent="0.2">
      <c r="B16" s="2">
        <v>0</v>
      </c>
      <c r="C16" s="1">
        <v>0</v>
      </c>
      <c r="D16" s="105" t="s">
        <v>1</v>
      </c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6"/>
    </row>
    <row r="17" spans="2:56" ht="13.5" thickBot="1" x14ac:dyDescent="0.25">
      <c r="B17" s="4">
        <f>-COS(P14*PI())/P15</f>
        <v>0.78660392605116369</v>
      </c>
      <c r="C17" s="5">
        <f>SIN(P14*PI())/P15</f>
        <v>-0.14578842039371798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9</v>
      </c>
      <c r="K17" s="5">
        <v>10</v>
      </c>
      <c r="L17" s="5">
        <v>2</v>
      </c>
      <c r="M17" s="5">
        <v>2</v>
      </c>
      <c r="N17" s="5">
        <v>2</v>
      </c>
      <c r="O17" s="5">
        <v>2</v>
      </c>
      <c r="P17" s="5">
        <v>1</v>
      </c>
      <c r="Q17" s="5">
        <v>1</v>
      </c>
      <c r="R17" s="14">
        <v>6</v>
      </c>
    </row>
    <row r="18" spans="2:56" ht="13.5" thickBot="1" x14ac:dyDescent="0.25">
      <c r="BD18" t="b">
        <v>1</v>
      </c>
    </row>
    <row r="19" spans="2:56" x14ac:dyDescent="0.2">
      <c r="B19" s="107" t="s">
        <v>3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"/>
      <c r="Q19" s="10"/>
      <c r="R19" s="11"/>
    </row>
    <row r="20" spans="2:56" x14ac:dyDescent="0.2">
      <c r="B20" s="109" t="s">
        <v>5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2">
        <f>+Indicadores!E6</f>
        <v>15674</v>
      </c>
      <c r="Q20" s="12"/>
      <c r="R20" s="13"/>
    </row>
    <row r="21" spans="2:56" x14ac:dyDescent="0.2">
      <c r="B21" s="109" t="s">
        <v>4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2">
        <f>+Indicadores!D6</f>
        <v>15000</v>
      </c>
      <c r="Q21" s="12"/>
      <c r="R21" s="13"/>
    </row>
    <row r="22" spans="2:56" x14ac:dyDescent="0.2">
      <c r="B22" s="109" t="s">
        <v>6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22">
        <f>+Indicadores!F6</f>
        <v>1.0449333333333333</v>
      </c>
      <c r="Q22" s="12"/>
      <c r="R22" s="13"/>
    </row>
    <row r="23" spans="2:56" x14ac:dyDescent="0.2">
      <c r="B23" s="111" t="s">
        <v>27</v>
      </c>
      <c r="C23" s="105"/>
      <c r="D23" s="112" t="s">
        <v>0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">
        <v>1.25</v>
      </c>
      <c r="Q23" s="1"/>
      <c r="R23" s="3"/>
    </row>
    <row r="24" spans="2:56" x14ac:dyDescent="0.2">
      <c r="B24" s="2">
        <v>0</v>
      </c>
      <c r="C24" s="1">
        <v>0</v>
      </c>
      <c r="D24" s="105" t="s">
        <v>1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6"/>
    </row>
    <row r="25" spans="2:56" ht="13.5" thickBot="1" x14ac:dyDescent="0.25">
      <c r="B25" s="4">
        <f>-COS(P22*PI())/P23</f>
        <v>0.79204251703016204</v>
      </c>
      <c r="C25" s="5">
        <f>SIN(P22*PI())/P23</f>
        <v>-0.1125551030230327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9</v>
      </c>
      <c r="K25" s="5">
        <v>10</v>
      </c>
      <c r="L25" s="5">
        <v>2</v>
      </c>
      <c r="M25" s="5">
        <v>2</v>
      </c>
      <c r="N25" s="5">
        <v>2</v>
      </c>
      <c r="O25" s="5">
        <v>2</v>
      </c>
      <c r="P25" s="5">
        <v>1</v>
      </c>
      <c r="Q25" s="5">
        <v>1</v>
      </c>
      <c r="R25" s="14">
        <v>6</v>
      </c>
    </row>
    <row r="26" spans="2:56" ht="13.5" thickBot="1" x14ac:dyDescent="0.25"/>
    <row r="27" spans="2:56" x14ac:dyDescent="0.2">
      <c r="B27" s="107" t="s">
        <v>22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"/>
      <c r="Q27" s="10"/>
      <c r="R27" s="11"/>
    </row>
    <row r="28" spans="2:56" x14ac:dyDescent="0.2">
      <c r="B28" s="109" t="s">
        <v>5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24">
        <f>+Indicadores!E7</f>
        <v>0.187</v>
      </c>
      <c r="Q28" s="12"/>
      <c r="R28" s="13"/>
    </row>
    <row r="29" spans="2:56" x14ac:dyDescent="0.2">
      <c r="B29" s="109" t="s">
        <v>4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24">
        <f>+Indicadores!D7</f>
        <v>0.2</v>
      </c>
      <c r="Q29" s="12"/>
      <c r="R29" s="13"/>
    </row>
    <row r="30" spans="2:56" x14ac:dyDescent="0.2">
      <c r="B30" s="109" t="s">
        <v>6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22">
        <f>+Indicadores!F7</f>
        <v>0.93499999999999994</v>
      </c>
      <c r="Q30" s="12"/>
      <c r="R30" s="13"/>
    </row>
    <row r="31" spans="2:56" x14ac:dyDescent="0.2">
      <c r="B31" s="111" t="s">
        <v>27</v>
      </c>
      <c r="C31" s="105"/>
      <c r="D31" s="112" t="s">
        <v>0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">
        <v>1.25</v>
      </c>
      <c r="Q31" s="1"/>
      <c r="R31" s="3"/>
    </row>
    <row r="32" spans="2:56" x14ac:dyDescent="0.2">
      <c r="B32" s="2">
        <v>0</v>
      </c>
      <c r="C32" s="1">
        <v>0</v>
      </c>
      <c r="D32" s="105" t="s">
        <v>1</v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6"/>
    </row>
    <row r="33" spans="2:18" ht="13.5" thickBot="1" x14ac:dyDescent="0.25">
      <c r="B33" s="4">
        <f>-COS(P30*PI())/P31</f>
        <v>0.78337824849741255</v>
      </c>
      <c r="C33" s="5">
        <f>SIN(P30*PI())/P31</f>
        <v>0.1622298362852102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>
        <v>5</v>
      </c>
      <c r="J33" s="5">
        <v>9</v>
      </c>
      <c r="K33" s="5">
        <v>10</v>
      </c>
      <c r="L33" s="5">
        <v>2</v>
      </c>
      <c r="M33" s="5">
        <v>2</v>
      </c>
      <c r="N33" s="5">
        <v>2</v>
      </c>
      <c r="O33" s="5">
        <v>2</v>
      </c>
      <c r="P33" s="5">
        <v>1</v>
      </c>
      <c r="Q33" s="5">
        <v>1</v>
      </c>
      <c r="R33" s="14">
        <v>6</v>
      </c>
    </row>
    <row r="34" spans="2:18" ht="13.5" thickBot="1" x14ac:dyDescent="0.25"/>
    <row r="35" spans="2:18" x14ac:dyDescent="0.2">
      <c r="B35" s="107" t="s">
        <v>23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"/>
      <c r="Q35" s="10"/>
      <c r="R35" s="11"/>
    </row>
    <row r="36" spans="2:18" x14ac:dyDescent="0.2">
      <c r="B36" s="109" t="s">
        <v>5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22">
        <f>+Indicadores!E11</f>
        <v>0.1099</v>
      </c>
      <c r="Q36" s="12"/>
      <c r="R36" s="13"/>
    </row>
    <row r="37" spans="2:18" x14ac:dyDescent="0.2">
      <c r="B37" s="109" t="s">
        <v>4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22">
        <f>+Indicadores!D11</f>
        <v>0.08</v>
      </c>
      <c r="Q37" s="12"/>
      <c r="R37" s="13"/>
    </row>
    <row r="38" spans="2:18" x14ac:dyDescent="0.2">
      <c r="B38" s="109" t="s">
        <v>6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22">
        <f>+Indicadores!F11</f>
        <v>0.72793448589626941</v>
      </c>
      <c r="Q38" s="12"/>
      <c r="R38" s="13"/>
    </row>
    <row r="39" spans="2:18" x14ac:dyDescent="0.2">
      <c r="B39" s="111" t="s">
        <v>27</v>
      </c>
      <c r="C39" s="105"/>
      <c r="D39" s="112" t="s">
        <v>0</v>
      </c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">
        <v>1.25</v>
      </c>
      <c r="Q39" s="1"/>
      <c r="R39" s="3"/>
    </row>
    <row r="40" spans="2:18" x14ac:dyDescent="0.2">
      <c r="B40" s="2">
        <v>0</v>
      </c>
      <c r="C40" s="1">
        <v>0</v>
      </c>
      <c r="D40" s="105" t="s">
        <v>1</v>
      </c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6"/>
    </row>
    <row r="41" spans="2:18" ht="13.5" thickBot="1" x14ac:dyDescent="0.25">
      <c r="B41" s="4">
        <f>-COS(P38*PI())/P39</f>
        <v>0.52514440229084092</v>
      </c>
      <c r="C41" s="5">
        <f>SIN(P38*PI())/P39</f>
        <v>0.60350920187068846</v>
      </c>
      <c r="D41" s="5">
        <v>5</v>
      </c>
      <c r="E41" s="5">
        <v>5</v>
      </c>
      <c r="F41" s="5">
        <v>5</v>
      </c>
      <c r="G41" s="5">
        <v>5</v>
      </c>
      <c r="H41" s="5">
        <v>5</v>
      </c>
      <c r="I41" s="5">
        <v>5</v>
      </c>
      <c r="J41" s="5">
        <v>9</v>
      </c>
      <c r="K41" s="5">
        <v>10</v>
      </c>
      <c r="L41" s="5">
        <v>2</v>
      </c>
      <c r="M41" s="5">
        <v>2</v>
      </c>
      <c r="N41" s="5">
        <v>2</v>
      </c>
      <c r="O41" s="5">
        <v>2</v>
      </c>
      <c r="P41" s="5">
        <v>1</v>
      </c>
      <c r="Q41" s="5">
        <v>1</v>
      </c>
      <c r="R41" s="14">
        <v>6</v>
      </c>
    </row>
    <row r="42" spans="2:18" ht="13.5" thickBot="1" x14ac:dyDescent="0.25"/>
    <row r="43" spans="2:18" x14ac:dyDescent="0.2">
      <c r="B43" s="107" t="s">
        <v>28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"/>
      <c r="Q43" s="10"/>
      <c r="R43" s="11"/>
    </row>
    <row r="44" spans="2:18" x14ac:dyDescent="0.2">
      <c r="B44" s="109" t="s">
        <v>5</v>
      </c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22">
        <f>+Indicadores!E12</f>
        <v>1</v>
      </c>
      <c r="Q44" s="12"/>
      <c r="R44" s="13"/>
    </row>
    <row r="45" spans="2:18" x14ac:dyDescent="0.2">
      <c r="B45" s="109" t="s">
        <v>4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22">
        <f>+Indicadores!D12</f>
        <v>0.8</v>
      </c>
      <c r="Q45" s="12"/>
      <c r="R45" s="13"/>
    </row>
    <row r="46" spans="2:18" x14ac:dyDescent="0.2">
      <c r="B46" s="109" t="s">
        <v>6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22">
        <f>+Indicadores!F12</f>
        <v>1.25</v>
      </c>
      <c r="Q46" s="12"/>
      <c r="R46" s="13"/>
    </row>
    <row r="47" spans="2:18" x14ac:dyDescent="0.2">
      <c r="B47" s="111" t="s">
        <v>27</v>
      </c>
      <c r="C47" s="105"/>
      <c r="D47" s="112" t="s">
        <v>0</v>
      </c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">
        <v>1.25</v>
      </c>
      <c r="Q47" s="1"/>
      <c r="R47" s="3"/>
    </row>
    <row r="48" spans="2:18" x14ac:dyDescent="0.2">
      <c r="B48" s="2">
        <v>0</v>
      </c>
      <c r="C48" s="1">
        <v>0</v>
      </c>
      <c r="D48" s="105" t="s">
        <v>1</v>
      </c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6"/>
    </row>
    <row r="49" spans="2:18" ht="13.5" thickBot="1" x14ac:dyDescent="0.25">
      <c r="B49" s="4">
        <f>-COS(P46*PI())/P47</f>
        <v>0.56568542494923812</v>
      </c>
      <c r="C49" s="5">
        <f>SIN(P46*PI())/P47</f>
        <v>-0.56568542494923801</v>
      </c>
      <c r="D49" s="5">
        <v>5</v>
      </c>
      <c r="E49" s="5">
        <v>5</v>
      </c>
      <c r="F49" s="5">
        <v>5</v>
      </c>
      <c r="G49" s="5">
        <v>5</v>
      </c>
      <c r="H49" s="5">
        <v>5</v>
      </c>
      <c r="I49" s="5">
        <v>5</v>
      </c>
      <c r="J49" s="5">
        <v>9</v>
      </c>
      <c r="K49" s="5">
        <v>10</v>
      </c>
      <c r="L49" s="5">
        <v>2</v>
      </c>
      <c r="M49" s="5">
        <v>2</v>
      </c>
      <c r="N49" s="5">
        <v>2</v>
      </c>
      <c r="O49" s="5">
        <v>2</v>
      </c>
      <c r="P49" s="5">
        <v>1</v>
      </c>
      <c r="Q49" s="5">
        <v>1</v>
      </c>
      <c r="R49" s="14">
        <v>6</v>
      </c>
    </row>
    <row r="50" spans="2:18" ht="13.5" thickBot="1" x14ac:dyDescent="0.25"/>
    <row r="51" spans="2:18" x14ac:dyDescent="0.2">
      <c r="B51" s="107" t="s">
        <v>29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"/>
      <c r="Q51" s="10"/>
      <c r="R51" s="11"/>
    </row>
    <row r="52" spans="2:18" x14ac:dyDescent="0.2">
      <c r="B52" s="109" t="s">
        <v>5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2">
        <f>+Indicadores!E13</f>
        <v>15664</v>
      </c>
      <c r="Q52" s="12"/>
      <c r="R52" s="13"/>
    </row>
    <row r="53" spans="2:18" x14ac:dyDescent="0.2">
      <c r="B53" s="109" t="s">
        <v>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2">
        <f>+Indicadores!D13</f>
        <v>23240</v>
      </c>
      <c r="Q53" s="12"/>
      <c r="R53" s="13"/>
    </row>
    <row r="54" spans="2:18" x14ac:dyDescent="0.2">
      <c r="B54" s="109" t="s">
        <v>6</v>
      </c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22">
        <f>+Indicadores!F13</f>
        <v>0.67401032702237518</v>
      </c>
      <c r="Q54" s="12"/>
      <c r="R54" s="13"/>
    </row>
    <row r="55" spans="2:18" x14ac:dyDescent="0.2">
      <c r="B55" s="111" t="s">
        <v>27</v>
      </c>
      <c r="C55" s="105"/>
      <c r="D55" s="112" t="s">
        <v>0</v>
      </c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">
        <v>1.25</v>
      </c>
      <c r="Q55" s="1"/>
      <c r="R55" s="3"/>
    </row>
    <row r="56" spans="2:18" x14ac:dyDescent="0.2">
      <c r="B56" s="2">
        <v>0</v>
      </c>
      <c r="C56" s="1">
        <v>0</v>
      </c>
      <c r="D56" s="105" t="s">
        <v>1</v>
      </c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6"/>
    </row>
    <row r="57" spans="2:18" ht="13.5" thickBot="1" x14ac:dyDescent="0.25">
      <c r="B57" s="4">
        <f>-COS(P54*PI())/P55</f>
        <v>0.41587604633928477</v>
      </c>
      <c r="C57" s="5">
        <f>SIN(P54*PI())/P55</f>
        <v>0.68340845332875788</v>
      </c>
      <c r="D57" s="5">
        <v>5</v>
      </c>
      <c r="E57" s="5">
        <v>5</v>
      </c>
      <c r="F57" s="5">
        <v>5</v>
      </c>
      <c r="G57" s="5">
        <v>5</v>
      </c>
      <c r="H57" s="5">
        <v>5</v>
      </c>
      <c r="I57" s="5">
        <v>5</v>
      </c>
      <c r="J57" s="5">
        <v>9</v>
      </c>
      <c r="K57" s="5">
        <v>10</v>
      </c>
      <c r="L57" s="5">
        <v>2</v>
      </c>
      <c r="M57" s="5">
        <v>2</v>
      </c>
      <c r="N57" s="5">
        <v>2</v>
      </c>
      <c r="O57" s="5">
        <v>2</v>
      </c>
      <c r="P57" s="5">
        <v>1</v>
      </c>
      <c r="Q57" s="5">
        <v>1</v>
      </c>
      <c r="R57" s="14">
        <v>6</v>
      </c>
    </row>
    <row r="58" spans="2:18" ht="13.5" thickBot="1" x14ac:dyDescent="0.25"/>
    <row r="59" spans="2:18" x14ac:dyDescent="0.2">
      <c r="B59" s="107" t="s">
        <v>30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"/>
      <c r="Q59" s="10"/>
      <c r="R59" s="11"/>
    </row>
    <row r="60" spans="2:18" x14ac:dyDescent="0.2">
      <c r="B60" s="109" t="s">
        <v>5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24">
        <f>+Indicadores!E14</f>
        <v>0.8901</v>
      </c>
      <c r="Q60" s="12"/>
      <c r="R60" s="13"/>
    </row>
    <row r="61" spans="2:18" x14ac:dyDescent="0.2">
      <c r="B61" s="109" t="s">
        <v>4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24">
        <f>+Indicadores!D14</f>
        <v>0.92</v>
      </c>
      <c r="Q61" s="12"/>
      <c r="R61" s="13"/>
    </row>
    <row r="62" spans="2:18" x14ac:dyDescent="0.2">
      <c r="B62" s="109" t="s">
        <v>6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22">
        <f>+Indicadores!F14</f>
        <v>0.96749999999999992</v>
      </c>
      <c r="Q62" s="12"/>
      <c r="R62" s="13"/>
    </row>
    <row r="63" spans="2:18" x14ac:dyDescent="0.2">
      <c r="B63" s="111" t="s">
        <v>27</v>
      </c>
      <c r="C63" s="105"/>
      <c r="D63" s="112" t="s">
        <v>0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">
        <v>1.25</v>
      </c>
      <c r="Q63" s="1"/>
      <c r="R63" s="3"/>
    </row>
    <row r="64" spans="2:18" x14ac:dyDescent="0.2">
      <c r="B64" s="2">
        <v>0</v>
      </c>
      <c r="C64" s="1">
        <v>0</v>
      </c>
      <c r="D64" s="105" t="s">
        <v>1</v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6"/>
    </row>
    <row r="65" spans="2:18" ht="13.5" thickBot="1" x14ac:dyDescent="0.25">
      <c r="B65" s="4">
        <f>-COS(P62*PI())/P63</f>
        <v>0.79583371340938114</v>
      </c>
      <c r="C65" s="5">
        <f>SIN(P62*PI())/P63</f>
        <v>8.1539564636040368E-2</v>
      </c>
      <c r="D65" s="5">
        <v>5</v>
      </c>
      <c r="E65" s="5">
        <v>5</v>
      </c>
      <c r="F65" s="5">
        <v>5</v>
      </c>
      <c r="G65" s="5">
        <v>5</v>
      </c>
      <c r="H65" s="5">
        <v>5</v>
      </c>
      <c r="I65" s="5">
        <v>5</v>
      </c>
      <c r="J65" s="5">
        <v>9</v>
      </c>
      <c r="K65" s="5">
        <v>10</v>
      </c>
      <c r="L65" s="5">
        <v>2</v>
      </c>
      <c r="M65" s="5">
        <v>2</v>
      </c>
      <c r="N65" s="5">
        <v>2</v>
      </c>
      <c r="O65" s="5">
        <v>2</v>
      </c>
      <c r="P65" s="5">
        <v>1</v>
      </c>
      <c r="Q65" s="5">
        <v>1</v>
      </c>
      <c r="R65" s="14">
        <v>6</v>
      </c>
    </row>
    <row r="66" spans="2:18" ht="13.5" thickBot="1" x14ac:dyDescent="0.25"/>
    <row r="67" spans="2:18" x14ac:dyDescent="0.2">
      <c r="B67" s="107" t="s">
        <v>26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"/>
      <c r="Q67" s="10"/>
      <c r="R67" s="11"/>
    </row>
    <row r="68" spans="2:18" x14ac:dyDescent="0.2">
      <c r="B68" s="109" t="s">
        <v>5</v>
      </c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25">
        <f>+Indicadores!E18</f>
        <v>2926238</v>
      </c>
      <c r="Q68" s="12"/>
      <c r="R68" s="13"/>
    </row>
    <row r="69" spans="2:18" x14ac:dyDescent="0.2">
      <c r="B69" s="109" t="s">
        <v>4</v>
      </c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25">
        <f>+Indicadores!D18</f>
        <v>3279000</v>
      </c>
      <c r="Q69" s="12"/>
      <c r="R69" s="13"/>
    </row>
    <row r="70" spans="2:18" x14ac:dyDescent="0.2">
      <c r="B70" s="109" t="s">
        <v>6</v>
      </c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22">
        <f>+Indicadores!F18</f>
        <v>0.8924178103080207</v>
      </c>
      <c r="Q70" s="12"/>
      <c r="R70" s="13"/>
    </row>
    <row r="71" spans="2:18" x14ac:dyDescent="0.2">
      <c r="B71" s="111" t="s">
        <v>27</v>
      </c>
      <c r="C71" s="105"/>
      <c r="D71" s="112" t="s">
        <v>0</v>
      </c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">
        <v>1.25</v>
      </c>
      <c r="Q71" s="1"/>
      <c r="R71" s="3"/>
    </row>
    <row r="72" spans="2:18" x14ac:dyDescent="0.2">
      <c r="B72" s="2">
        <v>0</v>
      </c>
      <c r="C72" s="1">
        <v>0</v>
      </c>
      <c r="D72" s="105" t="s">
        <v>1</v>
      </c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6"/>
    </row>
    <row r="73" spans="2:18" ht="13.5" thickBot="1" x14ac:dyDescent="0.25">
      <c r="B73" s="4">
        <f>-COS(P70*PI())/P71</f>
        <v>0.75474126317568291</v>
      </c>
      <c r="C73" s="5">
        <f>SIN(P70*PI())/P71</f>
        <v>0.26526519873510479</v>
      </c>
      <c r="D73" s="5">
        <v>5</v>
      </c>
      <c r="E73" s="5">
        <v>5</v>
      </c>
      <c r="F73" s="5">
        <v>5</v>
      </c>
      <c r="G73" s="5">
        <v>5</v>
      </c>
      <c r="H73" s="5">
        <v>5</v>
      </c>
      <c r="I73" s="5">
        <v>5</v>
      </c>
      <c r="J73" s="5">
        <v>9</v>
      </c>
      <c r="K73" s="5">
        <v>10</v>
      </c>
      <c r="L73" s="5">
        <v>2</v>
      </c>
      <c r="M73" s="5">
        <v>2</v>
      </c>
      <c r="N73" s="5">
        <v>2</v>
      </c>
      <c r="O73" s="5">
        <v>2</v>
      </c>
      <c r="P73" s="5">
        <v>1</v>
      </c>
      <c r="Q73" s="5">
        <v>1</v>
      </c>
      <c r="R73" s="14">
        <v>6</v>
      </c>
    </row>
    <row r="74" spans="2:18" ht="13.5" thickBot="1" x14ac:dyDescent="0.25"/>
    <row r="75" spans="2:18" x14ac:dyDescent="0.2">
      <c r="B75" s="107" t="s">
        <v>31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"/>
      <c r="Q75" s="10"/>
      <c r="R75" s="11"/>
    </row>
    <row r="76" spans="2:18" x14ac:dyDescent="0.2">
      <c r="B76" s="109" t="s">
        <v>5</v>
      </c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25">
        <f>+Indicadores!E19</f>
        <v>0.9</v>
      </c>
      <c r="Q76" s="12"/>
      <c r="R76" s="13"/>
    </row>
    <row r="77" spans="2:18" x14ac:dyDescent="0.2">
      <c r="B77" s="109" t="s">
        <v>4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25">
        <f>+Indicadores!D19</f>
        <v>0.8</v>
      </c>
      <c r="Q77" s="12"/>
      <c r="R77" s="13"/>
    </row>
    <row r="78" spans="2:18" x14ac:dyDescent="0.2">
      <c r="B78" s="109" t="s">
        <v>6</v>
      </c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22">
        <f>+Indicadores!F19</f>
        <v>1.125</v>
      </c>
      <c r="Q78" s="12"/>
      <c r="R78" s="13"/>
    </row>
    <row r="79" spans="2:18" x14ac:dyDescent="0.2">
      <c r="B79" s="111" t="s">
        <v>27</v>
      </c>
      <c r="C79" s="105"/>
      <c r="D79" s="112" t="s">
        <v>0</v>
      </c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">
        <v>1.25</v>
      </c>
      <c r="Q79" s="1"/>
      <c r="R79" s="3"/>
    </row>
    <row r="80" spans="2:18" x14ac:dyDescent="0.2">
      <c r="B80" s="2">
        <v>0</v>
      </c>
      <c r="C80" s="1">
        <v>0</v>
      </c>
      <c r="D80" s="105" t="s">
        <v>1</v>
      </c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6"/>
    </row>
    <row r="81" spans="2:18" ht="13.5" thickBot="1" x14ac:dyDescent="0.25">
      <c r="B81" s="4">
        <f>-COS(P78*PI())/P79</f>
        <v>0.73910362600902946</v>
      </c>
      <c r="C81" s="5">
        <f>SIN(P78*PI())/P79</f>
        <v>-0.30614674589207175</v>
      </c>
      <c r="D81" s="5">
        <v>5</v>
      </c>
      <c r="E81" s="5">
        <v>5</v>
      </c>
      <c r="F81" s="5">
        <v>5</v>
      </c>
      <c r="G81" s="5">
        <v>5</v>
      </c>
      <c r="H81" s="5">
        <v>5</v>
      </c>
      <c r="I81" s="5">
        <v>5</v>
      </c>
      <c r="J81" s="5">
        <v>9</v>
      </c>
      <c r="K81" s="5">
        <v>10</v>
      </c>
      <c r="L81" s="5">
        <v>2</v>
      </c>
      <c r="M81" s="5">
        <v>2</v>
      </c>
      <c r="N81" s="5">
        <v>2</v>
      </c>
      <c r="O81" s="5">
        <v>2</v>
      </c>
      <c r="P81" s="5">
        <v>1</v>
      </c>
      <c r="Q81" s="5">
        <v>1</v>
      </c>
      <c r="R81" s="14">
        <v>6</v>
      </c>
    </row>
    <row r="82" spans="2:18" ht="13.5" thickBot="1" x14ac:dyDescent="0.25"/>
    <row r="83" spans="2:18" x14ac:dyDescent="0.2">
      <c r="B83" s="107" t="s">
        <v>32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"/>
      <c r="Q83" s="10"/>
      <c r="R83" s="11"/>
    </row>
    <row r="84" spans="2:18" x14ac:dyDescent="0.2">
      <c r="B84" s="109" t="s">
        <v>5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2">
        <f>+Indicadores!E20</f>
        <v>8.5000000000000006E-3</v>
      </c>
      <c r="Q84" s="12"/>
      <c r="R84" s="13"/>
    </row>
    <row r="85" spans="2:18" x14ac:dyDescent="0.2">
      <c r="B85" s="109" t="s">
        <v>4</v>
      </c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2">
        <f>+Indicadores!D20</f>
        <v>8.5000000000000006E-3</v>
      </c>
      <c r="Q85" s="12"/>
      <c r="R85" s="13"/>
    </row>
    <row r="86" spans="2:18" x14ac:dyDescent="0.2">
      <c r="B86" s="109" t="s">
        <v>6</v>
      </c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22">
        <f>+Indicadores!F20</f>
        <v>1</v>
      </c>
      <c r="Q86" s="12"/>
      <c r="R86" s="13"/>
    </row>
    <row r="87" spans="2:18" x14ac:dyDescent="0.2">
      <c r="B87" s="111" t="s">
        <v>27</v>
      </c>
      <c r="C87" s="105"/>
      <c r="D87" s="112" t="s">
        <v>0</v>
      </c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">
        <v>1.25</v>
      </c>
      <c r="Q87" s="1"/>
      <c r="R87" s="3"/>
    </row>
    <row r="88" spans="2:18" x14ac:dyDescent="0.2">
      <c r="B88" s="2">
        <v>0</v>
      </c>
      <c r="C88" s="1">
        <v>0</v>
      </c>
      <c r="D88" s="105" t="s">
        <v>1</v>
      </c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6"/>
    </row>
    <row r="89" spans="2:18" ht="13.5" thickBot="1" x14ac:dyDescent="0.25">
      <c r="B89" s="4">
        <f>-COS(P86*PI())/P87</f>
        <v>0.8</v>
      </c>
      <c r="C89" s="5">
        <f>SIN(P86*PI())/P87</f>
        <v>9.8011876392689601E-17</v>
      </c>
      <c r="D89" s="5">
        <v>5</v>
      </c>
      <c r="E89" s="5">
        <v>5</v>
      </c>
      <c r="F89" s="5">
        <v>5</v>
      </c>
      <c r="G89" s="5">
        <v>5</v>
      </c>
      <c r="H89" s="5">
        <v>5</v>
      </c>
      <c r="I89" s="5">
        <v>5</v>
      </c>
      <c r="J89" s="5">
        <v>9</v>
      </c>
      <c r="K89" s="5">
        <v>10</v>
      </c>
      <c r="L89" s="5">
        <v>2</v>
      </c>
      <c r="M89" s="5">
        <v>2</v>
      </c>
      <c r="N89" s="5">
        <v>2</v>
      </c>
      <c r="O89" s="5">
        <v>2</v>
      </c>
      <c r="P89" s="5">
        <v>1</v>
      </c>
      <c r="Q89" s="5">
        <v>1</v>
      </c>
      <c r="R89" s="14">
        <v>6</v>
      </c>
    </row>
    <row r="90" spans="2:18" ht="13.5" thickBot="1" x14ac:dyDescent="0.25"/>
    <row r="91" spans="2:18" x14ac:dyDescent="0.2">
      <c r="B91" s="107" t="s">
        <v>32</v>
      </c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"/>
      <c r="Q91" s="10"/>
      <c r="R91" s="11"/>
    </row>
    <row r="92" spans="2:18" x14ac:dyDescent="0.2">
      <c r="B92" s="109" t="s">
        <v>5</v>
      </c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24">
        <f>+Indicadores!E21</f>
        <v>4.2700000000000002E-2</v>
      </c>
      <c r="Q92" s="12"/>
      <c r="R92" s="13"/>
    </row>
    <row r="93" spans="2:18" x14ac:dyDescent="0.2">
      <c r="B93" s="109" t="s">
        <v>4</v>
      </c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24">
        <f>+Indicadores!D21</f>
        <v>4.2700000000000002E-2</v>
      </c>
      <c r="Q93" s="12"/>
      <c r="R93" s="13"/>
    </row>
    <row r="94" spans="2:18" x14ac:dyDescent="0.2">
      <c r="B94" s="109" t="s">
        <v>6</v>
      </c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22">
        <f>+Indicadores!F21</f>
        <v>1</v>
      </c>
      <c r="Q94" s="12"/>
      <c r="R94" s="13"/>
    </row>
    <row r="95" spans="2:18" x14ac:dyDescent="0.2">
      <c r="B95" s="111" t="s">
        <v>27</v>
      </c>
      <c r="C95" s="105"/>
      <c r="D95" s="112" t="s">
        <v>0</v>
      </c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">
        <v>1.25</v>
      </c>
      <c r="Q95" s="1"/>
      <c r="R95" s="3"/>
    </row>
    <row r="96" spans="2:18" x14ac:dyDescent="0.2">
      <c r="B96" s="2">
        <v>0</v>
      </c>
      <c r="C96" s="1">
        <v>0</v>
      </c>
      <c r="D96" s="105" t="s">
        <v>1</v>
      </c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6"/>
    </row>
    <row r="97" spans="2:18" ht="13.5" thickBot="1" x14ac:dyDescent="0.25">
      <c r="B97" s="4">
        <f>-COS(P94*PI())/P95</f>
        <v>0.8</v>
      </c>
      <c r="C97" s="5">
        <f>SIN(P94*PI())/P95</f>
        <v>9.8011876392689601E-17</v>
      </c>
      <c r="D97" s="5">
        <v>5</v>
      </c>
      <c r="E97" s="5">
        <v>5</v>
      </c>
      <c r="F97" s="5">
        <v>5</v>
      </c>
      <c r="G97" s="5">
        <v>5</v>
      </c>
      <c r="H97" s="5">
        <v>5</v>
      </c>
      <c r="I97" s="5">
        <v>5</v>
      </c>
      <c r="J97" s="5">
        <v>9</v>
      </c>
      <c r="K97" s="5">
        <v>10</v>
      </c>
      <c r="L97" s="5">
        <v>2</v>
      </c>
      <c r="M97" s="5">
        <v>2</v>
      </c>
      <c r="N97" s="5">
        <v>2</v>
      </c>
      <c r="O97" s="5">
        <v>2</v>
      </c>
      <c r="P97" s="5">
        <v>1</v>
      </c>
      <c r="Q97" s="5">
        <v>1</v>
      </c>
      <c r="R97" s="14">
        <v>6</v>
      </c>
    </row>
  </sheetData>
  <customSheetViews>
    <customSheetView guid="{0C56E928-D228-419B-B877-FE87E2D3FC5B}" state="hidden" topLeftCell="A73">
      <selection activeCell="Q83" sqref="Q83"/>
      <pageMargins left="0.7" right="0.7" top="0.75" bottom="0.75" header="0.3" footer="0.3"/>
    </customSheetView>
  </customSheetViews>
  <mergeCells count="84">
    <mergeCell ref="D8:R8"/>
    <mergeCell ref="B7:C7"/>
    <mergeCell ref="B3:O3"/>
    <mergeCell ref="B4:O4"/>
    <mergeCell ref="B5:O5"/>
    <mergeCell ref="B6:O6"/>
    <mergeCell ref="D7:O7"/>
    <mergeCell ref="B23:C23"/>
    <mergeCell ref="D23:O23"/>
    <mergeCell ref="B11:O11"/>
    <mergeCell ref="B12:O12"/>
    <mergeCell ref="B13:O13"/>
    <mergeCell ref="B14:O14"/>
    <mergeCell ref="B15:C15"/>
    <mergeCell ref="D15:O15"/>
    <mergeCell ref="D16:R16"/>
    <mergeCell ref="B19:O19"/>
    <mergeCell ref="B20:O20"/>
    <mergeCell ref="B21:O21"/>
    <mergeCell ref="B22:O22"/>
    <mergeCell ref="B39:C39"/>
    <mergeCell ref="D39:O39"/>
    <mergeCell ref="D24:R24"/>
    <mergeCell ref="B27:O27"/>
    <mergeCell ref="B28:O28"/>
    <mergeCell ref="B29:O29"/>
    <mergeCell ref="B30:O30"/>
    <mergeCell ref="B31:C31"/>
    <mergeCell ref="D31:O31"/>
    <mergeCell ref="D32:R32"/>
    <mergeCell ref="B35:O35"/>
    <mergeCell ref="B36:O36"/>
    <mergeCell ref="B37:O37"/>
    <mergeCell ref="B38:O38"/>
    <mergeCell ref="B55:C55"/>
    <mergeCell ref="D55:O55"/>
    <mergeCell ref="D40:R40"/>
    <mergeCell ref="B43:O43"/>
    <mergeCell ref="B44:O44"/>
    <mergeCell ref="B45:O45"/>
    <mergeCell ref="B46:O46"/>
    <mergeCell ref="B47:C47"/>
    <mergeCell ref="D47:O47"/>
    <mergeCell ref="D48:R48"/>
    <mergeCell ref="B51:O51"/>
    <mergeCell ref="B52:O52"/>
    <mergeCell ref="B53:O53"/>
    <mergeCell ref="B54:O54"/>
    <mergeCell ref="B71:C71"/>
    <mergeCell ref="D71:O71"/>
    <mergeCell ref="D56:R56"/>
    <mergeCell ref="B59:O59"/>
    <mergeCell ref="B60:O60"/>
    <mergeCell ref="B61:O61"/>
    <mergeCell ref="B62:O62"/>
    <mergeCell ref="B63:C63"/>
    <mergeCell ref="D63:O63"/>
    <mergeCell ref="D64:R64"/>
    <mergeCell ref="B67:O67"/>
    <mergeCell ref="B68:O68"/>
    <mergeCell ref="B69:O69"/>
    <mergeCell ref="B70:O70"/>
    <mergeCell ref="B87:C87"/>
    <mergeCell ref="D87:O87"/>
    <mergeCell ref="D72:R72"/>
    <mergeCell ref="B75:O75"/>
    <mergeCell ref="B76:O76"/>
    <mergeCell ref="B77:O77"/>
    <mergeCell ref="B78:O78"/>
    <mergeCell ref="B79:C79"/>
    <mergeCell ref="D79:O79"/>
    <mergeCell ref="D80:R80"/>
    <mergeCell ref="B83:O83"/>
    <mergeCell ref="B84:O84"/>
    <mergeCell ref="B85:O85"/>
    <mergeCell ref="B86:O86"/>
    <mergeCell ref="D96:R96"/>
    <mergeCell ref="D88:R88"/>
    <mergeCell ref="B91:O91"/>
    <mergeCell ref="B92:O92"/>
    <mergeCell ref="B93:O93"/>
    <mergeCell ref="B94:O94"/>
    <mergeCell ref="B95:C95"/>
    <mergeCell ref="D95:O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Cuadro de mando</vt:lpstr>
      <vt:lpstr>Indicadores</vt:lpstr>
      <vt:lpstr>Parametros de velocimetros</vt:lpstr>
      <vt:lpstr>'Cuadro de mando'!Área_de_impresión</vt:lpstr>
      <vt:lpstr>Indicadores!Área_de_impresión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Bolla</dc:creator>
  <cp:lastModifiedBy>LeandroBolla</cp:lastModifiedBy>
  <cp:lastPrinted>2018-11-26T20:55:50Z</cp:lastPrinted>
  <dcterms:created xsi:type="dcterms:W3CDTF">2011-09-29T12:21:00Z</dcterms:created>
  <dcterms:modified xsi:type="dcterms:W3CDTF">2021-06-13T00:42:35Z</dcterms:modified>
</cp:coreProperties>
</file>