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gHKge3h7+jaB4aNClSfkGkTkiGyw=="/>
    </ext>
  </extLst>
</workbook>
</file>

<file path=xl/sharedStrings.xml><?xml version="1.0" encoding="utf-8"?>
<sst xmlns="http://schemas.openxmlformats.org/spreadsheetml/2006/main" count="86" uniqueCount="61">
  <si>
    <t>Rating below</t>
  </si>
  <si>
    <t>UX Case Study review</t>
  </si>
  <si>
    <t>Rating</t>
  </si>
  <si>
    <t>Rating ranges</t>
  </si>
  <si>
    <t>Bastante flojo</t>
  </si>
  <si>
    <t>less than</t>
  </si>
  <si>
    <t>Flojillo</t>
  </si>
  <si>
    <t>between</t>
  </si>
  <si>
    <t>and</t>
  </si>
  <si>
    <t>Enter score</t>
  </si>
  <si>
    <t>Justo pero no brillante</t>
  </si>
  <si>
    <t>Bueno</t>
  </si>
  <si>
    <t>Excelente</t>
  </si>
  <si>
    <t>more than</t>
  </si>
  <si>
    <t>Very poor</t>
  </si>
  <si>
    <t>JoinsTheBattle</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</si>
  <si>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</si>
  <si>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</si>
  <si>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</si>
  <si>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</si>
  <si>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</si>
  <si>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</si>
  <si>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</si>
  <si>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</si>
  <si>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</si>
  <si>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</si>
  <si>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</si>
  <si>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</si>
  <si>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</si>
  <si>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</si>
  <si>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</si>
  <si>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</si>
  <si>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No hay ninguna descripción pero al menos aparece la identificación del equipo.</t>
  </si>
  <si>
    <t>P1 - Competitive Analysis. Se tiene una vista clara de las características de las distintas alternativas de servicio colaborativo.</t>
  </si>
  <si>
    <t>Han desarrollado bien porque han elegido esta aplicación pero podría haberse expresado mejor.</t>
  </si>
  <si>
    <t>P1 - Persona ficticia 1. Las personas ficticias no han sido creadas ex profeso para el servicio. Se les imagina y pueden ser utilizadas en el diseño de otro producto.</t>
  </si>
  <si>
    <t>P1 - Persona ficticia 2. Las personas ficticias no han sido creadas ex profeso para el servicio. Se les imagina y pueden ser utilizadas en el diseño de otro producto.</t>
  </si>
  <si>
    <t>Me ha gustado mucho como se ha desarrollado su vida tiene buena relación los acontecimientos de ella y lo que conlleva en sus metas del presnte.</t>
  </si>
  <si>
    <t>P1 - Primer Journey Map. Las historias son comprensibles y han sacado a la luz un problema de diseño que es claramente descrito en esta parte o en el informe de usabilidad.</t>
  </si>
  <si>
    <t>Saca errores del diseño y es una historia que parece usual pero se refleja en el informe de usabilidad pero no están reflejados en el informe.</t>
  </si>
  <si>
    <t>P1 - Segundo Journey Map. Las historias son comprensibles y han sacado a la luz un problema de diseño que es claramente descrito en esta parte o en el informe de usabilidad.</t>
  </si>
  <si>
    <t>Saca errores del diseño y es una historia que parece usual pero igual que en el anterior estos errores no se describen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</si>
  <si>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</si>
  <si>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</si>
  <si>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Da una idea demasiado general de los problemas y ventajas en ningún mpmento aparece el error encontrado en el primer Journey Map de que se vean obligados a registrarse o la escasez de filtros que quiere aplicar la segunda persona.</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</si>
  <si>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</si>
  <si>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</si>
  <si>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P2 - Tasks. Las ideas de diseño se convierten en tareas asociadas a edición, consulta, búsqueda, etc. Se ha realizado un User-Task-Matrix, bien descrito y con datos</t>
  </si>
  <si>
    <t>Creo que la terminolgía para los usuarios puede ser confusa</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</si>
  <si>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</si>
  <si>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</si>
  <si>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r>
      <t>P2 - labeling</t>
    </r>
    <r>
      <rPr>
        <rFont val="Roboto"/>
        <color rgb="FF000000"/>
        <sz val="10.0"/>
      </rPr>
      <t>. Los términos que se emplean en el site map nos llevan a un único concepto y no son ambiguos. Esta tabla puede venir con una columna de iconografía.</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</si>
  <si>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</si>
  <si>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r>
      <t>P3 - Bocetos</t>
    </r>
    <r>
      <rPr>
        <rFont val="Roboto"/>
        <color rgb="FF000000"/>
        <sz val="10.0"/>
      </rPr>
      <t>. Evaluar el nivel calidad y extensión de los propios bocetos.</t>
    </r>
  </si>
  <si>
    <t>P3 - Logotipo. El equipo ha querido dar entidad a la propuesta con el diseño de un logotipo</t>
  </si>
  <si>
    <t>No esta accesible en el readme principal</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</si>
  <si>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</si>
  <si>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</si>
  <si>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Un video bien explicado y sin travarse, aunque es un poco largo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</si>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</sst>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8.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1" numFmtId="0" xfId="0" applyAlignment="1" applyFont="1">
      <alignment horizontal="left" shrinkToFit="0" vertical="center" wrapText="1"/>
    </xf>
    <xf borderId="0" fillId="0" fontId="3" numFmtId="0" xfId="0" applyAlignment="1" applyFont="1">
      <alignment horizontal="left" shrinkToFit="0" vertical="bottom" wrapText="0"/>
    </xf>
    <xf borderId="0" fillId="0" fontId="1" numFmtId="0" xfId="0" applyAlignment="1" applyFont="1">
      <alignment horizontal="left" shrinkToFit="0" vertical="center" wrapText="0"/>
    </xf>
    <xf borderId="0" fillId="0" fontId="3" numFmtId="0" xfId="0" applyAlignment="1" applyFont="1">
      <alignment horizontal="center"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4" fillId="0" fontId="18" numFmtId="0" xfId="0" applyAlignment="1" applyBorder="1" applyFont="1">
      <alignment horizontal="lef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4" fillId="0" fontId="20" numFmtId="0" xfId="0" applyAlignment="1" applyBorder="1" applyFont="1">
      <alignment horizontal="left" readingOrder="0"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7"/>
      <c r="K1" s="10"/>
      <c r="L1" s="12"/>
      <c r="M1" s="12"/>
      <c r="N1" s="12"/>
      <c r="O1" s="12"/>
      <c r="P1" s="7"/>
      <c r="Q1" s="14" t="s">
        <v>9</v>
      </c>
      <c r="R1" s="15">
        <v>0.0</v>
      </c>
      <c r="S1" s="7"/>
      <c r="T1" s="7"/>
      <c r="U1" s="7"/>
      <c r="V1" s="16"/>
    </row>
    <row r="2" ht="9.0" customHeight="1">
      <c r="B2" s="7"/>
      <c r="C2" s="17"/>
      <c r="D2" s="17"/>
      <c r="E2" s="7"/>
      <c r="F2" s="7"/>
      <c r="G2" s="7"/>
      <c r="H2" s="7"/>
      <c r="I2" s="7"/>
      <c r="J2" s="11"/>
      <c r="K2" s="18"/>
      <c r="L2" s="19"/>
      <c r="M2" s="7"/>
      <c r="N2" s="7"/>
      <c r="O2" s="7"/>
      <c r="P2" s="20"/>
      <c r="Q2" s="21" t="s">
        <v>14</v>
      </c>
      <c r="R2" s="22">
        <v>1.0</v>
      </c>
      <c r="S2" s="7"/>
      <c r="T2" s="7"/>
      <c r="U2" s="7"/>
      <c r="V2" s="16"/>
    </row>
    <row r="3" ht="24.0" customHeight="1">
      <c r="A3" s="23" t="s">
        <v>15</v>
      </c>
      <c r="C3" s="24"/>
      <c r="D3" s="25" t="s">
        <v>16</v>
      </c>
      <c r="E3" s="26"/>
      <c r="F3" s="26"/>
      <c r="G3" s="26"/>
      <c r="H3" s="26"/>
      <c r="I3" s="27" t="s">
        <v>17</v>
      </c>
      <c r="J3" s="7"/>
      <c r="K3" s="19"/>
      <c r="L3" s="19"/>
      <c r="M3" s="7"/>
      <c r="P3" s="20"/>
      <c r="Q3" s="21" t="s">
        <v>18</v>
      </c>
      <c r="R3" s="22">
        <v>2.0</v>
      </c>
      <c r="S3" s="7"/>
      <c r="T3" s="7"/>
      <c r="U3" s="7"/>
      <c r="V3" s="16"/>
    </row>
    <row r="4" ht="9.0" customHeight="1">
      <c r="A4" s="28"/>
      <c r="B4" s="26"/>
      <c r="C4" s="24"/>
      <c r="D4" s="29"/>
      <c r="E4" s="26"/>
      <c r="F4" s="26"/>
      <c r="G4" s="26"/>
      <c r="H4" s="26"/>
      <c r="I4" s="30"/>
      <c r="J4" s="7"/>
      <c r="K4" s="19"/>
      <c r="L4" s="19"/>
      <c r="M4" s="7"/>
      <c r="P4" s="20"/>
      <c r="Q4" s="21" t="s">
        <v>19</v>
      </c>
      <c r="R4" s="22">
        <v>3.0</v>
      </c>
      <c r="S4" s="7"/>
      <c r="T4" s="7"/>
      <c r="U4" s="7"/>
      <c r="V4" s="16"/>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6"/>
    </row>
    <row r="6" ht="9.0" customHeight="1">
      <c r="B6" s="36"/>
      <c r="C6" s="32"/>
      <c r="D6" s="37"/>
      <c r="E6" s="32"/>
      <c r="F6" s="32"/>
      <c r="G6" s="32"/>
      <c r="H6" s="32"/>
      <c r="I6" s="36"/>
      <c r="J6" s="7"/>
      <c r="K6" s="34"/>
      <c r="L6" s="34"/>
      <c r="M6" s="34"/>
      <c r="N6" s="35"/>
      <c r="O6" s="35"/>
      <c r="P6" s="20"/>
      <c r="Q6" s="21" t="s">
        <v>24</v>
      </c>
      <c r="R6" s="22">
        <v>5.0</v>
      </c>
      <c r="S6" s="7"/>
      <c r="T6" s="7"/>
      <c r="U6" s="7"/>
      <c r="V6" s="16"/>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6"/>
    </row>
    <row r="8" ht="14.25" customHeight="1">
      <c r="B8" s="40"/>
      <c r="C8" s="7"/>
      <c r="D8" s="39"/>
      <c r="E8" s="7"/>
      <c r="F8" s="7"/>
      <c r="G8" s="7"/>
      <c r="H8" s="7"/>
      <c r="I8" s="7"/>
      <c r="J8" s="7"/>
      <c r="P8" s="20"/>
      <c r="Q8" s="7"/>
      <c r="R8" s="41"/>
      <c r="S8" s="7"/>
      <c r="T8" s="7"/>
      <c r="U8" s="7"/>
      <c r="V8" s="16"/>
    </row>
    <row r="9" ht="39.75" customHeight="1">
      <c r="A9" s="42">
        <v>1.0</v>
      </c>
      <c r="B9" s="43" t="s">
        <v>31</v>
      </c>
      <c r="C9" s="7"/>
      <c r="D9" s="44" t="s">
        <v>19</v>
      </c>
      <c r="E9" s="7"/>
      <c r="F9" s="7" t="str">
        <f>#REF!*#REF!</f>
        <v>#REF!</v>
      </c>
      <c r="G9" s="7" t="str">
        <f>IF(#REF!&gt;=0,10*#REF!,0)</f>
        <v>#REF!</v>
      </c>
      <c r="H9" s="7"/>
      <c r="I9" s="45" t="s">
        <v>32</v>
      </c>
      <c r="J9" s="7"/>
      <c r="K9" s="46">
        <v>3.0</v>
      </c>
      <c r="L9" s="47">
        <f>K9/K49</f>
        <v>0.6</v>
      </c>
      <c r="M9" s="48">
        <f>VLOOKUP(D9,Q1:R9,2,FALSE)</f>
        <v>3</v>
      </c>
      <c r="N9" s="48">
        <f>M9*L9</f>
        <v>1.8</v>
      </c>
      <c r="O9" s="48">
        <f>IF(M9=0,0,L9*MAX(R2:R8))</f>
        <v>3</v>
      </c>
      <c r="P9" s="20"/>
      <c r="Q9" s="7"/>
      <c r="R9" s="41"/>
      <c r="S9" s="7"/>
      <c r="T9" s="7"/>
      <c r="U9" s="7"/>
      <c r="V9" s="16"/>
    </row>
    <row r="10" ht="12.0" customHeight="1">
      <c r="A10" s="42"/>
      <c r="B10" s="43"/>
      <c r="C10" s="7"/>
      <c r="D10" s="49"/>
      <c r="E10" s="7"/>
      <c r="F10" s="7"/>
      <c r="G10" s="7"/>
      <c r="H10" s="7"/>
      <c r="I10" s="7"/>
      <c r="J10" s="7"/>
      <c r="K10" s="46"/>
      <c r="L10" s="47"/>
      <c r="M10" s="48"/>
      <c r="N10" s="48"/>
      <c r="O10" s="48"/>
      <c r="P10" s="50"/>
      <c r="Q10" s="7"/>
      <c r="R10" s="7"/>
      <c r="S10" s="7"/>
      <c r="T10" s="7"/>
      <c r="U10" s="7"/>
      <c r="V10" s="16"/>
    </row>
    <row r="11" ht="39.75" customHeight="1">
      <c r="A11" s="42">
        <f>A9+1</f>
        <v>2</v>
      </c>
      <c r="B11" s="43" t="s">
        <v>33</v>
      </c>
      <c r="C11" s="7"/>
      <c r="D11" s="44" t="s">
        <v>23</v>
      </c>
      <c r="E11" s="7"/>
      <c r="F11" s="7" t="str">
        <f>#REF!*#REF!</f>
        <v>#REF!</v>
      </c>
      <c r="G11" s="7" t="str">
        <f>IF(#REF!&gt;=0,10*#REF!,0)</f>
        <v>#REF!</v>
      </c>
      <c r="H11" s="7"/>
      <c r="I11" s="45" t="s">
        <v>34</v>
      </c>
      <c r="J11" s="7"/>
      <c r="K11" s="46">
        <v>5.0</v>
      </c>
      <c r="L11" s="47">
        <f>K11/K49</f>
        <v>1</v>
      </c>
      <c r="M11" s="48">
        <f>VLOOKUP(D11,Q1:R9,2,FALSE)</f>
        <v>4</v>
      </c>
      <c r="N11" s="48">
        <f>M11*L11</f>
        <v>4</v>
      </c>
      <c r="O11" s="48">
        <f>IF(M11=0,0,L11*MAX(R2:R8))</f>
        <v>5</v>
      </c>
      <c r="P11" s="50"/>
      <c r="S11" s="16"/>
      <c r="T11" s="16"/>
      <c r="U11" s="16"/>
      <c r="V11" s="16"/>
    </row>
    <row r="12" ht="12.0" customHeight="1">
      <c r="A12" s="42"/>
      <c r="B12" s="43"/>
      <c r="C12" s="7"/>
      <c r="D12" s="49"/>
      <c r="E12" s="7"/>
      <c r="F12" s="7"/>
      <c r="G12" s="7"/>
      <c r="H12" s="7"/>
      <c r="I12" s="7"/>
      <c r="J12" s="7"/>
      <c r="K12" s="46"/>
      <c r="L12" s="47"/>
      <c r="M12" s="48"/>
      <c r="N12" s="48"/>
      <c r="O12" s="48"/>
      <c r="P12" s="16"/>
      <c r="Q12" s="16"/>
      <c r="R12" s="16"/>
      <c r="S12" s="51"/>
      <c r="T12" s="16"/>
      <c r="U12" s="16"/>
      <c r="V12" s="16"/>
    </row>
    <row r="13" ht="39.75" customHeight="1">
      <c r="A13" s="42">
        <f>A11+1</f>
        <v>3</v>
      </c>
      <c r="B13" s="43" t="s">
        <v>35</v>
      </c>
      <c r="C13" s="7"/>
      <c r="D13" s="44" t="s">
        <v>23</v>
      </c>
      <c r="E13" s="7"/>
      <c r="F13" s="7" t="str">
        <f>#REF!*#REF!</f>
        <v>#REF!</v>
      </c>
      <c r="G13" s="7" t="str">
        <f>IF(#REF!&gt;=0,10*#REF!,0)</f>
        <v>#REF!</v>
      </c>
      <c r="H13" s="7"/>
      <c r="I13" s="52"/>
      <c r="J13" s="7"/>
      <c r="K13" s="46">
        <v>4.0</v>
      </c>
      <c r="L13" s="47">
        <f>K13/K49</f>
        <v>0.8</v>
      </c>
      <c r="M13" s="48">
        <f>VLOOKUP(D13,Q1:R9,2,FALSE)</f>
        <v>4</v>
      </c>
      <c r="N13" s="48">
        <f>M13*L13</f>
        <v>3.2</v>
      </c>
      <c r="O13" s="48">
        <f>IF(M13=0,0,L13*MAX(R2:R8))</f>
        <v>4</v>
      </c>
      <c r="P13" s="16"/>
      <c r="Q13" s="16"/>
      <c r="R13" s="16"/>
      <c r="S13" s="51"/>
      <c r="T13" s="16"/>
      <c r="U13" s="16"/>
      <c r="V13" s="16"/>
    </row>
    <row r="14" ht="12.0" customHeight="1">
      <c r="A14" s="42"/>
      <c r="B14" s="43"/>
      <c r="C14" s="7"/>
      <c r="D14" s="49"/>
      <c r="E14" s="7"/>
      <c r="F14" s="7"/>
      <c r="G14" s="7"/>
      <c r="H14" s="7"/>
      <c r="I14" s="7"/>
      <c r="J14" s="7"/>
      <c r="K14" s="46"/>
      <c r="L14" s="47"/>
      <c r="M14" s="48"/>
      <c r="N14" s="48"/>
      <c r="O14" s="48"/>
      <c r="S14" s="43"/>
    </row>
    <row r="15" ht="39.75" customHeight="1">
      <c r="A15" s="42">
        <f>A13+1</f>
        <v>4</v>
      </c>
      <c r="B15" s="43" t="s">
        <v>36</v>
      </c>
      <c r="C15" s="7"/>
      <c r="D15" s="44" t="s">
        <v>24</v>
      </c>
      <c r="E15" s="7"/>
      <c r="F15" s="7" t="str">
        <f>#REF!*#REF!</f>
        <v>#REF!</v>
      </c>
      <c r="G15" s="7" t="str">
        <f>IF(#REF!&gt;=0,10*#REF!,0)</f>
        <v>#REF!</v>
      </c>
      <c r="H15" s="7"/>
      <c r="I15" s="45" t="s">
        <v>37</v>
      </c>
      <c r="J15" s="7"/>
      <c r="K15" s="53">
        <v>4.0</v>
      </c>
      <c r="L15" s="54">
        <f>K15/K49</f>
        <v>0.8</v>
      </c>
      <c r="M15" s="48">
        <f>VLOOKUP(D15,Q1:R9,2,FALSE)</f>
        <v>5</v>
      </c>
      <c r="N15" s="48">
        <f>M15*L15</f>
        <v>4</v>
      </c>
      <c r="O15" s="55">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38</v>
      </c>
      <c r="C17" s="7"/>
      <c r="D17" s="44" t="s">
        <v>23</v>
      </c>
      <c r="E17" s="7"/>
      <c r="F17" s="7" t="str">
        <f>#REF!*#REF!</f>
        <v>#REF!</v>
      </c>
      <c r="G17" s="7" t="str">
        <f>IF(#REF!&gt;=0,10*#REF!,0)</f>
        <v>#REF!</v>
      </c>
      <c r="H17" s="7"/>
      <c r="I17" s="45" t="s">
        <v>39</v>
      </c>
      <c r="J17" s="7"/>
      <c r="K17" s="46">
        <v>4.0</v>
      </c>
      <c r="L17" s="47">
        <f>K17/K49</f>
        <v>0.8</v>
      </c>
      <c r="M17" s="48">
        <f>VLOOKUP(D17,Q1:R9,2,FALSE)</f>
        <v>4</v>
      </c>
      <c r="N17" s="48">
        <f>M17*L17</f>
        <v>3.2</v>
      </c>
      <c r="O17" s="48">
        <f>IF(M17=0,0,L17*MAX(R2:R8))</f>
        <v>4</v>
      </c>
      <c r="S17" s="43"/>
      <c r="T17" s="7"/>
    </row>
    <row r="18" ht="13.5" customHeight="1">
      <c r="B18" s="56"/>
      <c r="C18" s="40"/>
      <c r="D18" s="49"/>
      <c r="E18" s="7"/>
      <c r="F18" s="7"/>
      <c r="G18" s="7"/>
      <c r="H18" s="7"/>
      <c r="I18" s="7"/>
      <c r="J18" s="7"/>
      <c r="K18" s="46"/>
      <c r="L18" s="47"/>
      <c r="M18" s="48"/>
      <c r="N18" s="48"/>
      <c r="O18" s="48"/>
    </row>
    <row r="19" ht="39.75" customHeight="1">
      <c r="A19" s="42">
        <f>A17+1</f>
        <v>6</v>
      </c>
      <c r="B19" s="43" t="s">
        <v>40</v>
      </c>
      <c r="C19" s="7"/>
      <c r="D19" s="44" t="s">
        <v>23</v>
      </c>
      <c r="E19" s="7"/>
      <c r="F19" s="7" t="str">
        <f>#REF!*#REF!</f>
        <v>#REF!</v>
      </c>
      <c r="G19" s="7" t="str">
        <f>IF(#REF!&gt;=0,10*#REF!,0)</f>
        <v>#REF!</v>
      </c>
      <c r="H19" s="7"/>
      <c r="I19" s="45" t="s">
        <v>41</v>
      </c>
      <c r="J19" s="7"/>
      <c r="K19" s="46">
        <v>4.0</v>
      </c>
      <c r="L19" s="47">
        <f>K19/K49</f>
        <v>0.8</v>
      </c>
      <c r="M19" s="48">
        <f>VLOOKUP(D19,Q1:R9,2,FALSE)</f>
        <v>4</v>
      </c>
      <c r="N19" s="48">
        <f>M19*L19</f>
        <v>3.2</v>
      </c>
      <c r="O19" s="48">
        <f>IF(M19=0,0,L19*MAX(R2:R8))</f>
        <v>4</v>
      </c>
    </row>
    <row r="20" ht="12.0" customHeight="1">
      <c r="A20" s="42"/>
      <c r="B20" s="43"/>
      <c r="C20" s="7"/>
      <c r="D20" s="49"/>
      <c r="E20" s="7"/>
      <c r="F20" s="7"/>
      <c r="G20" s="7"/>
      <c r="H20" s="7"/>
      <c r="I20" s="7"/>
      <c r="J20" s="7"/>
      <c r="K20" s="53"/>
      <c r="L20" s="54"/>
      <c r="M20" s="48"/>
      <c r="N20" s="57"/>
      <c r="O20" s="57"/>
      <c r="P20" s="43"/>
      <c r="Q20" s="43"/>
      <c r="R20" s="43"/>
    </row>
    <row r="21" ht="39.75" customHeight="1">
      <c r="A21" s="42">
        <f>A19+1</f>
        <v>7</v>
      </c>
      <c r="B21" s="43" t="s">
        <v>42</v>
      </c>
      <c r="C21" s="7"/>
      <c r="D21" s="44" t="s">
        <v>24</v>
      </c>
      <c r="E21" s="7"/>
      <c r="F21" s="7" t="str">
        <f>#REF!*#REF!</f>
        <v>#REF!</v>
      </c>
      <c r="G21" s="7" t="str">
        <f>IF(#REF!&gt;=0,10*#REF!,0)</f>
        <v>#REF!</v>
      </c>
      <c r="H21" s="7"/>
      <c r="I21" s="52"/>
      <c r="J21" s="7"/>
      <c r="K21" s="46">
        <v>4.0</v>
      </c>
      <c r="L21" s="47">
        <f>K21/K49</f>
        <v>0.8</v>
      </c>
      <c r="M21" s="48">
        <f>VLOOKUP(D21,Q1:R9,2,FALSE)</f>
        <v>5</v>
      </c>
      <c r="N21" s="48">
        <f>M21*L21</f>
        <v>4</v>
      </c>
      <c r="O21" s="48">
        <f>IF(M21=0,0,L21*MAX(R2:R8))</f>
        <v>4</v>
      </c>
      <c r="Q21" s="43"/>
      <c r="R21" s="43"/>
    </row>
    <row r="22" ht="12.0" customHeight="1">
      <c r="A22" s="42"/>
      <c r="B22" s="43"/>
      <c r="C22" s="7"/>
      <c r="D22" s="49"/>
      <c r="E22" s="7"/>
      <c r="F22" s="7"/>
      <c r="G22" s="7"/>
      <c r="H22" s="7"/>
      <c r="I22" s="7"/>
      <c r="J22" s="7"/>
      <c r="K22" s="46"/>
      <c r="L22" s="47"/>
      <c r="M22" s="48"/>
      <c r="N22" s="48"/>
      <c r="O22" s="48"/>
      <c r="Q22" s="43"/>
      <c r="R22" s="43"/>
    </row>
    <row r="23" ht="51.0" customHeight="1">
      <c r="A23" s="42">
        <f>A21+1</f>
        <v>8</v>
      </c>
      <c r="B23" s="43" t="s">
        <v>43</v>
      </c>
      <c r="C23" s="7"/>
      <c r="D23" s="44" t="s">
        <v>19</v>
      </c>
      <c r="E23" s="7"/>
      <c r="F23" s="7"/>
      <c r="G23" s="7"/>
      <c r="H23" s="7"/>
      <c r="I23" s="45" t="s">
        <v>44</v>
      </c>
      <c r="J23" s="7"/>
      <c r="K23" s="46">
        <v>5.0</v>
      </c>
      <c r="L23" s="47">
        <f>K23/K49</f>
        <v>1</v>
      </c>
      <c r="M23" s="48">
        <f>VLOOKUP(D23,Q1:R9,2,FALSE)</f>
        <v>3</v>
      </c>
      <c r="N23" s="48">
        <f>M23*L23</f>
        <v>3</v>
      </c>
      <c r="O23" s="48">
        <f>IF(M23=0,0,L23*MAX(R2:R8))</f>
        <v>5</v>
      </c>
      <c r="Q23" s="43"/>
      <c r="R23" s="43"/>
    </row>
    <row r="24" ht="13.5" customHeight="1">
      <c r="B24" s="56"/>
      <c r="C24" s="40"/>
      <c r="D24" s="58"/>
      <c r="E24" s="7"/>
      <c r="F24" s="7"/>
      <c r="G24" s="7"/>
      <c r="H24" s="7"/>
      <c r="I24" s="7"/>
      <c r="J24" s="7"/>
      <c r="K24" s="46"/>
      <c r="L24" s="47"/>
      <c r="M24" s="48"/>
      <c r="N24" s="48"/>
      <c r="O24" s="48"/>
      <c r="Q24" s="43"/>
      <c r="R24" s="43"/>
      <c r="S24" s="43"/>
    </row>
    <row r="25" ht="39.75" customHeight="1">
      <c r="A25" s="42">
        <f>A23+1</f>
        <v>9</v>
      </c>
      <c r="B25" s="43" t="s">
        <v>45</v>
      </c>
      <c r="C25" s="7"/>
      <c r="D25" s="44" t="s">
        <v>24</v>
      </c>
      <c r="E25" s="7"/>
      <c r="F25" s="7" t="str">
        <f>#REF!*#REF!</f>
        <v>#REF!</v>
      </c>
      <c r="G25" s="7" t="str">
        <f>IF(#REF!&gt;=0,10*#REF!,0)</f>
        <v>#REF!</v>
      </c>
      <c r="H25" s="7"/>
      <c r="I25" s="52"/>
      <c r="J25" s="7"/>
      <c r="K25" s="46">
        <v>5.0</v>
      </c>
      <c r="L25" s="47">
        <f>K25/K49</f>
        <v>1</v>
      </c>
      <c r="M25" s="48">
        <f>VLOOKUP(D25,Q1:R9,2,FALSE)</f>
        <v>5</v>
      </c>
      <c r="N25" s="48">
        <f>M25*L25</f>
        <v>5</v>
      </c>
      <c r="O25" s="48">
        <f>IF(M25=0,0,L25*MAX(R2:R8))</f>
        <v>5</v>
      </c>
      <c r="Q25" s="43"/>
      <c r="R25" s="43"/>
      <c r="S25" s="43"/>
    </row>
    <row r="26" ht="12.0" customHeight="1">
      <c r="A26" s="42"/>
      <c r="B26" s="43"/>
      <c r="C26" s="7"/>
      <c r="D26" s="49"/>
      <c r="E26" s="7"/>
      <c r="F26" s="7"/>
      <c r="G26" s="7"/>
      <c r="H26" s="7"/>
      <c r="I26" s="7"/>
      <c r="J26" s="7"/>
      <c r="K26" s="53"/>
      <c r="L26" s="54"/>
      <c r="M26" s="48"/>
      <c r="N26" s="59"/>
      <c r="O26" s="57"/>
      <c r="P26" s="20"/>
      <c r="Q26" s="20"/>
      <c r="R26" s="20"/>
      <c r="S26" s="20"/>
    </row>
    <row r="27" ht="39.75" customHeight="1">
      <c r="A27" s="42">
        <f>A25+1</f>
        <v>10</v>
      </c>
      <c r="B27" s="43" t="s">
        <v>46</v>
      </c>
      <c r="C27" s="7"/>
      <c r="D27" s="44" t="s">
        <v>24</v>
      </c>
      <c r="E27" s="7"/>
      <c r="F27" s="7" t="str">
        <f>#REF!*#REF!</f>
        <v>#REF!</v>
      </c>
      <c r="G27" s="7" t="str">
        <f>IF(#REF!&gt;=0,10*#REF!,0)</f>
        <v>#REF!</v>
      </c>
      <c r="H27" s="7"/>
      <c r="I27" s="52"/>
      <c r="J27" s="7"/>
      <c r="K27" s="46">
        <v>3.0</v>
      </c>
      <c r="L27" s="47">
        <f>K27/K49</f>
        <v>0.6</v>
      </c>
      <c r="M27" s="48">
        <f>VLOOKUP(D27,Q1:R9,2,FALSE)</f>
        <v>5</v>
      </c>
      <c r="N27" s="48">
        <f>M27*L27</f>
        <v>3</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47</v>
      </c>
      <c r="C29" s="7"/>
      <c r="D29" s="44" t="s">
        <v>23</v>
      </c>
      <c r="E29" s="7"/>
      <c r="F29" s="7"/>
      <c r="G29" s="7"/>
      <c r="H29" s="7"/>
      <c r="I29" s="45" t="s">
        <v>48</v>
      </c>
      <c r="J29" s="7"/>
      <c r="K29" s="46">
        <v>5.0</v>
      </c>
      <c r="L29" s="47">
        <f>K29/K49</f>
        <v>1</v>
      </c>
      <c r="M29" s="48">
        <f>VLOOKUP(D29,Q1:R9,2,FALSE)</f>
        <v>4</v>
      </c>
      <c r="N29" s="48">
        <f>M29*L29</f>
        <v>4</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43" t="s">
        <v>49</v>
      </c>
      <c r="C31" s="7"/>
      <c r="D31" s="44" t="s">
        <v>30</v>
      </c>
      <c r="E31" s="7"/>
      <c r="F31" s="7" t="str">
        <f>#REF!*#REF!</f>
        <v>#REF!</v>
      </c>
      <c r="G31" s="7" t="str">
        <f>IF(#REF!&gt;=0,10*#REF!,0)</f>
        <v>#REF!</v>
      </c>
      <c r="H31" s="7"/>
      <c r="I31" s="52"/>
      <c r="J31" s="7"/>
      <c r="K31" s="46">
        <v>5.0</v>
      </c>
      <c r="L31" s="47">
        <f>K31/K49</f>
        <v>1</v>
      </c>
      <c r="M31" s="48">
        <f>VLOOKUP(D31,Q1:R9,2,FALSE)</f>
        <v>0</v>
      </c>
      <c r="N31" s="48">
        <f>M31*L31</f>
        <v>0</v>
      </c>
      <c r="O31" s="48">
        <f>IF(M31=0,0,L31*MAX(R2:R8))</f>
        <v>0</v>
      </c>
    </row>
    <row r="32" ht="12.0" customHeight="1">
      <c r="A32" s="42"/>
      <c r="B32" s="43"/>
      <c r="C32" s="7"/>
      <c r="D32" s="49"/>
      <c r="E32" s="7"/>
      <c r="F32" s="7"/>
      <c r="G32" s="7"/>
      <c r="H32" s="7"/>
      <c r="I32" s="7"/>
      <c r="J32" s="7"/>
      <c r="K32" s="46"/>
      <c r="L32" s="47"/>
      <c r="M32" s="48"/>
      <c r="N32" s="48"/>
      <c r="O32" s="48"/>
    </row>
    <row r="33" ht="48.0" customHeight="1">
      <c r="A33" s="42">
        <f>A31+1</f>
        <v>13</v>
      </c>
      <c r="B33" s="43" t="s">
        <v>50</v>
      </c>
      <c r="C33" s="7"/>
      <c r="D33" s="44" t="s">
        <v>23</v>
      </c>
      <c r="E33" s="7"/>
      <c r="F33" s="7" t="str">
        <f>#REF!*#REF!</f>
        <v>#REF!</v>
      </c>
      <c r="G33" s="7" t="str">
        <f>IF(#REF!&gt;=0,10*#REF!,0)</f>
        <v>#REF!</v>
      </c>
      <c r="H33" s="7"/>
      <c r="I33" s="52"/>
      <c r="J33" s="7"/>
      <c r="K33" s="46">
        <v>5.0</v>
      </c>
      <c r="L33" s="47">
        <f>K33/K49</f>
        <v>1</v>
      </c>
      <c r="M33" s="48">
        <f>VLOOKUP(D33,Q1:R9,2,FALSE)</f>
        <v>4</v>
      </c>
      <c r="N33" s="48">
        <f>M33*L33</f>
        <v>4</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51</v>
      </c>
      <c r="C35" s="7"/>
      <c r="D35" s="44" t="s">
        <v>24</v>
      </c>
      <c r="E35" s="7"/>
      <c r="F35" s="7" t="str">
        <f>#REF!*#REF!</f>
        <v>#REF!</v>
      </c>
      <c r="G35" s="7" t="str">
        <f>IF(#REF!&gt;=0,10*#REF!,0)</f>
        <v>#REF!</v>
      </c>
      <c r="H35" s="7"/>
      <c r="I35" s="52"/>
      <c r="J35" s="7"/>
      <c r="K35" s="46">
        <v>5.0</v>
      </c>
      <c r="L35" s="47">
        <f>K35/K49</f>
        <v>1</v>
      </c>
      <c r="M35" s="48">
        <f>VLOOKUP(D35,Q1:R9,2,FALSE)</f>
        <v>5</v>
      </c>
      <c r="N35" s="48">
        <f>M35*L35</f>
        <v>5</v>
      </c>
      <c r="O35" s="48">
        <f>IF(M35=0,0,L35*MAX(R2:R8))</f>
        <v>5</v>
      </c>
      <c r="Q35" s="43"/>
      <c r="R35" s="43"/>
      <c r="S35" s="43"/>
    </row>
    <row r="36" ht="12.0" customHeight="1">
      <c r="A36" s="42"/>
      <c r="B36" s="43"/>
      <c r="C36" s="7"/>
      <c r="D36" s="49"/>
      <c r="E36" s="7"/>
      <c r="F36" s="7"/>
      <c r="G36" s="7"/>
      <c r="H36" s="7"/>
      <c r="I36" s="7"/>
      <c r="J36" s="7"/>
      <c r="K36" s="53"/>
      <c r="L36" s="54"/>
      <c r="M36" s="48"/>
      <c r="N36" s="59"/>
      <c r="O36" s="57"/>
      <c r="P36" s="20"/>
      <c r="Q36" s="20"/>
      <c r="R36" s="20"/>
      <c r="S36" s="20"/>
    </row>
    <row r="37" ht="39.75" customHeight="1">
      <c r="A37" s="42">
        <f>A35+1</f>
        <v>15</v>
      </c>
      <c r="B37" s="43" t="s">
        <v>52</v>
      </c>
      <c r="C37" s="7"/>
      <c r="D37" s="44" t="s">
        <v>24</v>
      </c>
      <c r="E37" s="7"/>
      <c r="F37" s="7" t="str">
        <f>#REF!*#REF!</f>
        <v>#REF!</v>
      </c>
      <c r="G37" s="7" t="str">
        <f>IF(#REF!&gt;=0,10*#REF!,0)</f>
        <v>#REF!</v>
      </c>
      <c r="H37" s="7"/>
      <c r="I37" s="45"/>
      <c r="J37" s="7"/>
      <c r="K37" s="46">
        <v>3.0</v>
      </c>
      <c r="L37" s="47">
        <f>K37/K49</f>
        <v>0.6</v>
      </c>
      <c r="M37" s="48">
        <f>VLOOKUP(D37,Q1:R9,2,FALSE)</f>
        <v>5</v>
      </c>
      <c r="N37" s="48">
        <f>M37*L37</f>
        <v>3</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53</v>
      </c>
      <c r="C39" s="7"/>
      <c r="D39" s="44" t="s">
        <v>24</v>
      </c>
      <c r="E39" s="7"/>
      <c r="F39" s="7" t="str">
        <f>#REF!*#REF!</f>
        <v>#REF!</v>
      </c>
      <c r="G39" s="7" t="str">
        <f>IF(#REF!&gt;=0,10*#REF!,0)</f>
        <v>#REF!</v>
      </c>
      <c r="H39" s="7"/>
      <c r="I39" s="52"/>
      <c r="J39" s="7"/>
      <c r="K39" s="46">
        <v>5.0</v>
      </c>
      <c r="L39" s="47">
        <f>K39/K49</f>
        <v>1</v>
      </c>
      <c r="M39" s="48">
        <f>VLOOKUP(D39,Q1:R9,2,FALSE)</f>
        <v>5</v>
      </c>
      <c r="N39" s="48">
        <f>M39*L39</f>
        <v>5</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54</v>
      </c>
      <c r="C41" s="7"/>
      <c r="D41" s="44" t="s">
        <v>23</v>
      </c>
      <c r="E41" s="7"/>
      <c r="F41" s="7" t="str">
        <f>#REF!*#REF!</f>
        <v>#REF!</v>
      </c>
      <c r="G41" s="7" t="str">
        <f>IF(#REF!&gt;=0,10*#REF!,0)</f>
        <v>#REF!</v>
      </c>
      <c r="H41" s="7"/>
      <c r="I41" s="45" t="s">
        <v>55</v>
      </c>
      <c r="J41" s="7"/>
      <c r="K41" s="46">
        <v>3.0</v>
      </c>
      <c r="L41" s="47">
        <f>K41/K49</f>
        <v>0.6</v>
      </c>
      <c r="M41" s="48">
        <f>VLOOKUP(D41,Q1:R9,2,FALSE)</f>
        <v>4</v>
      </c>
      <c r="N41" s="48">
        <f>M41*L41</f>
        <v>2.4</v>
      </c>
      <c r="O41" s="48">
        <f>IF(M41=0,0,L41*MAX(R2:R8))</f>
        <v>3</v>
      </c>
    </row>
    <row r="42" ht="13.5" customHeight="1">
      <c r="B42" s="56"/>
      <c r="C42" s="40"/>
      <c r="D42" s="58"/>
      <c r="E42" s="7"/>
      <c r="F42" s="7"/>
      <c r="G42" s="7"/>
      <c r="H42" s="7"/>
      <c r="I42" s="7"/>
      <c r="J42" s="7"/>
      <c r="K42" s="46"/>
      <c r="L42" s="47"/>
      <c r="M42" s="48"/>
      <c r="N42" s="48"/>
      <c r="O42" s="48"/>
    </row>
    <row r="43" ht="39.75" customHeight="1">
      <c r="A43" s="42">
        <f>A41+1</f>
        <v>18</v>
      </c>
      <c r="B43" s="43" t="s">
        <v>56</v>
      </c>
      <c r="C43" s="7"/>
      <c r="D43" s="44" t="s">
        <v>24</v>
      </c>
      <c r="E43" s="7"/>
      <c r="F43" s="7" t="str">
        <f>#REF!*#REF!</f>
        <v>#REF!</v>
      </c>
      <c r="G43" s="7" t="str">
        <f>IF(#REF!&gt;=0,10*#REF!,0)</f>
        <v>#REF!</v>
      </c>
      <c r="H43" s="7"/>
      <c r="I43" s="52"/>
      <c r="J43" s="7"/>
      <c r="K43" s="46">
        <v>4.0</v>
      </c>
      <c r="L43" s="47">
        <f>K43/K49</f>
        <v>0.8</v>
      </c>
      <c r="M43" s="48">
        <f>VLOOKUP(D43,Q1:R9,2,FALSE)</f>
        <v>5</v>
      </c>
      <c r="N43" s="48">
        <f>M43*L43</f>
        <v>4</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57</v>
      </c>
      <c r="C45" s="7"/>
      <c r="D45" s="44" t="s">
        <v>23</v>
      </c>
      <c r="E45" s="7"/>
      <c r="F45" s="7" t="str">
        <f>#REF!*#REF!</f>
        <v>#REF!</v>
      </c>
      <c r="G45" s="7" t="str">
        <f>IF(#REF!&gt;=0,10*#REF!,0)</f>
        <v>#REF!</v>
      </c>
      <c r="H45" s="7"/>
      <c r="I45" s="60" t="s">
        <v>58</v>
      </c>
      <c r="J45" s="7"/>
      <c r="K45" s="46">
        <v>5.0</v>
      </c>
      <c r="L45" s="47">
        <f>K45/K49</f>
        <v>1</v>
      </c>
      <c r="M45" s="48">
        <f>VLOOKUP(D45,Q1:R9,2,FALSE)</f>
        <v>4</v>
      </c>
      <c r="N45" s="48">
        <f>M45*L45</f>
        <v>4</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59</v>
      </c>
      <c r="C47" s="7"/>
      <c r="D47" s="44" t="s">
        <v>24</v>
      </c>
      <c r="E47" s="7"/>
      <c r="F47" s="7" t="str">
        <f>#REF!*#REF!</f>
        <v>#REF!</v>
      </c>
      <c r="G47" s="7" t="str">
        <f>IF(#REF!&gt;=0,10*#REF!,0)</f>
        <v>#REF!</v>
      </c>
      <c r="H47" s="7"/>
      <c r="I47" s="60"/>
      <c r="J47" s="7"/>
      <c r="K47" s="46">
        <v>3.0</v>
      </c>
      <c r="L47" s="47">
        <f>K47/K49</f>
        <v>0.6</v>
      </c>
      <c r="M47" s="48">
        <f>VLOOKUP(D47,Q1:R9,2,FALSE)</f>
        <v>5</v>
      </c>
      <c r="N47" s="48">
        <f>M47*L47</f>
        <v>3</v>
      </c>
      <c r="O47" s="48">
        <f>IF(M47=0,0,L47*MAX(R2:R8))</f>
        <v>3</v>
      </c>
    </row>
    <row r="48" ht="12.0" customHeight="1">
      <c r="B48" s="61"/>
      <c r="C48" s="7"/>
      <c r="D48" s="49"/>
      <c r="E48" s="7"/>
      <c r="F48" s="7"/>
      <c r="G48" s="7"/>
      <c r="H48" s="7"/>
      <c r="I48" s="7"/>
      <c r="J48" s="7"/>
      <c r="K48" s="62"/>
      <c r="L48" s="62"/>
      <c r="M48" s="62"/>
      <c r="N48" s="63"/>
      <c r="O48" s="63"/>
    </row>
    <row r="49" ht="24.0" customHeight="1">
      <c r="A49" s="64" t="s">
        <v>60</v>
      </c>
      <c r="B49" s="65"/>
      <c r="C49" s="66"/>
      <c r="D49" s="67">
        <f>IF(ISERR((N49/O49)*100),"",(N49/O49)*100)</f>
        <v>87.08860759</v>
      </c>
      <c r="E49" s="68"/>
      <c r="F49" s="68"/>
      <c r="G49" s="68"/>
      <c r="H49" s="69" t="str">
        <f>IF(D49="","","-")</f>
        <v>-</v>
      </c>
      <c r="I49" s="70" t="str">
        <f>VLOOKUP(J49,'Rating ranges'!A2:B7,2,TRUE)</f>
        <v>Bueno</v>
      </c>
      <c r="J49" s="71">
        <f>IF(D49="",0,D49)</f>
        <v>87.08860759</v>
      </c>
      <c r="K49" s="62">
        <f>MAX(K9:K47)</f>
        <v>5</v>
      </c>
      <c r="L49" s="62"/>
      <c r="M49" s="62"/>
      <c r="N49" s="63">
        <f t="shared" ref="N49:O49" si="1">SUM(N9:N47)</f>
        <v>68.8</v>
      </c>
      <c r="O49" s="63">
        <f t="shared" si="1"/>
        <v>79</v>
      </c>
    </row>
    <row r="50" ht="12.75" customHeight="1">
      <c r="D50" s="39"/>
      <c r="E50" s="7"/>
      <c r="F50" s="7"/>
      <c r="G50" s="7"/>
      <c r="H50" s="7"/>
      <c r="I50" s="7"/>
      <c r="J50" s="7"/>
      <c r="K50" s="19"/>
      <c r="L50" s="19"/>
      <c r="M50" s="7"/>
    </row>
    <row r="51" ht="12.0" customHeight="1">
      <c r="A51" s="72" t="str">
        <f>"* Very poor (less than "&amp;('Rating ranges'!A4)&amp;") - Flojísimo."</f>
        <v>* Very poor (less than 29) - Flojísimo.</v>
      </c>
      <c r="B51" s="73"/>
      <c r="C51" s="73"/>
      <c r="D51" s="73"/>
      <c r="E51" s="73"/>
      <c r="F51" s="73"/>
      <c r="G51" s="73"/>
      <c r="H51" s="73"/>
      <c r="I51" s="74"/>
      <c r="J51" s="7"/>
      <c r="K51" s="19"/>
      <c r="L51" s="19"/>
      <c r="M51" s="7"/>
    </row>
    <row r="52" ht="15.0" customHeight="1">
      <c r="A52" s="75" t="str">
        <f>"* Poor (between "&amp;('Rating ranges'!A4)&amp;" and "&amp;('Rating ranges'!A5)&amp;") - Flojo."</f>
        <v>* Poor (between 29 and 49) - Flojo.</v>
      </c>
      <c r="I52" s="76"/>
      <c r="J52" s="7"/>
      <c r="K52" s="19"/>
      <c r="L52" s="19"/>
      <c r="M52" s="7"/>
    </row>
    <row r="53" ht="12.0" customHeight="1">
      <c r="A53" s="77" t="str">
        <f>"* Moderate (between "&amp;('Rating ranges'!A5)&amp;" and "&amp;('Rating ranges'!A6)&amp;") - Justo pero no brillante."</f>
        <v>* Moderate (between 49 and 69) - Justo pero no brillante.</v>
      </c>
      <c r="I53" s="76"/>
      <c r="J53" s="7"/>
      <c r="K53" s="19"/>
      <c r="L53" s="19"/>
      <c r="M53" s="7"/>
    </row>
    <row r="54" ht="12.0" customHeight="1">
      <c r="A54" s="75" t="str">
        <f>"* Good (between "&amp;('Rating ranges'!A6)&amp;" and "&amp;('Rating ranges'!A7)&amp;") - Bueno, lo han hecho con correctitud"</f>
        <v>* Good (between 69 and 89) - Bueno, lo han hecho con correctitud</v>
      </c>
      <c r="I54" s="76"/>
      <c r="J54" s="7"/>
      <c r="K54" s="19"/>
      <c r="L54" s="19"/>
      <c r="M54" s="7"/>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7"/>
      <c r="K55" s="19"/>
      <c r="L55" s="19"/>
      <c r="M55" s="7"/>
    </row>
    <row r="56" ht="12.75" customHeight="1">
      <c r="D56" s="39"/>
      <c r="E56" s="7"/>
      <c r="F56" s="7"/>
      <c r="G56" s="7"/>
      <c r="H56" s="7"/>
      <c r="I56" s="7"/>
      <c r="J56" s="7"/>
      <c r="K56" s="19"/>
      <c r="L56" s="19"/>
      <c r="M56" s="7"/>
    </row>
    <row r="57" ht="12.75" customHeight="1">
      <c r="D57" s="81"/>
      <c r="E57" s="7"/>
      <c r="F57" s="7"/>
      <c r="G57" s="7"/>
      <c r="H57" s="7"/>
      <c r="I57" s="7"/>
      <c r="J57" s="7"/>
      <c r="K57" s="19"/>
      <c r="L57" s="19"/>
      <c r="M57" s="7"/>
    </row>
    <row r="58" ht="12.0" customHeight="1">
      <c r="A58" s="7"/>
      <c r="B58" s="82"/>
      <c r="C58" s="83"/>
      <c r="D58" s="83"/>
      <c r="E58" s="83"/>
      <c r="F58" s="83"/>
      <c r="G58" s="83"/>
      <c r="H58" s="83"/>
      <c r="I58" s="83"/>
      <c r="J58" s="84"/>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6" t="str">
        <f>""</f>
        <v/>
      </c>
    </row>
    <row r="3" ht="12.0" customHeight="1">
      <c r="A3" s="3">
        <v>1.0</v>
      </c>
      <c r="B3" s="6" t="s">
        <v>4</v>
      </c>
      <c r="C3" s="8" t="s">
        <v>5</v>
      </c>
      <c r="D3" s="9">
        <f>A4</f>
        <v>29</v>
      </c>
    </row>
    <row r="4" ht="12.0" customHeight="1">
      <c r="A4" s="3">
        <v>29.0</v>
      </c>
      <c r="B4" s="11" t="s">
        <v>6</v>
      </c>
      <c r="C4" s="11" t="s">
        <v>7</v>
      </c>
      <c r="D4" s="9">
        <f t="shared" ref="D4:D7" si="1">A4</f>
        <v>29</v>
      </c>
      <c r="E4" s="13" t="s">
        <v>8</v>
      </c>
      <c r="F4" s="9">
        <f t="shared" ref="F4:F6" si="2">A5</f>
        <v>49</v>
      </c>
    </row>
    <row r="5" ht="12.0" customHeight="1">
      <c r="A5" s="3">
        <v>49.0</v>
      </c>
      <c r="B5" s="11" t="s">
        <v>10</v>
      </c>
      <c r="C5" s="11" t="s">
        <v>7</v>
      </c>
      <c r="D5" s="9">
        <f t="shared" si="1"/>
        <v>49</v>
      </c>
      <c r="E5" s="13" t="s">
        <v>8</v>
      </c>
      <c r="F5" s="9">
        <f t="shared" si="2"/>
        <v>69</v>
      </c>
    </row>
    <row r="6" ht="12.0" customHeight="1">
      <c r="A6" s="3">
        <v>69.0</v>
      </c>
      <c r="B6" s="11" t="s">
        <v>11</v>
      </c>
      <c r="C6" s="11" t="s">
        <v>7</v>
      </c>
      <c r="D6" s="9">
        <f t="shared" si="1"/>
        <v>69</v>
      </c>
      <c r="E6" s="13" t="s">
        <v>8</v>
      </c>
      <c r="F6" s="9">
        <f t="shared" si="2"/>
        <v>89</v>
      </c>
    </row>
    <row r="7" ht="12.0" customHeight="1">
      <c r="A7" s="3">
        <v>89.0</v>
      </c>
      <c r="B7" s="11" t="s">
        <v>12</v>
      </c>
      <c r="C7" s="8" t="s">
        <v>13</v>
      </c>
      <c r="D7" s="9">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