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seguedes/Desktop/"/>
    </mc:Choice>
  </mc:AlternateContent>
  <xr:revisionPtr revIDLastSave="0" documentId="13_ncr:1_{DDF4AB53-FA15-F048-85EE-ADF299BF8BB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oore Pharmaceuticals" sheetId="1" r:id="rId1"/>
  </sheets>
  <definedNames>
    <definedName name="_xlchart.v1.0" hidden="1">'Moore Pharmaceuticals'!$R$90:$S$95</definedName>
    <definedName name="_xlchart.v1.1" hidden="1">'Moore Pharmaceuticals'!$S$90:$S$94</definedName>
    <definedName name="_xlchart.v1.10" hidden="1">'Moore Pharmaceuticals'!$R$90:$S$95</definedName>
    <definedName name="_xlchart.v1.11" hidden="1">'Moore Pharmaceuticals'!$T$89</definedName>
    <definedName name="_xlchart.v1.12" hidden="1">'Moore Pharmaceuticals'!$T$90:$T$95</definedName>
    <definedName name="_xlchart.v1.13" hidden="1">'Moore Pharmaceuticals'!$L$33:$L$532</definedName>
    <definedName name="_xlchart.v1.14" hidden="1">'Moore Pharmaceuticals'!$M$33:$M$532</definedName>
    <definedName name="_xlchart.v1.2" hidden="1">'Moore Pharmaceuticals'!$T$89</definedName>
    <definedName name="_xlchart.v1.3" hidden="1">'Moore Pharmaceuticals'!$T$90:$T$94</definedName>
    <definedName name="_xlchart.v1.4" hidden="1">'Moore Pharmaceuticals'!$T$90:$T$95</definedName>
    <definedName name="_xlchart.v1.5" hidden="1">'Moore Pharmaceuticals'!$R$90:$S$95</definedName>
    <definedName name="_xlchart.v1.6" hidden="1">'Moore Pharmaceuticals'!$S$90:$S$94</definedName>
    <definedName name="_xlchart.v1.7" hidden="1">'Moore Pharmaceuticals'!$T$89</definedName>
    <definedName name="_xlchart.v1.8" hidden="1">'Moore Pharmaceuticals'!$T$90:$T$94</definedName>
    <definedName name="_xlchart.v1.9" hidden="1">'Moore Pharmaceuticals'!$T$90:$T$95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94" i="1" l="1"/>
  <c r="V94" i="1" s="1"/>
  <c r="U93" i="1"/>
  <c r="U92" i="1"/>
  <c r="U91" i="1"/>
  <c r="U90" i="1"/>
  <c r="V90" i="1" s="1"/>
  <c r="T39" i="1"/>
  <c r="T37" i="1"/>
  <c r="T36" i="1"/>
  <c r="T34" i="1"/>
  <c r="T33" i="1"/>
  <c r="V92" i="1" l="1"/>
  <c r="V91" i="1"/>
  <c r="V93" i="1"/>
  <c r="T38" i="1"/>
  <c r="U47" i="1"/>
  <c r="V47" i="1" s="1"/>
  <c r="U46" i="1"/>
  <c r="U45" i="1"/>
  <c r="U44" i="1"/>
  <c r="U43" i="1"/>
  <c r="V43" i="1" s="1"/>
  <c r="T32" i="1"/>
  <c r="B5" i="1"/>
  <c r="C18" i="1"/>
  <c r="D20" i="1"/>
  <c r="E20" i="1"/>
  <c r="F20" i="1"/>
  <c r="C20" i="1"/>
  <c r="F18" i="1"/>
  <c r="E18" i="1"/>
  <c r="D18" i="1"/>
  <c r="B11" i="1"/>
  <c r="B35" i="1" s="1"/>
  <c r="V95" i="1" l="1"/>
  <c r="T93" i="1"/>
  <c r="T91" i="1"/>
  <c r="T92" i="1"/>
  <c r="V45" i="1"/>
  <c r="V46" i="1"/>
  <c r="V44" i="1"/>
  <c r="B45" i="1"/>
  <c r="T90" i="1" l="1"/>
  <c r="T94" i="1"/>
  <c r="V48" i="1"/>
  <c r="T45" i="1" s="1"/>
  <c r="T95" i="1" l="1"/>
  <c r="T44" i="1"/>
  <c r="T43" i="1"/>
  <c r="T47" i="1"/>
  <c r="T46" i="1"/>
  <c r="T48" i="1" l="1"/>
  <c r="B19" i="1" l="1"/>
  <c r="B22" i="1" s="1"/>
  <c r="C21" i="1"/>
  <c r="D21" i="1" s="1"/>
  <c r="E21" i="1" s="1"/>
  <c r="F21" i="1" s="1"/>
  <c r="B13" i="1"/>
  <c r="D14" i="1" s="1"/>
  <c r="B25" i="1" l="1"/>
  <c r="C19" i="1"/>
  <c r="B24" i="1" l="1"/>
  <c r="C22" i="1"/>
  <c r="D19" i="1"/>
  <c r="B26" i="1" l="1"/>
  <c r="B46" i="1" s="1"/>
  <c r="E19" i="1"/>
  <c r="D22" i="1"/>
  <c r="C24" i="1"/>
  <c r="C25" i="1"/>
  <c r="B36" i="1" l="1"/>
  <c r="B28" i="1"/>
  <c r="C26" i="1"/>
  <c r="B47" i="1" s="1"/>
  <c r="D24" i="1"/>
  <c r="D25" i="1"/>
  <c r="F19" i="1"/>
  <c r="E22" i="1"/>
  <c r="F22" i="1" l="1"/>
  <c r="G22" i="1" s="1"/>
  <c r="G19" i="1"/>
  <c r="N32" i="1" s="1"/>
  <c r="C28" i="1"/>
  <c r="B37" i="1"/>
  <c r="E24" i="1"/>
  <c r="E25" i="1"/>
  <c r="D26" i="1"/>
  <c r="B48" i="1" s="1"/>
  <c r="F25" i="1" l="1"/>
  <c r="G25" i="1" s="1"/>
  <c r="P32" i="1" s="1"/>
  <c r="F24" i="1"/>
  <c r="G24" i="1" s="1"/>
  <c r="O32" i="1" s="1"/>
  <c r="D28" i="1"/>
  <c r="B38" i="1"/>
  <c r="E26" i="1"/>
  <c r="B49" i="1" s="1"/>
  <c r="F26" i="1" l="1"/>
  <c r="B40" i="1" s="1"/>
  <c r="E28" i="1"/>
  <c r="B39" i="1"/>
  <c r="E37" i="1" l="1"/>
  <c r="M32" i="1" s="1"/>
  <c r="B30" i="1"/>
  <c r="F28" i="1"/>
  <c r="B50" i="1"/>
  <c r="E47" i="1" l="1"/>
  <c r="L32" i="1" s="1"/>
</calcChain>
</file>

<file path=xl/sharedStrings.xml><?xml version="1.0" encoding="utf-8"?>
<sst xmlns="http://schemas.openxmlformats.org/spreadsheetml/2006/main" count="74" uniqueCount="51">
  <si>
    <t>Moore Pharmaceuticals</t>
  </si>
  <si>
    <t>Data</t>
  </si>
  <si>
    <t>Market size</t>
  </si>
  <si>
    <t>Clinical Trials</t>
  </si>
  <si>
    <t>Model</t>
  </si>
  <si>
    <t>Year</t>
  </si>
  <si>
    <t xml:space="preserve">R&amp;D </t>
  </si>
  <si>
    <t>Market growth factor</t>
  </si>
  <si>
    <t>Market share</t>
  </si>
  <si>
    <t>Sales</t>
  </si>
  <si>
    <t>Unit (monthly Rx) revenue</t>
  </si>
  <si>
    <t>Annual Revenue</t>
  </si>
  <si>
    <t>Market share growth rate</t>
  </si>
  <si>
    <t>Annual Costs</t>
  </si>
  <si>
    <t>Profit</t>
  </si>
  <si>
    <t>Net Present Value</t>
  </si>
  <si>
    <t>Unit (monthly Rx) cost</t>
  </si>
  <si>
    <t xml:space="preserve">Total Project Costs </t>
  </si>
  <si>
    <t>Discount rate</t>
  </si>
  <si>
    <t>Cumulative Net Profit</t>
  </si>
  <si>
    <t>Project Costs</t>
  </si>
  <si>
    <t>discovered a new drug and needs to decide whether to go forward to produce the drug</t>
  </si>
  <si>
    <t>Use normal distribution with mean of 2000000 and stand deviation of 400000</t>
  </si>
  <si>
    <t>triangular 2%, 3%, 6%</t>
  </si>
  <si>
    <t>uniform 15% and 25%</t>
  </si>
  <si>
    <t xml:space="preserve">&gt; </t>
  </si>
  <si>
    <t>NORM.INV(RAND(),2000000,400000)</t>
  </si>
  <si>
    <t>&gt;</t>
  </si>
  <si>
    <t>RAND()*(800000-600000)+600000</t>
  </si>
  <si>
    <t xml:space="preserve">Triangular Distribution </t>
  </si>
  <si>
    <t>RAND()*(0.25-0.15)+0.15</t>
  </si>
  <si>
    <t>ROUND(IF(RAND()&lt;=($P$8-$P$7)/($P$9-$P$7),$P$7+SQRT(RAND()*($P$9-$P$7)*($P$8-$P$7)),$P$9-SQRT((1-RAND())*($P$9-$P$7)*($P$8-$P$7))),2)</t>
  </si>
  <si>
    <t>Years</t>
  </si>
  <si>
    <t>IRR</t>
  </si>
  <si>
    <t>NPV</t>
  </si>
  <si>
    <t xml:space="preserve">NPV </t>
  </si>
  <si>
    <t>Average</t>
  </si>
  <si>
    <t>Aver. Market Size</t>
  </si>
  <si>
    <t>Aver. Annual Revenue</t>
  </si>
  <si>
    <t>Aver. Annual Costs</t>
  </si>
  <si>
    <t>SIMULAÇÃO</t>
  </si>
  <si>
    <t>Nº de observações</t>
  </si>
  <si>
    <t>%</t>
  </si>
  <si>
    <t>Total</t>
  </si>
  <si>
    <t>até</t>
  </si>
  <si>
    <t>a partir</t>
  </si>
  <si>
    <t>P( NPC ≤ 0 )</t>
  </si>
  <si>
    <t>P(NPV ≥ 800.000.000)</t>
  </si>
  <si>
    <t>P(IRR ≥ 100%)</t>
  </si>
  <si>
    <t>Aver. Annual Profit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</si>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</sst>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_(* #,##0_);_(* \(#,##0\);_(* &quot;-&quot;??_);_(@_)"/>
    <numFmt numFmtId="168" formatCode="&quot;€&quot;#,##0.00"/>
    <numFmt numFmtId="173" formatCode="_-[$$-409]* #,##0.00_ ;_-[$$-409]* \-#,##0.00\ ;_-[$$-409]* &quot;-&quot;??_ ;_-@_ 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theme="0"/>
      <name val="Arial"/>
      <family val="2"/>
    </font>
    <font>
      <b/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rgb="FF000000"/>
      </patternFill>
    </fill>
  </fills>
  <borders count="2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4" fillId="0" borderId="0" xfId="0" applyFont="1"/>
    <xf numFmtId="166" fontId="4" fillId="0" borderId="0" xfId="2" applyNumberFormat="1" applyFont="1"/>
    <xf numFmtId="166" fontId="4" fillId="0" borderId="0" xfId="0" applyNumberFormat="1" applyFont="1"/>
    <xf numFmtId="0" fontId="3" fillId="0" borderId="0" xfId="0" applyFont="1" applyAlignment="1">
      <alignment horizontal="right"/>
    </xf>
    <xf numFmtId="166" fontId="4" fillId="2" borderId="3" xfId="0" applyNumberFormat="1" applyFont="1" applyFill="1" applyBorder="1"/>
    <xf numFmtId="166" fontId="4" fillId="2" borderId="4" xfId="0" applyNumberFormat="1" applyFont="1" applyFill="1" applyBorder="1"/>
    <xf numFmtId="166" fontId="4" fillId="2" borderId="5" xfId="0" applyNumberFormat="1" applyFont="1" applyFill="1" applyBorder="1"/>
    <xf numFmtId="166" fontId="4" fillId="3" borderId="1" xfId="2" applyNumberFormat="1" applyFont="1" applyFill="1" applyBorder="1"/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9" xfId="0" applyFont="1" applyFill="1" applyBorder="1" applyAlignment="1">
      <alignment horizontal="right"/>
    </xf>
    <xf numFmtId="0" fontId="4" fillId="3" borderId="0" xfId="0" applyFont="1" applyFill="1"/>
    <xf numFmtId="10" fontId="4" fillId="3" borderId="0" xfId="0" applyNumberFormat="1" applyFont="1" applyFill="1"/>
    <xf numFmtId="3" fontId="4" fillId="3" borderId="0" xfId="0" applyNumberFormat="1" applyFont="1" applyFill="1"/>
    <xf numFmtId="167" fontId="4" fillId="3" borderId="0" xfId="1" applyNumberFormat="1" applyFont="1" applyFill="1" applyBorder="1"/>
    <xf numFmtId="10" fontId="4" fillId="3" borderId="0" xfId="3" applyNumberFormat="1" applyFont="1" applyFill="1" applyBorder="1"/>
    <xf numFmtId="166" fontId="4" fillId="3" borderId="0" xfId="0" applyNumberFormat="1" applyFont="1" applyFill="1"/>
    <xf numFmtId="0" fontId="3" fillId="3" borderId="11" xfId="0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166" fontId="4" fillId="3" borderId="14" xfId="0" applyNumberFormat="1" applyFont="1" applyFill="1" applyBorder="1"/>
    <xf numFmtId="0" fontId="3" fillId="4" borderId="6" xfId="0" applyFont="1" applyFill="1" applyBorder="1" applyAlignment="1">
      <alignment horizontal="right"/>
    </xf>
    <xf numFmtId="3" fontId="4" fillId="4" borderId="8" xfId="0" applyNumberFormat="1" applyFont="1" applyFill="1" applyBorder="1"/>
    <xf numFmtId="0" fontId="3" fillId="4" borderId="9" xfId="0" applyFont="1" applyFill="1" applyBorder="1" applyAlignment="1">
      <alignment horizontal="right"/>
    </xf>
    <xf numFmtId="165" fontId="4" fillId="4" borderId="10" xfId="2" applyFont="1" applyFill="1" applyBorder="1"/>
    <xf numFmtId="9" fontId="4" fillId="4" borderId="10" xfId="2" applyNumberFormat="1" applyFont="1" applyFill="1" applyBorder="1"/>
    <xf numFmtId="0" fontId="3" fillId="4" borderId="9" xfId="0" applyFont="1" applyFill="1" applyBorder="1"/>
    <xf numFmtId="0" fontId="4" fillId="4" borderId="10" xfId="0" applyFont="1" applyFill="1" applyBorder="1"/>
    <xf numFmtId="166" fontId="4" fillId="4" borderId="10" xfId="2" applyNumberFormat="1" applyFont="1" applyFill="1" applyBorder="1"/>
    <xf numFmtId="0" fontId="3" fillId="4" borderId="11" xfId="0" applyFont="1" applyFill="1" applyBorder="1" applyAlignment="1">
      <alignment horizontal="right"/>
    </xf>
    <xf numFmtId="166" fontId="4" fillId="4" borderId="12" xfId="2" applyNumberFormat="1" applyFont="1" applyFill="1" applyBorder="1"/>
    <xf numFmtId="0" fontId="3" fillId="4" borderId="13" xfId="0" applyFont="1" applyFill="1" applyBorder="1" applyAlignment="1">
      <alignment horizontal="right"/>
    </xf>
    <xf numFmtId="166" fontId="4" fillId="4" borderId="15" xfId="2" applyNumberFormat="1" applyFont="1" applyFill="1" applyBorder="1"/>
    <xf numFmtId="164" fontId="4" fillId="2" borderId="2" xfId="0" applyNumberFormat="1" applyFont="1" applyFill="1" applyBorder="1"/>
    <xf numFmtId="0" fontId="9" fillId="5" borderId="2" xfId="6" applyBorder="1" applyAlignment="1">
      <alignment horizontal="center"/>
    </xf>
    <xf numFmtId="9" fontId="1" fillId="6" borderId="2" xfId="7" applyNumberFormat="1" applyBorder="1" applyAlignment="1">
      <alignment horizontal="center" vertical="center"/>
    </xf>
    <xf numFmtId="0" fontId="9" fillId="5" borderId="0" xfId="6"/>
    <xf numFmtId="0" fontId="1" fillId="6" borderId="0" xfId="7"/>
    <xf numFmtId="0" fontId="1" fillId="6" borderId="2" xfId="7" applyBorder="1"/>
    <xf numFmtId="0" fontId="7" fillId="5" borderId="0" xfId="6" applyFont="1"/>
    <xf numFmtId="0" fontId="7" fillId="5" borderId="16" xfId="6" applyFont="1" applyBorder="1" applyAlignment="1">
      <alignment horizontal="center" vertical="center"/>
    </xf>
    <xf numFmtId="0" fontId="8" fillId="6" borderId="17" xfId="7" applyFont="1" applyBorder="1" applyAlignment="1">
      <alignment horizontal="center" vertical="center"/>
    </xf>
    <xf numFmtId="0" fontId="7" fillId="5" borderId="18" xfId="6" applyFont="1" applyBorder="1"/>
    <xf numFmtId="166" fontId="1" fillId="6" borderId="19" xfId="7" applyNumberFormat="1" applyBorder="1"/>
    <xf numFmtId="0" fontId="7" fillId="5" borderId="20" xfId="6" applyFont="1" applyBorder="1"/>
    <xf numFmtId="166" fontId="1" fillId="6" borderId="21" xfId="7" applyNumberFormat="1" applyBorder="1"/>
    <xf numFmtId="0" fontId="7" fillId="5" borderId="22" xfId="6" applyFont="1" applyBorder="1"/>
    <xf numFmtId="9" fontId="1" fillId="6" borderId="23" xfId="7" applyNumberFormat="1" applyBorder="1"/>
    <xf numFmtId="166" fontId="1" fillId="6" borderId="23" xfId="7" applyNumberFormat="1" applyBorder="1"/>
    <xf numFmtId="167" fontId="4" fillId="3" borderId="24" xfId="1" applyNumberFormat="1" applyFont="1" applyFill="1" applyBorder="1"/>
    <xf numFmtId="167" fontId="4" fillId="3" borderId="25" xfId="1" applyNumberFormat="1" applyFont="1" applyFill="1" applyBorder="1"/>
    <xf numFmtId="167" fontId="4" fillId="3" borderId="26" xfId="1" applyNumberFormat="1" applyFont="1" applyFill="1" applyBorder="1"/>
    <xf numFmtId="0" fontId="7" fillId="5" borderId="2" xfId="6" applyFont="1" applyBorder="1"/>
    <xf numFmtId="166" fontId="7" fillId="5" borderId="2" xfId="6" applyNumberFormat="1" applyFont="1" applyBorder="1"/>
    <xf numFmtId="9" fontId="7" fillId="5" borderId="2" xfId="6" applyNumberFormat="1" applyFont="1" applyBorder="1"/>
    <xf numFmtId="0" fontId="7" fillId="5" borderId="5" xfId="6" applyFont="1" applyBorder="1"/>
    <xf numFmtId="166" fontId="7" fillId="5" borderId="5" xfId="6" applyNumberFormat="1" applyFont="1" applyBorder="1"/>
    <xf numFmtId="10" fontId="4" fillId="0" borderId="0" xfId="0" applyNumberFormat="1" applyFont="1"/>
    <xf numFmtId="10" fontId="1" fillId="6" borderId="2" xfId="7" applyNumberFormat="1" applyBorder="1"/>
    <xf numFmtId="168" fontId="4" fillId="0" borderId="0" xfId="0" applyNumberFormat="1" applyFont="1"/>
    <xf numFmtId="2" fontId="4" fillId="0" borderId="0" xfId="0" applyNumberFormat="1" applyFont="1"/>
    <xf numFmtId="0" fontId="1" fillId="6" borderId="0" xfId="7" applyNumberFormat="1"/>
    <xf numFmtId="0" fontId="4" fillId="7" borderId="0" xfId="0" applyFont="1" applyFill="1" applyAlignment="1">
      <alignment horizontal="center"/>
    </xf>
    <xf numFmtId="0" fontId="7" fillId="5" borderId="2" xfId="6" applyFont="1" applyBorder="1" applyAlignment="1">
      <alignment horizontal="center"/>
    </xf>
    <xf numFmtId="0" fontId="11" fillId="5" borderId="2" xfId="6" applyFont="1" applyBorder="1" applyAlignment="1">
      <alignment horizontal="center"/>
    </xf>
    <xf numFmtId="0" fontId="12" fillId="8" borderId="0" xfId="0" applyFont="1" applyFill="1"/>
    <xf numFmtId="0" fontId="4" fillId="8" borderId="0" xfId="0" applyFont="1" applyFill="1"/>
    <xf numFmtId="0" fontId="3" fillId="8" borderId="0" xfId="0" applyFont="1" applyFill="1"/>
    <xf numFmtId="43" fontId="4" fillId="0" borderId="0" xfId="0" applyNumberFormat="1" applyFont="1"/>
    <xf numFmtId="0" fontId="13" fillId="9" borderId="2" xfId="0" applyFont="1" applyFill="1" applyBorder="1"/>
    <xf numFmtId="173" fontId="1" fillId="6" borderId="2" xfId="7" applyNumberFormat="1" applyBorder="1"/>
    <xf numFmtId="0" fontId="10" fillId="5" borderId="2" xfId="6" applyFont="1" applyBorder="1" applyAlignment="1">
      <alignment horizontal="center"/>
    </xf>
    <xf numFmtId="10" fontId="1" fillId="6" borderId="5" xfId="7" applyNumberFormat="1" applyBorder="1"/>
    <xf numFmtId="10" fontId="7" fillId="5" borderId="5" xfId="6" applyNumberFormat="1" applyFont="1" applyBorder="1"/>
    <xf numFmtId="0" fontId="7" fillId="5" borderId="3" xfId="6" applyFont="1" applyBorder="1"/>
    <xf numFmtId="0" fontId="11" fillId="5" borderId="5" xfId="6" applyFont="1" applyBorder="1" applyAlignment="1">
      <alignment horizontal="center"/>
    </xf>
    <xf numFmtId="0" fontId="10" fillId="5" borderId="5" xfId="6" applyFont="1" applyBorder="1" applyAlignment="1">
      <alignment horizontal="center"/>
    </xf>
    <xf numFmtId="0" fontId="7" fillId="5" borderId="9" xfId="6" applyFont="1" applyBorder="1"/>
    <xf numFmtId="168" fontId="7" fillId="5" borderId="10" xfId="6" applyNumberFormat="1" applyFont="1" applyBorder="1"/>
    <xf numFmtId="168" fontId="7" fillId="5" borderId="5" xfId="6" applyNumberFormat="1" applyFont="1" applyBorder="1"/>
    <xf numFmtId="10" fontId="7" fillId="5" borderId="10" xfId="6" applyNumberFormat="1" applyFont="1" applyBorder="1"/>
  </cellXfs>
  <cellStyles count="8">
    <cellStyle name="40% - Accent3" xfId="7" builtinId="39"/>
    <cellStyle name="Accent3" xfId="6" builtinId="37"/>
    <cellStyle name="Comma" xfId="1" builtinId="3"/>
    <cellStyle name="Currency" xfId="2" builtinId="4"/>
    <cellStyle name="Followed Hyperlink" xfId="5" builtinId="9" hidden="1"/>
    <cellStyle name="Hyperlink" xfId="4" builtinId="8" hidden="1"/>
    <cellStyle name="Normal" xfId="0" builtinId="0"/>
    <cellStyle name="Per 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NPV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'Moore Pharmaceuticals'!$K$33:$K$532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'Moore Pharmaceuticals'!$L$33:$L$532</c:f>
              <c:numCache>
                <c:formatCode>General</c:formatCode>
                <c:ptCount val="500"/>
                <c:pt idx="0">
                  <c:v>886476804.77991974</c:v>
                </c:pt>
                <c:pt idx="1">
                  <c:v>522700776.23814952</c:v>
                </c:pt>
                <c:pt idx="2">
                  <c:v>909527804.04252255</c:v>
                </c:pt>
                <c:pt idx="3">
                  <c:v>1202319284.5262866</c:v>
                </c:pt>
                <c:pt idx="4">
                  <c:v>1028157949.0669113</c:v>
                </c:pt>
                <c:pt idx="5">
                  <c:v>1116358273.2174377</c:v>
                </c:pt>
                <c:pt idx="6">
                  <c:v>790859141.54895794</c:v>
                </c:pt>
                <c:pt idx="7">
                  <c:v>1010517341.8916893</c:v>
                </c:pt>
                <c:pt idx="8">
                  <c:v>1188641340.2546034</c:v>
                </c:pt>
                <c:pt idx="9">
                  <c:v>1148557477.1504741</c:v>
                </c:pt>
                <c:pt idx="10">
                  <c:v>1263541346.3876097</c:v>
                </c:pt>
                <c:pt idx="11">
                  <c:v>944834034.52221072</c:v>
                </c:pt>
                <c:pt idx="12">
                  <c:v>483504903.71024466</c:v>
                </c:pt>
                <c:pt idx="13">
                  <c:v>704407194.46763396</c:v>
                </c:pt>
                <c:pt idx="14">
                  <c:v>1102955845.3295898</c:v>
                </c:pt>
                <c:pt idx="15">
                  <c:v>1016706509.9371452</c:v>
                </c:pt>
                <c:pt idx="16">
                  <c:v>801837367.84097409</c:v>
                </c:pt>
                <c:pt idx="17">
                  <c:v>1429767149.6251495</c:v>
                </c:pt>
                <c:pt idx="18">
                  <c:v>758903000.84810972</c:v>
                </c:pt>
                <c:pt idx="19">
                  <c:v>1001072068.9389613</c:v>
                </c:pt>
                <c:pt idx="20">
                  <c:v>489048304.92025846</c:v>
                </c:pt>
                <c:pt idx="21">
                  <c:v>629427775.17711782</c:v>
                </c:pt>
                <c:pt idx="22">
                  <c:v>1429697791.8639953</c:v>
                </c:pt>
                <c:pt idx="23">
                  <c:v>955944442.33690023</c:v>
                </c:pt>
                <c:pt idx="24">
                  <c:v>879935926.61030149</c:v>
                </c:pt>
                <c:pt idx="25">
                  <c:v>1072541784.8576515</c:v>
                </c:pt>
                <c:pt idx="26">
                  <c:v>632278902.00946772</c:v>
                </c:pt>
                <c:pt idx="27">
                  <c:v>1195487974.9381099</c:v>
                </c:pt>
                <c:pt idx="28">
                  <c:v>968058980.03678083</c:v>
                </c:pt>
                <c:pt idx="29">
                  <c:v>1077356436.4449492</c:v>
                </c:pt>
                <c:pt idx="30">
                  <c:v>874583798.50858045</c:v>
                </c:pt>
                <c:pt idx="31">
                  <c:v>1136730963.942028</c:v>
                </c:pt>
                <c:pt idx="32">
                  <c:v>1009583954.2616926</c:v>
                </c:pt>
                <c:pt idx="33">
                  <c:v>920958679.82353497</c:v>
                </c:pt>
                <c:pt idx="34">
                  <c:v>751430919.6653583</c:v>
                </c:pt>
                <c:pt idx="35">
                  <c:v>1021778546.5577779</c:v>
                </c:pt>
                <c:pt idx="36">
                  <c:v>699983668.38131773</c:v>
                </c:pt>
                <c:pt idx="37">
                  <c:v>805228008.7431848</c:v>
                </c:pt>
                <c:pt idx="38">
                  <c:v>1025042444.198988</c:v>
                </c:pt>
                <c:pt idx="39">
                  <c:v>1005133692.5282205</c:v>
                </c:pt>
                <c:pt idx="40">
                  <c:v>1261856116.2916172</c:v>
                </c:pt>
                <c:pt idx="41">
                  <c:v>953771860.04674554</c:v>
                </c:pt>
                <c:pt idx="42">
                  <c:v>613973724.1238997</c:v>
                </c:pt>
                <c:pt idx="43">
                  <c:v>1080758962.5660315</c:v>
                </c:pt>
                <c:pt idx="44">
                  <c:v>1079461709.1888311</c:v>
                </c:pt>
                <c:pt idx="45">
                  <c:v>1067857840.5576582</c:v>
                </c:pt>
                <c:pt idx="46">
                  <c:v>915294153.97666144</c:v>
                </c:pt>
                <c:pt idx="47">
                  <c:v>965161120.01522326</c:v>
                </c:pt>
                <c:pt idx="48">
                  <c:v>494953773.97148412</c:v>
                </c:pt>
                <c:pt idx="49">
                  <c:v>1062806703.1300812</c:v>
                </c:pt>
                <c:pt idx="50">
                  <c:v>1034777073.3816426</c:v>
                </c:pt>
                <c:pt idx="51">
                  <c:v>758678040.06971455</c:v>
                </c:pt>
                <c:pt idx="52">
                  <c:v>939899706.99258006</c:v>
                </c:pt>
                <c:pt idx="53">
                  <c:v>996368225.10518718</c:v>
                </c:pt>
                <c:pt idx="54">
                  <c:v>948380658.21631312</c:v>
                </c:pt>
                <c:pt idx="55">
                  <c:v>1037049328.8867042</c:v>
                </c:pt>
                <c:pt idx="56">
                  <c:v>1445436646.2637105</c:v>
                </c:pt>
                <c:pt idx="57">
                  <c:v>1057651862.4353173</c:v>
                </c:pt>
                <c:pt idx="58">
                  <c:v>853963050.83648515</c:v>
                </c:pt>
                <c:pt idx="59">
                  <c:v>1083723185.011764</c:v>
                </c:pt>
                <c:pt idx="60">
                  <c:v>703414914.77918553</c:v>
                </c:pt>
                <c:pt idx="61">
                  <c:v>816041916.56207609</c:v>
                </c:pt>
                <c:pt idx="62">
                  <c:v>970276649.66894293</c:v>
                </c:pt>
                <c:pt idx="63">
                  <c:v>701559504.03475535</c:v>
                </c:pt>
                <c:pt idx="64">
                  <c:v>920682830.10244918</c:v>
                </c:pt>
                <c:pt idx="65">
                  <c:v>1060372323.5922272</c:v>
                </c:pt>
                <c:pt idx="66">
                  <c:v>936046948.58118403</c:v>
                </c:pt>
                <c:pt idx="67">
                  <c:v>881325740.14923978</c:v>
                </c:pt>
                <c:pt idx="68">
                  <c:v>860982206.18954396</c:v>
                </c:pt>
                <c:pt idx="69">
                  <c:v>1054526096.4201958</c:v>
                </c:pt>
                <c:pt idx="70">
                  <c:v>834889645.48272717</c:v>
                </c:pt>
                <c:pt idx="71">
                  <c:v>826194179.2020843</c:v>
                </c:pt>
                <c:pt idx="72">
                  <c:v>1292850341.2721343</c:v>
                </c:pt>
                <c:pt idx="73">
                  <c:v>849149012.93901896</c:v>
                </c:pt>
                <c:pt idx="74">
                  <c:v>838621059.54622018</c:v>
                </c:pt>
                <c:pt idx="75">
                  <c:v>1137935642.137171</c:v>
                </c:pt>
                <c:pt idx="76">
                  <c:v>774214983.72516859</c:v>
                </c:pt>
                <c:pt idx="77">
                  <c:v>752568115.46854055</c:v>
                </c:pt>
                <c:pt idx="78">
                  <c:v>1052424687.2723701</c:v>
                </c:pt>
                <c:pt idx="79">
                  <c:v>1276947561.3097816</c:v>
                </c:pt>
                <c:pt idx="80">
                  <c:v>789216454.62273872</c:v>
                </c:pt>
                <c:pt idx="81">
                  <c:v>884897400.29838705</c:v>
                </c:pt>
                <c:pt idx="82">
                  <c:v>763137152.1008991</c:v>
                </c:pt>
                <c:pt idx="83">
                  <c:v>507435818.28837895</c:v>
                </c:pt>
                <c:pt idx="84">
                  <c:v>1081568440.1641178</c:v>
                </c:pt>
                <c:pt idx="85">
                  <c:v>1181267980.7041991</c:v>
                </c:pt>
                <c:pt idx="86">
                  <c:v>944926542.93376648</c:v>
                </c:pt>
                <c:pt idx="87">
                  <c:v>949197140.30650413</c:v>
                </c:pt>
                <c:pt idx="88">
                  <c:v>443884199.82249987</c:v>
                </c:pt>
                <c:pt idx="89">
                  <c:v>964022902.52341771</c:v>
                </c:pt>
                <c:pt idx="90">
                  <c:v>999461759.84918642</c:v>
                </c:pt>
                <c:pt idx="91">
                  <c:v>1229738270.0963254</c:v>
                </c:pt>
                <c:pt idx="92">
                  <c:v>819726732.49266016</c:v>
                </c:pt>
                <c:pt idx="93">
                  <c:v>1427420113.6305323</c:v>
                </c:pt>
                <c:pt idx="94">
                  <c:v>962718481.92972541</c:v>
                </c:pt>
                <c:pt idx="95">
                  <c:v>758834752.89750969</c:v>
                </c:pt>
                <c:pt idx="96">
                  <c:v>1221957828.4603155</c:v>
                </c:pt>
                <c:pt idx="97">
                  <c:v>811083031.39691687</c:v>
                </c:pt>
                <c:pt idx="98">
                  <c:v>870191492.64101982</c:v>
                </c:pt>
                <c:pt idx="99">
                  <c:v>895560551.40780473</c:v>
                </c:pt>
                <c:pt idx="100">
                  <c:v>830263802.26388133</c:v>
                </c:pt>
                <c:pt idx="101">
                  <c:v>613528346.37982476</c:v>
                </c:pt>
                <c:pt idx="102">
                  <c:v>830796580.21447039</c:v>
                </c:pt>
                <c:pt idx="103">
                  <c:v>571202486.49670434</c:v>
                </c:pt>
                <c:pt idx="104">
                  <c:v>1154345138.2854142</c:v>
                </c:pt>
                <c:pt idx="105">
                  <c:v>930961259.00812268</c:v>
                </c:pt>
                <c:pt idx="106">
                  <c:v>762659426.2914958</c:v>
                </c:pt>
                <c:pt idx="107">
                  <c:v>783424576.10158098</c:v>
                </c:pt>
                <c:pt idx="108">
                  <c:v>619691993.95462382</c:v>
                </c:pt>
                <c:pt idx="109">
                  <c:v>943304690.19681835</c:v>
                </c:pt>
                <c:pt idx="110">
                  <c:v>1157635481.6173801</c:v>
                </c:pt>
                <c:pt idx="111">
                  <c:v>786656356.51996255</c:v>
                </c:pt>
                <c:pt idx="112">
                  <c:v>1125153428.21313</c:v>
                </c:pt>
                <c:pt idx="113">
                  <c:v>1055440676.8757927</c:v>
                </c:pt>
                <c:pt idx="114">
                  <c:v>1091911981.336098</c:v>
                </c:pt>
                <c:pt idx="115">
                  <c:v>945946370.5276041</c:v>
                </c:pt>
                <c:pt idx="116">
                  <c:v>520001581.30853665</c:v>
                </c:pt>
                <c:pt idx="117">
                  <c:v>937450367.09214306</c:v>
                </c:pt>
                <c:pt idx="118">
                  <c:v>1036672212.4856915</c:v>
                </c:pt>
                <c:pt idx="119">
                  <c:v>1036337914.5742767</c:v>
                </c:pt>
                <c:pt idx="120">
                  <c:v>650195756.68407273</c:v>
                </c:pt>
                <c:pt idx="121">
                  <c:v>853351396.95168066</c:v>
                </c:pt>
                <c:pt idx="122">
                  <c:v>752548873.14140785</c:v>
                </c:pt>
                <c:pt idx="123">
                  <c:v>891747308.9281292</c:v>
                </c:pt>
                <c:pt idx="124">
                  <c:v>778914912.96564364</c:v>
                </c:pt>
                <c:pt idx="125">
                  <c:v>780829192.15754342</c:v>
                </c:pt>
                <c:pt idx="126">
                  <c:v>852406960.74519908</c:v>
                </c:pt>
                <c:pt idx="127">
                  <c:v>496191638.48809481</c:v>
                </c:pt>
                <c:pt idx="128">
                  <c:v>985449689.52204311</c:v>
                </c:pt>
                <c:pt idx="129">
                  <c:v>828302633.66842556</c:v>
                </c:pt>
                <c:pt idx="130">
                  <c:v>768427716.66190815</c:v>
                </c:pt>
                <c:pt idx="131">
                  <c:v>816346333.26967633</c:v>
                </c:pt>
                <c:pt idx="132">
                  <c:v>926999229.62252641</c:v>
                </c:pt>
                <c:pt idx="133">
                  <c:v>1234106121.2988372</c:v>
                </c:pt>
                <c:pt idx="134">
                  <c:v>627054860.86366129</c:v>
                </c:pt>
                <c:pt idx="135">
                  <c:v>1280545510.9998116</c:v>
                </c:pt>
                <c:pt idx="136">
                  <c:v>882717949.16893268</c:v>
                </c:pt>
                <c:pt idx="137">
                  <c:v>817432856.24204588</c:v>
                </c:pt>
                <c:pt idx="138">
                  <c:v>1323069345.9358656</c:v>
                </c:pt>
                <c:pt idx="139">
                  <c:v>847501814.34455252</c:v>
                </c:pt>
                <c:pt idx="140">
                  <c:v>936365963.78771853</c:v>
                </c:pt>
                <c:pt idx="141">
                  <c:v>1029558251.4397066</c:v>
                </c:pt>
                <c:pt idx="142">
                  <c:v>567551416.79554439</c:v>
                </c:pt>
                <c:pt idx="143">
                  <c:v>935549446.0775702</c:v>
                </c:pt>
                <c:pt idx="144">
                  <c:v>529537782.18571115</c:v>
                </c:pt>
                <c:pt idx="145">
                  <c:v>790938511.6012634</c:v>
                </c:pt>
                <c:pt idx="146">
                  <c:v>617566312.71415174</c:v>
                </c:pt>
                <c:pt idx="147">
                  <c:v>1097280278.5239501</c:v>
                </c:pt>
                <c:pt idx="148">
                  <c:v>1096861132.6748574</c:v>
                </c:pt>
                <c:pt idx="149">
                  <c:v>763656809.58855736</c:v>
                </c:pt>
                <c:pt idx="150">
                  <c:v>1215198918.304563</c:v>
                </c:pt>
                <c:pt idx="151">
                  <c:v>640997773.16631484</c:v>
                </c:pt>
                <c:pt idx="152">
                  <c:v>1106188441.7908015</c:v>
                </c:pt>
                <c:pt idx="153">
                  <c:v>1007513116.8204012</c:v>
                </c:pt>
                <c:pt idx="154">
                  <c:v>1085077238.0124822</c:v>
                </c:pt>
                <c:pt idx="155">
                  <c:v>1191018087.0502598</c:v>
                </c:pt>
                <c:pt idx="156">
                  <c:v>677657053.52013063</c:v>
                </c:pt>
                <c:pt idx="157">
                  <c:v>684959954.49439085</c:v>
                </c:pt>
                <c:pt idx="158">
                  <c:v>581058253.32964361</c:v>
                </c:pt>
                <c:pt idx="159">
                  <c:v>934701986.54540277</c:v>
                </c:pt>
                <c:pt idx="160">
                  <c:v>796715093.24041891</c:v>
                </c:pt>
                <c:pt idx="161">
                  <c:v>746056328.88211703</c:v>
                </c:pt>
                <c:pt idx="162">
                  <c:v>414903521.52816033</c:v>
                </c:pt>
                <c:pt idx="163">
                  <c:v>1271122689.2981043</c:v>
                </c:pt>
                <c:pt idx="164">
                  <c:v>961937978.11589587</c:v>
                </c:pt>
                <c:pt idx="165">
                  <c:v>771417623.00488758</c:v>
                </c:pt>
                <c:pt idx="166">
                  <c:v>1235154503.0558414</c:v>
                </c:pt>
                <c:pt idx="167">
                  <c:v>522820790.56862271</c:v>
                </c:pt>
                <c:pt idx="168">
                  <c:v>772999343.26633525</c:v>
                </c:pt>
                <c:pt idx="169">
                  <c:v>1111306726.9370322</c:v>
                </c:pt>
                <c:pt idx="170">
                  <c:v>928258763.90228522</c:v>
                </c:pt>
                <c:pt idx="171">
                  <c:v>1044156747.2906139</c:v>
                </c:pt>
                <c:pt idx="172">
                  <c:v>979331957.36878991</c:v>
                </c:pt>
                <c:pt idx="173">
                  <c:v>966592950.61588621</c:v>
                </c:pt>
                <c:pt idx="174">
                  <c:v>862285471.34031034</c:v>
                </c:pt>
                <c:pt idx="175">
                  <c:v>965897401.12883401</c:v>
                </c:pt>
                <c:pt idx="176">
                  <c:v>705271419.79466784</c:v>
                </c:pt>
                <c:pt idx="177">
                  <c:v>985659808.6453985</c:v>
                </c:pt>
                <c:pt idx="178">
                  <c:v>754352051.97734153</c:v>
                </c:pt>
                <c:pt idx="179">
                  <c:v>524886898.4344281</c:v>
                </c:pt>
                <c:pt idx="180">
                  <c:v>1110834668.7438385</c:v>
                </c:pt>
                <c:pt idx="181">
                  <c:v>1034282679.878719</c:v>
                </c:pt>
                <c:pt idx="182">
                  <c:v>837048742.82924426</c:v>
                </c:pt>
                <c:pt idx="183">
                  <c:v>695688905.12102449</c:v>
                </c:pt>
                <c:pt idx="184">
                  <c:v>523858100.25996041</c:v>
                </c:pt>
                <c:pt idx="185">
                  <c:v>1100610711.5388925</c:v>
                </c:pt>
                <c:pt idx="186">
                  <c:v>904750105.08842111</c:v>
                </c:pt>
                <c:pt idx="187">
                  <c:v>971921652.42981672</c:v>
                </c:pt>
                <c:pt idx="188">
                  <c:v>1107832156.4421175</c:v>
                </c:pt>
                <c:pt idx="189">
                  <c:v>880633062.81200051</c:v>
                </c:pt>
                <c:pt idx="190">
                  <c:v>996987444.19686091</c:v>
                </c:pt>
                <c:pt idx="191">
                  <c:v>823668955.18191457</c:v>
                </c:pt>
                <c:pt idx="192">
                  <c:v>1037923416.1820576</c:v>
                </c:pt>
                <c:pt idx="193">
                  <c:v>916444541.47731948</c:v>
                </c:pt>
                <c:pt idx="194">
                  <c:v>825757996.38722849</c:v>
                </c:pt>
                <c:pt idx="195">
                  <c:v>1020703245.9753406</c:v>
                </c:pt>
                <c:pt idx="196">
                  <c:v>1192004182.7524972</c:v>
                </c:pt>
                <c:pt idx="197">
                  <c:v>688873235.79502249</c:v>
                </c:pt>
                <c:pt idx="198">
                  <c:v>949616698.18860745</c:v>
                </c:pt>
                <c:pt idx="199">
                  <c:v>1189117988.4680395</c:v>
                </c:pt>
                <c:pt idx="200">
                  <c:v>903310066.53373063</c:v>
                </c:pt>
                <c:pt idx="201">
                  <c:v>1077652171.7213869</c:v>
                </c:pt>
                <c:pt idx="202">
                  <c:v>749860508.67302656</c:v>
                </c:pt>
                <c:pt idx="203">
                  <c:v>1042006524.946721</c:v>
                </c:pt>
                <c:pt idx="204">
                  <c:v>600171514.89346528</c:v>
                </c:pt>
                <c:pt idx="205">
                  <c:v>963089937.33304071</c:v>
                </c:pt>
                <c:pt idx="206">
                  <c:v>876587345.19137979</c:v>
                </c:pt>
                <c:pt idx="207">
                  <c:v>819931754.639274</c:v>
                </c:pt>
                <c:pt idx="208">
                  <c:v>767768848.10905623</c:v>
                </c:pt>
                <c:pt idx="209">
                  <c:v>1060464529.7179434</c:v>
                </c:pt>
                <c:pt idx="210">
                  <c:v>572340917.17193449</c:v>
                </c:pt>
                <c:pt idx="211">
                  <c:v>966886929.14378285</c:v>
                </c:pt>
                <c:pt idx="212">
                  <c:v>987502636.63985324</c:v>
                </c:pt>
                <c:pt idx="213">
                  <c:v>999128884.1391716</c:v>
                </c:pt>
                <c:pt idx="214">
                  <c:v>897787389.1082679</c:v>
                </c:pt>
                <c:pt idx="215">
                  <c:v>961001177.66246676</c:v>
                </c:pt>
                <c:pt idx="216">
                  <c:v>1210198694.3260493</c:v>
                </c:pt>
                <c:pt idx="217">
                  <c:v>690693545.05045676</c:v>
                </c:pt>
                <c:pt idx="218">
                  <c:v>1017594383.2547121</c:v>
                </c:pt>
                <c:pt idx="219">
                  <c:v>758645777.69612944</c:v>
                </c:pt>
                <c:pt idx="220">
                  <c:v>1072349039.2144287</c:v>
                </c:pt>
                <c:pt idx="221">
                  <c:v>917380562.76407135</c:v>
                </c:pt>
                <c:pt idx="222">
                  <c:v>593266540.30414176</c:v>
                </c:pt>
                <c:pt idx="223">
                  <c:v>850576334.28453457</c:v>
                </c:pt>
                <c:pt idx="224">
                  <c:v>929936645.12069476</c:v>
                </c:pt>
                <c:pt idx="225">
                  <c:v>817533324.80872715</c:v>
                </c:pt>
                <c:pt idx="226">
                  <c:v>714382374.84521627</c:v>
                </c:pt>
                <c:pt idx="227">
                  <c:v>859683432.49283314</c:v>
                </c:pt>
                <c:pt idx="228">
                  <c:v>520394804.75716126</c:v>
                </c:pt>
                <c:pt idx="229">
                  <c:v>1544790033.4256382</c:v>
                </c:pt>
                <c:pt idx="230">
                  <c:v>756046674.74725008</c:v>
                </c:pt>
                <c:pt idx="231">
                  <c:v>923456568.60638702</c:v>
                </c:pt>
                <c:pt idx="232">
                  <c:v>1030866209.1130669</c:v>
                </c:pt>
                <c:pt idx="233">
                  <c:v>720155540.29713941</c:v>
                </c:pt>
                <c:pt idx="234">
                  <c:v>826146565.75974119</c:v>
                </c:pt>
                <c:pt idx="235">
                  <c:v>869450450.10407794</c:v>
                </c:pt>
                <c:pt idx="236">
                  <c:v>1047243942.343192</c:v>
                </c:pt>
                <c:pt idx="237">
                  <c:v>733562875.72514367</c:v>
                </c:pt>
                <c:pt idx="238">
                  <c:v>624309278.7184062</c:v>
                </c:pt>
                <c:pt idx="239">
                  <c:v>915201582.20117211</c:v>
                </c:pt>
                <c:pt idx="240">
                  <c:v>738042107.62367153</c:v>
                </c:pt>
                <c:pt idx="241">
                  <c:v>867723281.69939446</c:v>
                </c:pt>
                <c:pt idx="242">
                  <c:v>1002246598.0141943</c:v>
                </c:pt>
                <c:pt idx="243">
                  <c:v>1046408201.4040377</c:v>
                </c:pt>
                <c:pt idx="244">
                  <c:v>907766593.54020321</c:v>
                </c:pt>
                <c:pt idx="245">
                  <c:v>1102075758.9169695</c:v>
                </c:pt>
                <c:pt idx="246">
                  <c:v>637275423.14526236</c:v>
                </c:pt>
                <c:pt idx="247">
                  <c:v>937375767.07020593</c:v>
                </c:pt>
                <c:pt idx="248">
                  <c:v>939674440.18548644</c:v>
                </c:pt>
                <c:pt idx="249">
                  <c:v>882852430.43988347</c:v>
                </c:pt>
                <c:pt idx="250">
                  <c:v>983146951.15228653</c:v>
                </c:pt>
                <c:pt idx="251">
                  <c:v>899385705.23195255</c:v>
                </c:pt>
                <c:pt idx="252">
                  <c:v>478281545.1520853</c:v>
                </c:pt>
                <c:pt idx="253">
                  <c:v>946584021.08787823</c:v>
                </c:pt>
                <c:pt idx="254">
                  <c:v>880901877.00207424</c:v>
                </c:pt>
                <c:pt idx="255">
                  <c:v>922050171.04786301</c:v>
                </c:pt>
                <c:pt idx="256">
                  <c:v>641633509.09515429</c:v>
                </c:pt>
                <c:pt idx="257">
                  <c:v>1057194415.8843536</c:v>
                </c:pt>
                <c:pt idx="258">
                  <c:v>775680056.60216343</c:v>
                </c:pt>
                <c:pt idx="259">
                  <c:v>923457100.60385537</c:v>
                </c:pt>
                <c:pt idx="260">
                  <c:v>1147392393.8891788</c:v>
                </c:pt>
                <c:pt idx="261">
                  <c:v>878013494.13631201</c:v>
                </c:pt>
                <c:pt idx="262">
                  <c:v>1099076214.1331134</c:v>
                </c:pt>
                <c:pt idx="263">
                  <c:v>1133119345.0309229</c:v>
                </c:pt>
                <c:pt idx="264">
                  <c:v>923183598.55730772</c:v>
                </c:pt>
                <c:pt idx="265">
                  <c:v>649106043.18049812</c:v>
                </c:pt>
                <c:pt idx="266">
                  <c:v>600675638.60376477</c:v>
                </c:pt>
                <c:pt idx="267">
                  <c:v>1150258802.5361495</c:v>
                </c:pt>
                <c:pt idx="268">
                  <c:v>748193948.09449208</c:v>
                </c:pt>
                <c:pt idx="269">
                  <c:v>1078795527.0442572</c:v>
                </c:pt>
                <c:pt idx="270">
                  <c:v>644196485.26139688</c:v>
                </c:pt>
                <c:pt idx="271">
                  <c:v>1126525923.5400844</c:v>
                </c:pt>
                <c:pt idx="272">
                  <c:v>623073739.15732419</c:v>
                </c:pt>
                <c:pt idx="273">
                  <c:v>892063330.33202183</c:v>
                </c:pt>
                <c:pt idx="274">
                  <c:v>917780314.75329876</c:v>
                </c:pt>
                <c:pt idx="275">
                  <c:v>1023144528.9584131</c:v>
                </c:pt>
                <c:pt idx="276">
                  <c:v>1041413197.1043956</c:v>
                </c:pt>
                <c:pt idx="277">
                  <c:v>1096591493.9843545</c:v>
                </c:pt>
                <c:pt idx="278">
                  <c:v>891202080.01198423</c:v>
                </c:pt>
                <c:pt idx="279">
                  <c:v>513988755.06281775</c:v>
                </c:pt>
                <c:pt idx="280">
                  <c:v>697665065.8334614</c:v>
                </c:pt>
                <c:pt idx="281">
                  <c:v>1173037351.9241288</c:v>
                </c:pt>
                <c:pt idx="282">
                  <c:v>915727357.02068532</c:v>
                </c:pt>
                <c:pt idx="283">
                  <c:v>1028912788.2732379</c:v>
                </c:pt>
                <c:pt idx="284">
                  <c:v>987245563.1609354</c:v>
                </c:pt>
                <c:pt idx="285">
                  <c:v>1030420314.0412765</c:v>
                </c:pt>
                <c:pt idx="286">
                  <c:v>816235708.92969203</c:v>
                </c:pt>
                <c:pt idx="287">
                  <c:v>1407170101.3502998</c:v>
                </c:pt>
                <c:pt idx="288">
                  <c:v>1365551419.7618673</c:v>
                </c:pt>
                <c:pt idx="289">
                  <c:v>1272109999.0163174</c:v>
                </c:pt>
                <c:pt idx="290">
                  <c:v>955321722.01593053</c:v>
                </c:pt>
                <c:pt idx="291">
                  <c:v>971083012.3148191</c:v>
                </c:pt>
                <c:pt idx="292">
                  <c:v>695840945.9756602</c:v>
                </c:pt>
                <c:pt idx="293">
                  <c:v>770858117.80873096</c:v>
                </c:pt>
                <c:pt idx="294">
                  <c:v>865606605.86014056</c:v>
                </c:pt>
                <c:pt idx="295">
                  <c:v>1033676748.6781769</c:v>
                </c:pt>
                <c:pt idx="296">
                  <c:v>1165272325.9607751</c:v>
                </c:pt>
                <c:pt idx="297">
                  <c:v>1177605759.1460772</c:v>
                </c:pt>
                <c:pt idx="298">
                  <c:v>1001303782.0508407</c:v>
                </c:pt>
                <c:pt idx="299">
                  <c:v>696944238.62562728</c:v>
                </c:pt>
                <c:pt idx="300">
                  <c:v>479486127.41911006</c:v>
                </c:pt>
                <c:pt idx="301">
                  <c:v>537931498.97760928</c:v>
                </c:pt>
                <c:pt idx="302">
                  <c:v>750238333.98330235</c:v>
                </c:pt>
                <c:pt idx="303">
                  <c:v>435409076.78416741</c:v>
                </c:pt>
                <c:pt idx="304">
                  <c:v>1305994629.4695089</c:v>
                </c:pt>
                <c:pt idx="305">
                  <c:v>770011452.04870749</c:v>
                </c:pt>
                <c:pt idx="306">
                  <c:v>932736359.04900765</c:v>
                </c:pt>
                <c:pt idx="307">
                  <c:v>724204227.9471544</c:v>
                </c:pt>
                <c:pt idx="308">
                  <c:v>797181998.09638</c:v>
                </c:pt>
                <c:pt idx="309">
                  <c:v>891705724.7969377</c:v>
                </c:pt>
                <c:pt idx="310">
                  <c:v>748611036.46412981</c:v>
                </c:pt>
                <c:pt idx="311">
                  <c:v>1001775111.1909893</c:v>
                </c:pt>
                <c:pt idx="312">
                  <c:v>862677315.02268362</c:v>
                </c:pt>
                <c:pt idx="313">
                  <c:v>1188154036.0876179</c:v>
                </c:pt>
                <c:pt idx="314">
                  <c:v>1083548696.2597716</c:v>
                </c:pt>
                <c:pt idx="315">
                  <c:v>908000477.8638376</c:v>
                </c:pt>
                <c:pt idx="316">
                  <c:v>966482554.51880932</c:v>
                </c:pt>
                <c:pt idx="317">
                  <c:v>958813310.0234735</c:v>
                </c:pt>
                <c:pt idx="318">
                  <c:v>765387919.35024405</c:v>
                </c:pt>
                <c:pt idx="319">
                  <c:v>1199457194.5390737</c:v>
                </c:pt>
                <c:pt idx="320">
                  <c:v>979746213.10525477</c:v>
                </c:pt>
                <c:pt idx="321">
                  <c:v>900412378.68320107</c:v>
                </c:pt>
                <c:pt idx="322">
                  <c:v>1097366816.3067987</c:v>
                </c:pt>
                <c:pt idx="323">
                  <c:v>1030453207.4753064</c:v>
                </c:pt>
                <c:pt idx="324">
                  <c:v>411284956.15743279</c:v>
                </c:pt>
                <c:pt idx="325">
                  <c:v>964377703.1792866</c:v>
                </c:pt>
                <c:pt idx="326">
                  <c:v>1330078174.4965076</c:v>
                </c:pt>
                <c:pt idx="327">
                  <c:v>813307214.35018754</c:v>
                </c:pt>
                <c:pt idx="328">
                  <c:v>924926906.02487493</c:v>
                </c:pt>
                <c:pt idx="329">
                  <c:v>731951145.4363445</c:v>
                </c:pt>
                <c:pt idx="330">
                  <c:v>843463157.0367322</c:v>
                </c:pt>
                <c:pt idx="331">
                  <c:v>911555666.14186025</c:v>
                </c:pt>
                <c:pt idx="332">
                  <c:v>744660075.66108584</c:v>
                </c:pt>
                <c:pt idx="333">
                  <c:v>1188951945.5702047</c:v>
                </c:pt>
                <c:pt idx="334">
                  <c:v>977532015.33572829</c:v>
                </c:pt>
                <c:pt idx="335">
                  <c:v>1267546947.4679539</c:v>
                </c:pt>
                <c:pt idx="336">
                  <c:v>910210914.08519125</c:v>
                </c:pt>
                <c:pt idx="337">
                  <c:v>659739845.49867332</c:v>
                </c:pt>
                <c:pt idx="338">
                  <c:v>1314682275.9295151</c:v>
                </c:pt>
                <c:pt idx="339">
                  <c:v>748867832.51655328</c:v>
                </c:pt>
                <c:pt idx="340">
                  <c:v>1171705908.7054391</c:v>
                </c:pt>
                <c:pt idx="341">
                  <c:v>779595832.64648819</c:v>
                </c:pt>
                <c:pt idx="342">
                  <c:v>583143596.57890129</c:v>
                </c:pt>
                <c:pt idx="343">
                  <c:v>758769668.2327832</c:v>
                </c:pt>
                <c:pt idx="344">
                  <c:v>993388556.97112894</c:v>
                </c:pt>
                <c:pt idx="345">
                  <c:v>843659946.96479785</c:v>
                </c:pt>
                <c:pt idx="346">
                  <c:v>1247392193.1185293</c:v>
                </c:pt>
                <c:pt idx="347">
                  <c:v>792709137.93726444</c:v>
                </c:pt>
                <c:pt idx="348">
                  <c:v>570087068.70499635</c:v>
                </c:pt>
                <c:pt idx="349">
                  <c:v>921325335.43212247</c:v>
                </c:pt>
                <c:pt idx="350">
                  <c:v>917833713.93903136</c:v>
                </c:pt>
                <c:pt idx="351">
                  <c:v>678061353.80811799</c:v>
                </c:pt>
                <c:pt idx="352">
                  <c:v>1237734668.6923933</c:v>
                </c:pt>
                <c:pt idx="353">
                  <c:v>1233034467.401274</c:v>
                </c:pt>
                <c:pt idx="354">
                  <c:v>786351817.0730288</c:v>
                </c:pt>
                <c:pt idx="355">
                  <c:v>1095406819.8152819</c:v>
                </c:pt>
                <c:pt idx="356">
                  <c:v>983132764.65722895</c:v>
                </c:pt>
                <c:pt idx="357">
                  <c:v>1149240977.4713254</c:v>
                </c:pt>
                <c:pt idx="358">
                  <c:v>563012859.33130503</c:v>
                </c:pt>
                <c:pt idx="359">
                  <c:v>890730103.9474926</c:v>
                </c:pt>
                <c:pt idx="360">
                  <c:v>847818216.65468907</c:v>
                </c:pt>
                <c:pt idx="361">
                  <c:v>997794439.55906773</c:v>
                </c:pt>
                <c:pt idx="362">
                  <c:v>830620204.70407546</c:v>
                </c:pt>
                <c:pt idx="363">
                  <c:v>878861189.03804386</c:v>
                </c:pt>
                <c:pt idx="364">
                  <c:v>1018078903.1653014</c:v>
                </c:pt>
                <c:pt idx="365">
                  <c:v>1130191039.5766129</c:v>
                </c:pt>
                <c:pt idx="366">
                  <c:v>914507874.70828152</c:v>
                </c:pt>
                <c:pt idx="367">
                  <c:v>882237860.55581307</c:v>
                </c:pt>
                <c:pt idx="368">
                  <c:v>899049317.15227091</c:v>
                </c:pt>
                <c:pt idx="369">
                  <c:v>846716917.88620138</c:v>
                </c:pt>
                <c:pt idx="370">
                  <c:v>1385689094.1869872</c:v>
                </c:pt>
                <c:pt idx="371">
                  <c:v>833311692.25473416</c:v>
                </c:pt>
                <c:pt idx="372">
                  <c:v>769854678.26048255</c:v>
                </c:pt>
                <c:pt idx="373">
                  <c:v>1335895849.4528394</c:v>
                </c:pt>
                <c:pt idx="374">
                  <c:v>371452158.9817794</c:v>
                </c:pt>
                <c:pt idx="375">
                  <c:v>679737992.71151924</c:v>
                </c:pt>
                <c:pt idx="376">
                  <c:v>786974321.18234766</c:v>
                </c:pt>
                <c:pt idx="377">
                  <c:v>976841234.97130942</c:v>
                </c:pt>
                <c:pt idx="378">
                  <c:v>1274261668.5068374</c:v>
                </c:pt>
                <c:pt idx="379">
                  <c:v>666345696.86565256</c:v>
                </c:pt>
                <c:pt idx="380">
                  <c:v>1095320673.684762</c:v>
                </c:pt>
                <c:pt idx="381">
                  <c:v>1321742489.1787541</c:v>
                </c:pt>
                <c:pt idx="382">
                  <c:v>744674582.81651354</c:v>
                </c:pt>
                <c:pt idx="383">
                  <c:v>752364565.60722661</c:v>
                </c:pt>
                <c:pt idx="384">
                  <c:v>928037276.57355046</c:v>
                </c:pt>
                <c:pt idx="385">
                  <c:v>161798021.88118038</c:v>
                </c:pt>
                <c:pt idx="386">
                  <c:v>846282925.26970434</c:v>
                </c:pt>
                <c:pt idx="387">
                  <c:v>1175179803.0431173</c:v>
                </c:pt>
                <c:pt idx="388">
                  <c:v>783165353.83032453</c:v>
                </c:pt>
                <c:pt idx="389">
                  <c:v>707202347.71580434</c:v>
                </c:pt>
                <c:pt idx="390">
                  <c:v>867285956.84433246</c:v>
                </c:pt>
                <c:pt idx="391">
                  <c:v>673666264.20566034</c:v>
                </c:pt>
                <c:pt idx="392">
                  <c:v>749584952.8258605</c:v>
                </c:pt>
                <c:pt idx="393">
                  <c:v>820103738.10538363</c:v>
                </c:pt>
                <c:pt idx="394">
                  <c:v>725642251.35213423</c:v>
                </c:pt>
                <c:pt idx="395">
                  <c:v>1305878000.4472418</c:v>
                </c:pt>
                <c:pt idx="396">
                  <c:v>776702731.06354451</c:v>
                </c:pt>
                <c:pt idx="397">
                  <c:v>623551603.96139407</c:v>
                </c:pt>
                <c:pt idx="398">
                  <c:v>1126206855.8763938</c:v>
                </c:pt>
                <c:pt idx="399">
                  <c:v>547112317.18730664</c:v>
                </c:pt>
                <c:pt idx="400">
                  <c:v>649656144.00160301</c:v>
                </c:pt>
                <c:pt idx="401">
                  <c:v>867778989.21054566</c:v>
                </c:pt>
                <c:pt idx="402">
                  <c:v>700059641.50715482</c:v>
                </c:pt>
                <c:pt idx="403">
                  <c:v>918761157.90924644</c:v>
                </c:pt>
                <c:pt idx="404">
                  <c:v>1062777468.6851839</c:v>
                </c:pt>
                <c:pt idx="405">
                  <c:v>704887999.87555802</c:v>
                </c:pt>
                <c:pt idx="406">
                  <c:v>755339726.55558479</c:v>
                </c:pt>
                <c:pt idx="407">
                  <c:v>712878246.55986035</c:v>
                </c:pt>
                <c:pt idx="408">
                  <c:v>934893728.15980363</c:v>
                </c:pt>
                <c:pt idx="409">
                  <c:v>1049729555.5060611</c:v>
                </c:pt>
                <c:pt idx="410">
                  <c:v>1020442096.6274686</c:v>
                </c:pt>
                <c:pt idx="411">
                  <c:v>889791597.92856908</c:v>
                </c:pt>
                <c:pt idx="412">
                  <c:v>1181185092.7246513</c:v>
                </c:pt>
                <c:pt idx="413">
                  <c:v>597026493.33175051</c:v>
                </c:pt>
                <c:pt idx="414">
                  <c:v>1396561360.477999</c:v>
                </c:pt>
                <c:pt idx="415">
                  <c:v>1061632786.0027401</c:v>
                </c:pt>
                <c:pt idx="416">
                  <c:v>1254742955.0706322</c:v>
                </c:pt>
                <c:pt idx="417">
                  <c:v>1459812317.9723761</c:v>
                </c:pt>
                <c:pt idx="418">
                  <c:v>646821188.95955813</c:v>
                </c:pt>
                <c:pt idx="419">
                  <c:v>1054334517.2127533</c:v>
                </c:pt>
                <c:pt idx="420">
                  <c:v>915593681.97332358</c:v>
                </c:pt>
                <c:pt idx="421">
                  <c:v>919169805.44479287</c:v>
                </c:pt>
                <c:pt idx="422">
                  <c:v>861901705.08916271</c:v>
                </c:pt>
                <c:pt idx="423">
                  <c:v>1139297345.9839864</c:v>
                </c:pt>
                <c:pt idx="424">
                  <c:v>885203640.36512518</c:v>
                </c:pt>
                <c:pt idx="425">
                  <c:v>1040230536.773504</c:v>
                </c:pt>
                <c:pt idx="426">
                  <c:v>1066447674.7164621</c:v>
                </c:pt>
                <c:pt idx="427">
                  <c:v>711275538.58945632</c:v>
                </c:pt>
                <c:pt idx="428">
                  <c:v>1033187315.1527758</c:v>
                </c:pt>
                <c:pt idx="429">
                  <c:v>951419112.98633099</c:v>
                </c:pt>
                <c:pt idx="430">
                  <c:v>1063511417.9160361</c:v>
                </c:pt>
                <c:pt idx="431">
                  <c:v>864926875.49104071</c:v>
                </c:pt>
                <c:pt idx="432">
                  <c:v>1053391686.9063402</c:v>
                </c:pt>
                <c:pt idx="433">
                  <c:v>686212388.2025342</c:v>
                </c:pt>
                <c:pt idx="434">
                  <c:v>805309888.98500717</c:v>
                </c:pt>
                <c:pt idx="435">
                  <c:v>1082886085.0755551</c:v>
                </c:pt>
                <c:pt idx="436">
                  <c:v>1420189440.1265068</c:v>
                </c:pt>
                <c:pt idx="437">
                  <c:v>631444100.79036856</c:v>
                </c:pt>
                <c:pt idx="438">
                  <c:v>1129637476.1103225</c:v>
                </c:pt>
                <c:pt idx="439">
                  <c:v>805394621.60558748</c:v>
                </c:pt>
                <c:pt idx="440">
                  <c:v>719825161.0302248</c:v>
                </c:pt>
                <c:pt idx="441">
                  <c:v>635875423.57029009</c:v>
                </c:pt>
                <c:pt idx="442">
                  <c:v>927611014.75992644</c:v>
                </c:pt>
                <c:pt idx="443">
                  <c:v>1054215190.6535867</c:v>
                </c:pt>
                <c:pt idx="444">
                  <c:v>1213854385.5118084</c:v>
                </c:pt>
                <c:pt idx="445">
                  <c:v>817061940.36189592</c:v>
                </c:pt>
                <c:pt idx="446">
                  <c:v>1107060667.7687221</c:v>
                </c:pt>
                <c:pt idx="447">
                  <c:v>1108431972.6753829</c:v>
                </c:pt>
                <c:pt idx="448">
                  <c:v>1411047949.4980881</c:v>
                </c:pt>
                <c:pt idx="449">
                  <c:v>859270206.21933258</c:v>
                </c:pt>
                <c:pt idx="450">
                  <c:v>876971298.29309165</c:v>
                </c:pt>
                <c:pt idx="451">
                  <c:v>767416283.03058946</c:v>
                </c:pt>
                <c:pt idx="452">
                  <c:v>835247637.94411218</c:v>
                </c:pt>
                <c:pt idx="453">
                  <c:v>1223678012.2393231</c:v>
                </c:pt>
                <c:pt idx="454">
                  <c:v>768898479.56379151</c:v>
                </c:pt>
                <c:pt idx="455">
                  <c:v>817566200.97807205</c:v>
                </c:pt>
                <c:pt idx="456">
                  <c:v>768173418.35252559</c:v>
                </c:pt>
                <c:pt idx="457">
                  <c:v>869114277.76992941</c:v>
                </c:pt>
                <c:pt idx="458">
                  <c:v>896915776.81569135</c:v>
                </c:pt>
                <c:pt idx="459">
                  <c:v>981786219.64532149</c:v>
                </c:pt>
                <c:pt idx="460">
                  <c:v>1070531118.7271415</c:v>
                </c:pt>
                <c:pt idx="461">
                  <c:v>559348412.80392325</c:v>
                </c:pt>
                <c:pt idx="462">
                  <c:v>795355109.73392415</c:v>
                </c:pt>
                <c:pt idx="463">
                  <c:v>636188625.62613165</c:v>
                </c:pt>
                <c:pt idx="464">
                  <c:v>802614691.91756272</c:v>
                </c:pt>
                <c:pt idx="465">
                  <c:v>977657093.15825427</c:v>
                </c:pt>
                <c:pt idx="466">
                  <c:v>1109443431.1917996</c:v>
                </c:pt>
                <c:pt idx="467">
                  <c:v>713799200.19307733</c:v>
                </c:pt>
                <c:pt idx="468">
                  <c:v>694162537.39932323</c:v>
                </c:pt>
                <c:pt idx="469">
                  <c:v>1521764327.4952362</c:v>
                </c:pt>
                <c:pt idx="470">
                  <c:v>516841848.56860268</c:v>
                </c:pt>
                <c:pt idx="471">
                  <c:v>1068505754.6193466</c:v>
                </c:pt>
                <c:pt idx="472">
                  <c:v>1019907670.5084699</c:v>
                </c:pt>
                <c:pt idx="473">
                  <c:v>631200645.83070195</c:v>
                </c:pt>
                <c:pt idx="474">
                  <c:v>1068315458.2037092</c:v>
                </c:pt>
                <c:pt idx="475">
                  <c:v>987526897.9643178</c:v>
                </c:pt>
                <c:pt idx="476">
                  <c:v>811731305.20321155</c:v>
                </c:pt>
                <c:pt idx="477">
                  <c:v>1127198936.9288549</c:v>
                </c:pt>
                <c:pt idx="478">
                  <c:v>584256640.56934905</c:v>
                </c:pt>
                <c:pt idx="479">
                  <c:v>824534668.9567759</c:v>
                </c:pt>
                <c:pt idx="480">
                  <c:v>740860711.32022405</c:v>
                </c:pt>
                <c:pt idx="481">
                  <c:v>862261173.25386548</c:v>
                </c:pt>
                <c:pt idx="482">
                  <c:v>659941584.70230114</c:v>
                </c:pt>
                <c:pt idx="483">
                  <c:v>925432776.80554724</c:v>
                </c:pt>
                <c:pt idx="484">
                  <c:v>839521104.03092122</c:v>
                </c:pt>
                <c:pt idx="485">
                  <c:v>465247829.55812693</c:v>
                </c:pt>
                <c:pt idx="486">
                  <c:v>1444592917.3290267</c:v>
                </c:pt>
                <c:pt idx="487">
                  <c:v>670341656.73468673</c:v>
                </c:pt>
                <c:pt idx="488">
                  <c:v>1046837819.1892378</c:v>
                </c:pt>
                <c:pt idx="489">
                  <c:v>1111520052.0837588</c:v>
                </c:pt>
                <c:pt idx="490">
                  <c:v>566431120.55396843</c:v>
                </c:pt>
                <c:pt idx="491">
                  <c:v>926860235.1917336</c:v>
                </c:pt>
                <c:pt idx="492">
                  <c:v>1123434510.4703736</c:v>
                </c:pt>
                <c:pt idx="493">
                  <c:v>942108515.18338871</c:v>
                </c:pt>
                <c:pt idx="494">
                  <c:v>823520713.48036027</c:v>
                </c:pt>
                <c:pt idx="495">
                  <c:v>915243480.16357696</c:v>
                </c:pt>
                <c:pt idx="496">
                  <c:v>925065329.66748714</c:v>
                </c:pt>
                <c:pt idx="497">
                  <c:v>759483850.3188442</c:v>
                </c:pt>
                <c:pt idx="498">
                  <c:v>1066311365.7803577</c:v>
                </c:pt>
                <c:pt idx="499">
                  <c:v>668264614.58192611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1-C449-988D-225B1FD3F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46463"/>
        <c:axId val="21647727"/>
      </c:lineChart>
      <c:catAx>
        <c:axId val="214464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647727"/>
        <c:crosses val="autoZero"/>
        <c:auto val="1"/>
        <c:lblAlgn val="ctr"/>
        <c:lblOffset val="100"/>
        <c:noMultiLvlLbl val="0"/>
      </c:catAx>
      <c:valAx>
        <c:axId val="2164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44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'Moore Pharmaceuticals'!$K$33:$K$532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cat>
          <c:val>
            <c:numRef>
              <c:f>'Moore Pharmaceuticals'!$M$33:$M$532</c:f>
              <c:numCache>
                <c:formatCode>0.00%</c:formatCode>
                <c:ptCount val="500"/>
                <c:pt idx="0">
                  <c:v>1.3049436678130646</c:v>
                </c:pt>
                <c:pt idx="1">
                  <c:v>0.86964069516663289</c:v>
                </c:pt>
                <c:pt idx="2">
                  <c:v>1.3784342555853288</c:v>
                </c:pt>
                <c:pt idx="3">
                  <c:v>1.6394342527183308</c:v>
                </c:pt>
                <c:pt idx="4">
                  <c:v>1.5097738036701389</c:v>
                </c:pt>
                <c:pt idx="5">
                  <c:v>1.5580000681984143</c:v>
                </c:pt>
                <c:pt idx="6">
                  <c:v>1.2354447943986955</c:v>
                </c:pt>
                <c:pt idx="7">
                  <c:v>1.4430065007471318</c:v>
                </c:pt>
                <c:pt idx="8">
                  <c:v>1.6833782738853773</c:v>
                </c:pt>
                <c:pt idx="9">
                  <c:v>1.5920822403252997</c:v>
                </c:pt>
                <c:pt idx="10">
                  <c:v>1.7887294643453862</c:v>
                </c:pt>
                <c:pt idx="11">
                  <c:v>1.3967772262714964</c:v>
                </c:pt>
                <c:pt idx="12">
                  <c:v>0.84287416796882697</c:v>
                </c:pt>
                <c:pt idx="13">
                  <c:v>1.1054587466986634</c:v>
                </c:pt>
                <c:pt idx="14">
                  <c:v>1.603882364763682</c:v>
                </c:pt>
                <c:pt idx="15">
                  <c:v>1.5269877966227914</c:v>
                </c:pt>
                <c:pt idx="16">
                  <c:v>1.1796260495044626</c:v>
                </c:pt>
                <c:pt idx="17">
                  <c:v>1.8802327134026071</c:v>
                </c:pt>
                <c:pt idx="18">
                  <c:v>1.1484904642862701</c:v>
                </c:pt>
                <c:pt idx="19">
                  <c:v>1.4484033539180237</c:v>
                </c:pt>
                <c:pt idx="20">
                  <c:v>0.82561548385974803</c:v>
                </c:pt>
                <c:pt idx="21">
                  <c:v>0.99339327966919777</c:v>
                </c:pt>
                <c:pt idx="22">
                  <c:v>1.9781467034373463</c:v>
                </c:pt>
                <c:pt idx="23">
                  <c:v>1.3617945596299714</c:v>
                </c:pt>
                <c:pt idx="24">
                  <c:v>1.3289890654455063</c:v>
                </c:pt>
                <c:pt idx="25">
                  <c:v>1.4950245476744635</c:v>
                </c:pt>
                <c:pt idx="26">
                  <c:v>1.0243689543514725</c:v>
                </c:pt>
                <c:pt idx="27">
                  <c:v>1.6705926174878631</c:v>
                </c:pt>
                <c:pt idx="28">
                  <c:v>1.37262866892313</c:v>
                </c:pt>
                <c:pt idx="29">
                  <c:v>1.5153323962447427</c:v>
                </c:pt>
                <c:pt idx="30">
                  <c:v>1.2800273352682079</c:v>
                </c:pt>
                <c:pt idx="31">
                  <c:v>1.5521103299665948</c:v>
                </c:pt>
                <c:pt idx="32">
                  <c:v>1.4390118006892987</c:v>
                </c:pt>
                <c:pt idx="33">
                  <c:v>1.3406031832245562</c:v>
                </c:pt>
                <c:pt idx="34">
                  <c:v>1.1702449340981738</c:v>
                </c:pt>
                <c:pt idx="35">
                  <c:v>1.4810926435195269</c:v>
                </c:pt>
                <c:pt idx="36">
                  <c:v>1.1285984712358887</c:v>
                </c:pt>
                <c:pt idx="37">
                  <c:v>1.2415217994567675</c:v>
                </c:pt>
                <c:pt idx="38">
                  <c:v>1.4854996672918603</c:v>
                </c:pt>
                <c:pt idx="39">
                  <c:v>1.4464254319576115</c:v>
                </c:pt>
                <c:pt idx="40">
                  <c:v>1.6998023160026792</c:v>
                </c:pt>
                <c:pt idx="41">
                  <c:v>1.3669643300121388</c:v>
                </c:pt>
                <c:pt idx="42">
                  <c:v>0.99071659197942696</c:v>
                </c:pt>
                <c:pt idx="43">
                  <c:v>1.5207408746799702</c:v>
                </c:pt>
                <c:pt idx="44">
                  <c:v>1.5247685249182941</c:v>
                </c:pt>
                <c:pt idx="45">
                  <c:v>1.5238284408160814</c:v>
                </c:pt>
                <c:pt idx="46">
                  <c:v>1.3617199259459536</c:v>
                </c:pt>
                <c:pt idx="47">
                  <c:v>1.4203288664116864</c:v>
                </c:pt>
                <c:pt idx="48">
                  <c:v>0.83459089109754481</c:v>
                </c:pt>
                <c:pt idx="49">
                  <c:v>1.529149706046304</c:v>
                </c:pt>
                <c:pt idx="50">
                  <c:v>1.512809902403875</c:v>
                </c:pt>
                <c:pt idx="51">
                  <c:v>1.1744869547773424</c:v>
                </c:pt>
                <c:pt idx="52">
                  <c:v>1.3715804937270342</c:v>
                </c:pt>
                <c:pt idx="53">
                  <c:v>1.4264138389726151</c:v>
                </c:pt>
                <c:pt idx="54">
                  <c:v>1.3695568151242097</c:v>
                </c:pt>
                <c:pt idx="55">
                  <c:v>1.4889229218693298</c:v>
                </c:pt>
                <c:pt idx="56">
                  <c:v>1.9502913835261038</c:v>
                </c:pt>
                <c:pt idx="57">
                  <c:v>1.5235087176865685</c:v>
                </c:pt>
                <c:pt idx="58">
                  <c:v>1.3059744715582475</c:v>
                </c:pt>
                <c:pt idx="59">
                  <c:v>1.5324007677624567</c:v>
                </c:pt>
                <c:pt idx="60">
                  <c:v>1.0955111558839965</c:v>
                </c:pt>
                <c:pt idx="61">
                  <c:v>1.2295803018842681</c:v>
                </c:pt>
                <c:pt idx="62">
                  <c:v>1.3755114533103678</c:v>
                </c:pt>
                <c:pt idx="63">
                  <c:v>1.1256240645974716</c:v>
                </c:pt>
                <c:pt idx="64">
                  <c:v>1.3340151056337124</c:v>
                </c:pt>
                <c:pt idx="65">
                  <c:v>1.4672843385411651</c:v>
                </c:pt>
                <c:pt idx="66">
                  <c:v>1.3948039031759363</c:v>
                </c:pt>
                <c:pt idx="67">
                  <c:v>1.3062602178394918</c:v>
                </c:pt>
                <c:pt idx="68">
                  <c:v>1.3029563819155858</c:v>
                </c:pt>
                <c:pt idx="69">
                  <c:v>1.4763608887326307</c:v>
                </c:pt>
                <c:pt idx="70">
                  <c:v>1.2518091838689234</c:v>
                </c:pt>
                <c:pt idx="71">
                  <c:v>1.2403054501727282</c:v>
                </c:pt>
                <c:pt idx="72">
                  <c:v>1.7756824997780787</c:v>
                </c:pt>
                <c:pt idx="73">
                  <c:v>1.2705735760214139</c:v>
                </c:pt>
                <c:pt idx="74">
                  <c:v>1.22391146425832</c:v>
                </c:pt>
                <c:pt idx="75">
                  <c:v>1.5933254658958176</c:v>
                </c:pt>
                <c:pt idx="76">
                  <c:v>1.2153566082589187</c:v>
                </c:pt>
                <c:pt idx="77">
                  <c:v>1.1831599882003263</c:v>
                </c:pt>
                <c:pt idx="78">
                  <c:v>1.4660978211103797</c:v>
                </c:pt>
                <c:pt idx="79">
                  <c:v>1.7538575797002762</c:v>
                </c:pt>
                <c:pt idx="80">
                  <c:v>1.2214384772529483</c:v>
                </c:pt>
                <c:pt idx="81">
                  <c:v>1.3270973096353473</c:v>
                </c:pt>
                <c:pt idx="82">
                  <c:v>1.1493266945401603</c:v>
                </c:pt>
                <c:pt idx="83">
                  <c:v>0.86370709027464998</c:v>
                </c:pt>
                <c:pt idx="84">
                  <c:v>1.5049339805858177</c:v>
                </c:pt>
                <c:pt idx="85">
                  <c:v>1.6056386473072832</c:v>
                </c:pt>
                <c:pt idx="86">
                  <c:v>1.3930834774506051</c:v>
                </c:pt>
                <c:pt idx="87">
                  <c:v>1.3774943932339179</c:v>
                </c:pt>
                <c:pt idx="88">
                  <c:v>0.79556329860880548</c:v>
                </c:pt>
                <c:pt idx="89">
                  <c:v>1.4120948531046094</c:v>
                </c:pt>
                <c:pt idx="90">
                  <c:v>1.4385242317013618</c:v>
                </c:pt>
                <c:pt idx="91">
                  <c:v>1.6223802633523552</c:v>
                </c:pt>
                <c:pt idx="92">
                  <c:v>1.2223968073896172</c:v>
                </c:pt>
                <c:pt idx="93">
                  <c:v>1.8449963215759082</c:v>
                </c:pt>
                <c:pt idx="94">
                  <c:v>1.3739408827563722</c:v>
                </c:pt>
                <c:pt idx="95">
                  <c:v>1.1627802658179793</c:v>
                </c:pt>
                <c:pt idx="96">
                  <c:v>1.6825410711197941</c:v>
                </c:pt>
                <c:pt idx="97">
                  <c:v>1.2269183498125162</c:v>
                </c:pt>
                <c:pt idx="98">
                  <c:v>1.3201152401688563</c:v>
                </c:pt>
                <c:pt idx="99">
                  <c:v>1.2924749435120133</c:v>
                </c:pt>
                <c:pt idx="100">
                  <c:v>1.2867085691929474</c:v>
                </c:pt>
                <c:pt idx="101">
                  <c:v>0.96822389247376051</c:v>
                </c:pt>
                <c:pt idx="102">
                  <c:v>1.2650705559310591</c:v>
                </c:pt>
                <c:pt idx="103">
                  <c:v>0.9298427059716039</c:v>
                </c:pt>
                <c:pt idx="104">
                  <c:v>1.6520179381371309</c:v>
                </c:pt>
                <c:pt idx="105">
                  <c:v>1.3119767299440435</c:v>
                </c:pt>
                <c:pt idx="106">
                  <c:v>1.1851432127111861</c:v>
                </c:pt>
                <c:pt idx="107">
                  <c:v>1.1916822228057313</c:v>
                </c:pt>
                <c:pt idx="108">
                  <c:v>1.0125482562648886</c:v>
                </c:pt>
                <c:pt idx="109">
                  <c:v>1.3582490607226179</c:v>
                </c:pt>
                <c:pt idx="110">
                  <c:v>1.6197608161872692</c:v>
                </c:pt>
                <c:pt idx="111">
                  <c:v>1.187210714452859</c:v>
                </c:pt>
                <c:pt idx="112">
                  <c:v>1.58896369539125</c:v>
                </c:pt>
                <c:pt idx="113">
                  <c:v>1.4647268414231434</c:v>
                </c:pt>
                <c:pt idx="114">
                  <c:v>1.5184744291957233</c:v>
                </c:pt>
                <c:pt idx="115">
                  <c:v>1.4353793229287408</c:v>
                </c:pt>
                <c:pt idx="116">
                  <c:v>0.89565316879566148</c:v>
                </c:pt>
                <c:pt idx="117">
                  <c:v>1.3962264092873546</c:v>
                </c:pt>
                <c:pt idx="118">
                  <c:v>1.4815182806706075</c:v>
                </c:pt>
                <c:pt idx="119">
                  <c:v>1.4893809923228649</c:v>
                </c:pt>
                <c:pt idx="120">
                  <c:v>1.0398844739721844</c:v>
                </c:pt>
                <c:pt idx="121">
                  <c:v>1.2493644885065081</c:v>
                </c:pt>
                <c:pt idx="122">
                  <c:v>1.168522795033204</c:v>
                </c:pt>
                <c:pt idx="123">
                  <c:v>1.3879122386757334</c:v>
                </c:pt>
                <c:pt idx="124">
                  <c:v>1.1844216234719092</c:v>
                </c:pt>
                <c:pt idx="125">
                  <c:v>1.2003134459817675</c:v>
                </c:pt>
                <c:pt idx="126">
                  <c:v>1.2902910120866684</c:v>
                </c:pt>
                <c:pt idx="127">
                  <c:v>0.84617774436022031</c:v>
                </c:pt>
                <c:pt idx="128">
                  <c:v>1.4540691360363684</c:v>
                </c:pt>
                <c:pt idx="129">
                  <c:v>1.2868165301890508</c:v>
                </c:pt>
                <c:pt idx="130">
                  <c:v>1.1802880879552422</c:v>
                </c:pt>
                <c:pt idx="131">
                  <c:v>1.2466701188453224</c:v>
                </c:pt>
                <c:pt idx="132">
                  <c:v>1.3896010852713578</c:v>
                </c:pt>
                <c:pt idx="133">
                  <c:v>1.6915472294882026</c:v>
                </c:pt>
                <c:pt idx="134">
                  <c:v>1.0072326915558736</c:v>
                </c:pt>
                <c:pt idx="135">
                  <c:v>1.7510891316303336</c:v>
                </c:pt>
                <c:pt idx="136">
                  <c:v>1.3051889338279512</c:v>
                </c:pt>
                <c:pt idx="137">
                  <c:v>1.2201628235466857</c:v>
                </c:pt>
                <c:pt idx="138">
                  <c:v>1.8342726713782871</c:v>
                </c:pt>
                <c:pt idx="139">
                  <c:v>1.2939130444518256</c:v>
                </c:pt>
                <c:pt idx="140">
                  <c:v>1.3890392407090375</c:v>
                </c:pt>
                <c:pt idx="141">
                  <c:v>1.4536263102018898</c:v>
                </c:pt>
                <c:pt idx="142">
                  <c:v>0.93522982026668178</c:v>
                </c:pt>
                <c:pt idx="143">
                  <c:v>1.387195161106193</c:v>
                </c:pt>
                <c:pt idx="144">
                  <c:v>0.89689668101237219</c:v>
                </c:pt>
                <c:pt idx="145">
                  <c:v>1.1943158964285754</c:v>
                </c:pt>
                <c:pt idx="146">
                  <c:v>0.99649091854885175</c:v>
                </c:pt>
                <c:pt idx="147">
                  <c:v>1.5782298997846751</c:v>
                </c:pt>
                <c:pt idx="148">
                  <c:v>1.5866805951967322</c:v>
                </c:pt>
                <c:pt idx="149">
                  <c:v>1.1492752917549618</c:v>
                </c:pt>
                <c:pt idx="150">
                  <c:v>1.6923134360385226</c:v>
                </c:pt>
                <c:pt idx="151">
                  <c:v>1.0218344979335305</c:v>
                </c:pt>
                <c:pt idx="152">
                  <c:v>1.5813742880121988</c:v>
                </c:pt>
                <c:pt idx="153">
                  <c:v>1.4326866545733723</c:v>
                </c:pt>
                <c:pt idx="154">
                  <c:v>1.5346279515957497</c:v>
                </c:pt>
                <c:pt idx="155">
                  <c:v>1.6830628533170775</c:v>
                </c:pt>
                <c:pt idx="156">
                  <c:v>1.0891016451218496</c:v>
                </c:pt>
                <c:pt idx="157">
                  <c:v>1.0671423356152441</c:v>
                </c:pt>
                <c:pt idx="158">
                  <c:v>0.96017275562400051</c:v>
                </c:pt>
                <c:pt idx="159">
                  <c:v>1.3877102779086901</c:v>
                </c:pt>
                <c:pt idx="160">
                  <c:v>1.2067389907190704</c:v>
                </c:pt>
                <c:pt idx="161">
                  <c:v>1.1772596682843579</c:v>
                </c:pt>
                <c:pt idx="162">
                  <c:v>0.739193645825579</c:v>
                </c:pt>
                <c:pt idx="163">
                  <c:v>1.7325629459815239</c:v>
                </c:pt>
                <c:pt idx="164">
                  <c:v>1.4204540587236414</c:v>
                </c:pt>
                <c:pt idx="165">
                  <c:v>1.1683981896931517</c:v>
                </c:pt>
                <c:pt idx="166">
                  <c:v>1.681949795064857</c:v>
                </c:pt>
                <c:pt idx="167">
                  <c:v>0.87918093415496035</c:v>
                </c:pt>
                <c:pt idx="168">
                  <c:v>1.2184013445368538</c:v>
                </c:pt>
                <c:pt idx="169">
                  <c:v>1.5581370967865773</c:v>
                </c:pt>
                <c:pt idx="170">
                  <c:v>1.3908749129554128</c:v>
                </c:pt>
                <c:pt idx="171">
                  <c:v>1.4986380173987177</c:v>
                </c:pt>
                <c:pt idx="172">
                  <c:v>1.4432924223001988</c:v>
                </c:pt>
                <c:pt idx="173">
                  <c:v>1.3603075839563661</c:v>
                </c:pt>
                <c:pt idx="174">
                  <c:v>1.2825777286110731</c:v>
                </c:pt>
                <c:pt idx="175">
                  <c:v>1.4165715711020832</c:v>
                </c:pt>
                <c:pt idx="176">
                  <c:v>1.1175615447238361</c:v>
                </c:pt>
                <c:pt idx="177">
                  <c:v>1.4731403359689352</c:v>
                </c:pt>
                <c:pt idx="178">
                  <c:v>1.124149392465541</c:v>
                </c:pt>
                <c:pt idx="179">
                  <c:v>0.88482978367650489</c:v>
                </c:pt>
                <c:pt idx="180">
                  <c:v>1.5880208794588797</c:v>
                </c:pt>
                <c:pt idx="181">
                  <c:v>1.4876264285037726</c:v>
                </c:pt>
                <c:pt idx="182">
                  <c:v>1.2780599401297246</c:v>
                </c:pt>
                <c:pt idx="183">
                  <c:v>1.0981356583476098</c:v>
                </c:pt>
                <c:pt idx="184">
                  <c:v>0.8881063031791705</c:v>
                </c:pt>
                <c:pt idx="185">
                  <c:v>1.5863777185815717</c:v>
                </c:pt>
                <c:pt idx="186">
                  <c:v>1.3841463879308629</c:v>
                </c:pt>
                <c:pt idx="187">
                  <c:v>1.4075769888073948</c:v>
                </c:pt>
                <c:pt idx="188">
                  <c:v>1.5144445781607989</c:v>
                </c:pt>
                <c:pt idx="189">
                  <c:v>1.3015229349093258</c:v>
                </c:pt>
                <c:pt idx="190">
                  <c:v>1.4135202169999088</c:v>
                </c:pt>
                <c:pt idx="191">
                  <c:v>1.2609414236722651</c:v>
                </c:pt>
                <c:pt idx="192">
                  <c:v>1.5025451508318124</c:v>
                </c:pt>
                <c:pt idx="193">
                  <c:v>1.333377918628043</c:v>
                </c:pt>
                <c:pt idx="194">
                  <c:v>1.2672907784986212</c:v>
                </c:pt>
                <c:pt idx="195">
                  <c:v>1.4685836196829092</c:v>
                </c:pt>
                <c:pt idx="196">
                  <c:v>1.6828753318199055</c:v>
                </c:pt>
                <c:pt idx="197">
                  <c:v>1.1053447478885343</c:v>
                </c:pt>
                <c:pt idx="198">
                  <c:v>1.3949208690771924</c:v>
                </c:pt>
                <c:pt idx="199">
                  <c:v>1.671700039842992</c:v>
                </c:pt>
                <c:pt idx="200">
                  <c:v>1.3545443697385111</c:v>
                </c:pt>
                <c:pt idx="201">
                  <c:v>1.5121395437440746</c:v>
                </c:pt>
                <c:pt idx="202">
                  <c:v>1.1361399707809809</c:v>
                </c:pt>
                <c:pt idx="203">
                  <c:v>1.515713892455604</c:v>
                </c:pt>
                <c:pt idx="204">
                  <c:v>0.97043074567682486</c:v>
                </c:pt>
                <c:pt idx="205">
                  <c:v>1.3602808232686279</c:v>
                </c:pt>
                <c:pt idx="206">
                  <c:v>1.2930179379052404</c:v>
                </c:pt>
                <c:pt idx="207">
                  <c:v>1.2556206337243134</c:v>
                </c:pt>
                <c:pt idx="208">
                  <c:v>1.1710954499496657</c:v>
                </c:pt>
                <c:pt idx="209">
                  <c:v>1.5161556502430402</c:v>
                </c:pt>
                <c:pt idx="210">
                  <c:v>0.93911387269410374</c:v>
                </c:pt>
                <c:pt idx="211">
                  <c:v>1.3985626383595093</c:v>
                </c:pt>
                <c:pt idx="212">
                  <c:v>1.4560507830600233</c:v>
                </c:pt>
                <c:pt idx="213">
                  <c:v>1.4478515389212796</c:v>
                </c:pt>
                <c:pt idx="214">
                  <c:v>1.3640610017820038</c:v>
                </c:pt>
                <c:pt idx="215">
                  <c:v>1.3826846173200851</c:v>
                </c:pt>
                <c:pt idx="216">
                  <c:v>1.7079417364162781</c:v>
                </c:pt>
                <c:pt idx="217">
                  <c:v>1.0911958124466357</c:v>
                </c:pt>
                <c:pt idx="218">
                  <c:v>1.4305367632478005</c:v>
                </c:pt>
                <c:pt idx="219">
                  <c:v>1.1735483498345314</c:v>
                </c:pt>
                <c:pt idx="220">
                  <c:v>1.5265207406019519</c:v>
                </c:pt>
                <c:pt idx="221">
                  <c:v>1.3621789120425376</c:v>
                </c:pt>
                <c:pt idx="222">
                  <c:v>0.96658997001848546</c:v>
                </c:pt>
                <c:pt idx="223">
                  <c:v>1.2610181073448805</c:v>
                </c:pt>
                <c:pt idx="224">
                  <c:v>1.3581206512320354</c:v>
                </c:pt>
                <c:pt idx="225">
                  <c:v>1.2619736296238515</c:v>
                </c:pt>
                <c:pt idx="226">
                  <c:v>1.1223042451969278</c:v>
                </c:pt>
                <c:pt idx="227">
                  <c:v>1.2679624033650292</c:v>
                </c:pt>
                <c:pt idx="228">
                  <c:v>0.88035633719271367</c:v>
                </c:pt>
                <c:pt idx="229">
                  <c:v>2.0597823905079489</c:v>
                </c:pt>
                <c:pt idx="230">
                  <c:v>1.1392528106356012</c:v>
                </c:pt>
                <c:pt idx="231">
                  <c:v>1.3825480361484757</c:v>
                </c:pt>
                <c:pt idx="232">
                  <c:v>1.4966925272757834</c:v>
                </c:pt>
                <c:pt idx="233">
                  <c:v>1.1167710980028276</c:v>
                </c:pt>
                <c:pt idx="234">
                  <c:v>1.2455638299648228</c:v>
                </c:pt>
                <c:pt idx="235">
                  <c:v>1.28219096899661</c:v>
                </c:pt>
                <c:pt idx="236">
                  <c:v>1.5334455555594424</c:v>
                </c:pt>
                <c:pt idx="237">
                  <c:v>1.1608337179877908</c:v>
                </c:pt>
                <c:pt idx="238">
                  <c:v>0.99249714905769038</c:v>
                </c:pt>
                <c:pt idx="239">
                  <c:v>1.3732544945944922</c:v>
                </c:pt>
                <c:pt idx="240">
                  <c:v>1.1301152435582815</c:v>
                </c:pt>
                <c:pt idx="241">
                  <c:v>1.2960419787386828</c:v>
                </c:pt>
                <c:pt idx="242">
                  <c:v>1.4763030576936038</c:v>
                </c:pt>
                <c:pt idx="243">
                  <c:v>1.5214168496200995</c:v>
                </c:pt>
                <c:pt idx="244">
                  <c:v>1.3246811117950203</c:v>
                </c:pt>
                <c:pt idx="245">
                  <c:v>1.6040896487267449</c:v>
                </c:pt>
                <c:pt idx="246">
                  <c:v>1.0129231548437154</c:v>
                </c:pt>
                <c:pt idx="247">
                  <c:v>1.3443755580279486</c:v>
                </c:pt>
                <c:pt idx="248">
                  <c:v>1.3816907317721308</c:v>
                </c:pt>
                <c:pt idx="249">
                  <c:v>1.3281389982432397</c:v>
                </c:pt>
                <c:pt idx="250">
                  <c:v>1.468482790207263</c:v>
                </c:pt>
                <c:pt idx="251">
                  <c:v>1.3564080788543698</c:v>
                </c:pt>
                <c:pt idx="252">
                  <c:v>0.83190851886600892</c:v>
                </c:pt>
                <c:pt idx="253">
                  <c:v>1.3951460412679166</c:v>
                </c:pt>
                <c:pt idx="254">
                  <c:v>1.3282626035277914</c:v>
                </c:pt>
                <c:pt idx="255">
                  <c:v>1.3695400650900513</c:v>
                </c:pt>
                <c:pt idx="256">
                  <c:v>1.0298821785799706</c:v>
                </c:pt>
                <c:pt idx="257">
                  <c:v>1.4722893027648563</c:v>
                </c:pt>
                <c:pt idx="258">
                  <c:v>1.1717877522814004</c:v>
                </c:pt>
                <c:pt idx="259">
                  <c:v>1.3650752793407772</c:v>
                </c:pt>
                <c:pt idx="260">
                  <c:v>1.5878118609796048</c:v>
                </c:pt>
                <c:pt idx="261">
                  <c:v>1.3378067639794611</c:v>
                </c:pt>
                <c:pt idx="262">
                  <c:v>1.5145318729911086</c:v>
                </c:pt>
                <c:pt idx="263">
                  <c:v>1.5893880811753789</c:v>
                </c:pt>
                <c:pt idx="264">
                  <c:v>1.3935082320536396</c:v>
                </c:pt>
                <c:pt idx="265">
                  <c:v>1.0362703695584199</c:v>
                </c:pt>
                <c:pt idx="266">
                  <c:v>0.98979071365942795</c:v>
                </c:pt>
                <c:pt idx="267">
                  <c:v>1.6101409237995941</c:v>
                </c:pt>
                <c:pt idx="268">
                  <c:v>1.1728843061790739</c:v>
                </c:pt>
                <c:pt idx="269">
                  <c:v>1.582092632703437</c:v>
                </c:pt>
                <c:pt idx="270">
                  <c:v>1.0497092138831343</c:v>
                </c:pt>
                <c:pt idx="271">
                  <c:v>1.5843072470770316</c:v>
                </c:pt>
                <c:pt idx="272">
                  <c:v>1.0275577430122937</c:v>
                </c:pt>
                <c:pt idx="273">
                  <c:v>1.3056387475655402</c:v>
                </c:pt>
                <c:pt idx="274">
                  <c:v>1.3495826667828426</c:v>
                </c:pt>
                <c:pt idx="275">
                  <c:v>1.4856447271988693</c:v>
                </c:pt>
                <c:pt idx="276">
                  <c:v>1.485702455412214</c:v>
                </c:pt>
                <c:pt idx="277">
                  <c:v>1.6100230051633626</c:v>
                </c:pt>
                <c:pt idx="278">
                  <c:v>1.3473454877162845</c:v>
                </c:pt>
                <c:pt idx="279">
                  <c:v>0.87800869459923492</c:v>
                </c:pt>
                <c:pt idx="280">
                  <c:v>1.0889142254477453</c:v>
                </c:pt>
                <c:pt idx="281">
                  <c:v>1.6745005657287257</c:v>
                </c:pt>
                <c:pt idx="282">
                  <c:v>1.3444032345889316</c:v>
                </c:pt>
                <c:pt idx="283">
                  <c:v>1.4817664545647222</c:v>
                </c:pt>
                <c:pt idx="284">
                  <c:v>1.4379254952328462</c:v>
                </c:pt>
                <c:pt idx="285">
                  <c:v>1.4964438174565249</c:v>
                </c:pt>
                <c:pt idx="286">
                  <c:v>1.2520859835539451</c:v>
                </c:pt>
                <c:pt idx="287">
                  <c:v>1.8961980106578671</c:v>
                </c:pt>
                <c:pt idx="288">
                  <c:v>1.8683694078846242</c:v>
                </c:pt>
                <c:pt idx="289">
                  <c:v>1.7484875395718156</c:v>
                </c:pt>
                <c:pt idx="290">
                  <c:v>1.4212979015455738</c:v>
                </c:pt>
                <c:pt idx="291">
                  <c:v>1.4381292503318344</c:v>
                </c:pt>
                <c:pt idx="292">
                  <c:v>1.100357343786313</c:v>
                </c:pt>
                <c:pt idx="293">
                  <c:v>1.1781479687767167</c:v>
                </c:pt>
                <c:pt idx="294">
                  <c:v>1.2763970682718395</c:v>
                </c:pt>
                <c:pt idx="295">
                  <c:v>1.498852392891961</c:v>
                </c:pt>
                <c:pt idx="296">
                  <c:v>1.6912847475139734</c:v>
                </c:pt>
                <c:pt idx="297">
                  <c:v>1.663399932765663</c:v>
                </c:pt>
                <c:pt idx="298">
                  <c:v>1.4469978448152148</c:v>
                </c:pt>
                <c:pt idx="299">
                  <c:v>1.0984838457107475</c:v>
                </c:pt>
                <c:pt idx="300">
                  <c:v>0.82926345041382299</c:v>
                </c:pt>
                <c:pt idx="301">
                  <c:v>0.88964280938287321</c:v>
                </c:pt>
                <c:pt idx="302">
                  <c:v>1.1643485758867334</c:v>
                </c:pt>
                <c:pt idx="303">
                  <c:v>0.77893497926142063</c:v>
                </c:pt>
                <c:pt idx="304">
                  <c:v>1.7815076155835383</c:v>
                </c:pt>
                <c:pt idx="305">
                  <c:v>1.1786005839216118</c:v>
                </c:pt>
                <c:pt idx="306">
                  <c:v>1.3868015997646923</c:v>
                </c:pt>
                <c:pt idx="307">
                  <c:v>1.1521752458568129</c:v>
                </c:pt>
                <c:pt idx="308">
                  <c:v>1.194072565103383</c:v>
                </c:pt>
                <c:pt idx="309">
                  <c:v>1.2838387086547423</c:v>
                </c:pt>
                <c:pt idx="310">
                  <c:v>1.1259655069346772</c:v>
                </c:pt>
                <c:pt idx="311">
                  <c:v>1.462576352112285</c:v>
                </c:pt>
                <c:pt idx="312">
                  <c:v>1.3139347270048649</c:v>
                </c:pt>
                <c:pt idx="313">
                  <c:v>1.614957726652746</c:v>
                </c:pt>
                <c:pt idx="314">
                  <c:v>1.5369749820383412</c:v>
                </c:pt>
                <c:pt idx="315">
                  <c:v>1.3736406996714652</c:v>
                </c:pt>
                <c:pt idx="316">
                  <c:v>1.3699387429864553</c:v>
                </c:pt>
                <c:pt idx="317">
                  <c:v>1.4057382989913183</c:v>
                </c:pt>
                <c:pt idx="318">
                  <c:v>1.1907343122599534</c:v>
                </c:pt>
                <c:pt idx="319">
                  <c:v>1.6663138000540503</c:v>
                </c:pt>
                <c:pt idx="320">
                  <c:v>1.4092185719958654</c:v>
                </c:pt>
                <c:pt idx="321">
                  <c:v>1.3686382631362264</c:v>
                </c:pt>
                <c:pt idx="322">
                  <c:v>1.5858817637946285</c:v>
                </c:pt>
                <c:pt idx="323">
                  <c:v>1.4644315223759872</c:v>
                </c:pt>
                <c:pt idx="324">
                  <c:v>0.72970444733381834</c:v>
                </c:pt>
                <c:pt idx="325">
                  <c:v>1.4344585729782331</c:v>
                </c:pt>
                <c:pt idx="326">
                  <c:v>1.7679795815875687</c:v>
                </c:pt>
                <c:pt idx="327">
                  <c:v>1.2474279140379947</c:v>
                </c:pt>
                <c:pt idx="328">
                  <c:v>1.3686646733425154</c:v>
                </c:pt>
                <c:pt idx="329">
                  <c:v>1.1451776926289821</c:v>
                </c:pt>
                <c:pt idx="330">
                  <c:v>1.225240988652613</c:v>
                </c:pt>
                <c:pt idx="331">
                  <c:v>1.3486391293846181</c:v>
                </c:pt>
                <c:pt idx="332">
                  <c:v>1.17943577545942</c:v>
                </c:pt>
                <c:pt idx="333">
                  <c:v>1.6732260261429306</c:v>
                </c:pt>
                <c:pt idx="334">
                  <c:v>1.3926030218657206</c:v>
                </c:pt>
                <c:pt idx="335">
                  <c:v>1.7025792038208927</c:v>
                </c:pt>
                <c:pt idx="336">
                  <c:v>1.3228383547043645</c:v>
                </c:pt>
                <c:pt idx="337">
                  <c:v>1.0447493181454095</c:v>
                </c:pt>
                <c:pt idx="338">
                  <c:v>1.8429877344575001</c:v>
                </c:pt>
                <c:pt idx="339">
                  <c:v>1.136272950069265</c:v>
                </c:pt>
                <c:pt idx="340">
                  <c:v>1.6276012485108673</c:v>
                </c:pt>
                <c:pt idx="341">
                  <c:v>1.1891285224207895</c:v>
                </c:pt>
                <c:pt idx="342">
                  <c:v>0.967495761809396</c:v>
                </c:pt>
                <c:pt idx="343">
                  <c:v>1.1502414683615076</c:v>
                </c:pt>
                <c:pt idx="344">
                  <c:v>1.4438457525247599</c:v>
                </c:pt>
                <c:pt idx="345">
                  <c:v>1.2838817310714119</c:v>
                </c:pt>
                <c:pt idx="346">
                  <c:v>1.6964735232004426</c:v>
                </c:pt>
                <c:pt idx="347">
                  <c:v>1.2167617925497303</c:v>
                </c:pt>
                <c:pt idx="348">
                  <c:v>0.93737320022190307</c:v>
                </c:pt>
                <c:pt idx="349">
                  <c:v>1.3707790499476333</c:v>
                </c:pt>
                <c:pt idx="350">
                  <c:v>1.350153169878161</c:v>
                </c:pt>
                <c:pt idx="351">
                  <c:v>1.0530204335317221</c:v>
                </c:pt>
                <c:pt idx="352">
                  <c:v>1.6739360687027243</c:v>
                </c:pt>
                <c:pt idx="353">
                  <c:v>1.72450782940395</c:v>
                </c:pt>
                <c:pt idx="354">
                  <c:v>1.1900947216668851</c:v>
                </c:pt>
                <c:pt idx="355">
                  <c:v>1.5371628153884105</c:v>
                </c:pt>
                <c:pt idx="356">
                  <c:v>1.3915996115774187</c:v>
                </c:pt>
                <c:pt idx="357">
                  <c:v>1.6254213703557405</c:v>
                </c:pt>
                <c:pt idx="358">
                  <c:v>0.91979459618054848</c:v>
                </c:pt>
                <c:pt idx="359">
                  <c:v>1.3669651868929837</c:v>
                </c:pt>
                <c:pt idx="360">
                  <c:v>1.2605871585698067</c:v>
                </c:pt>
                <c:pt idx="361">
                  <c:v>1.4824369398492694</c:v>
                </c:pt>
                <c:pt idx="362">
                  <c:v>1.2471600910699037</c:v>
                </c:pt>
                <c:pt idx="363">
                  <c:v>1.314672448988913</c:v>
                </c:pt>
                <c:pt idx="364">
                  <c:v>1.4598751249750266</c:v>
                </c:pt>
                <c:pt idx="365">
                  <c:v>1.5877238493999259</c:v>
                </c:pt>
                <c:pt idx="366">
                  <c:v>1.3526874654327736</c:v>
                </c:pt>
                <c:pt idx="367">
                  <c:v>1.2965718377900601</c:v>
                </c:pt>
                <c:pt idx="368">
                  <c:v>1.3438488978210965</c:v>
                </c:pt>
                <c:pt idx="369">
                  <c:v>1.311249755036918</c:v>
                </c:pt>
                <c:pt idx="370">
                  <c:v>1.8822639784913764</c:v>
                </c:pt>
                <c:pt idx="371">
                  <c:v>1.2794797670702942</c:v>
                </c:pt>
                <c:pt idx="372">
                  <c:v>1.2069763015440502</c:v>
                </c:pt>
                <c:pt idx="373">
                  <c:v>1.8251531530672032</c:v>
                </c:pt>
                <c:pt idx="374">
                  <c:v>0.69580838267975342</c:v>
                </c:pt>
                <c:pt idx="375">
                  <c:v>1.0643347384589843</c:v>
                </c:pt>
                <c:pt idx="376">
                  <c:v>1.1909682521725573</c:v>
                </c:pt>
                <c:pt idx="377">
                  <c:v>1.4003156066937903</c:v>
                </c:pt>
                <c:pt idx="378">
                  <c:v>1.7504199225212322</c:v>
                </c:pt>
                <c:pt idx="379">
                  <c:v>1.0560989576520776</c:v>
                </c:pt>
                <c:pt idx="380">
                  <c:v>1.5231252117155218</c:v>
                </c:pt>
                <c:pt idx="381">
                  <c:v>1.8460644731176652</c:v>
                </c:pt>
                <c:pt idx="382">
                  <c:v>1.1361139095052617</c:v>
                </c:pt>
                <c:pt idx="383">
                  <c:v>1.151494660396875</c:v>
                </c:pt>
                <c:pt idx="384">
                  <c:v>1.3662210834181421</c:v>
                </c:pt>
                <c:pt idx="385">
                  <c:v>0.38576108860790659</c:v>
                </c:pt>
                <c:pt idx="386">
                  <c:v>1.3122862527195998</c:v>
                </c:pt>
                <c:pt idx="387">
                  <c:v>1.5913206458273619</c:v>
                </c:pt>
                <c:pt idx="388">
                  <c:v>1.2023718575359408</c:v>
                </c:pt>
                <c:pt idx="389">
                  <c:v>1.12990842125182</c:v>
                </c:pt>
                <c:pt idx="390">
                  <c:v>1.3376003787670365</c:v>
                </c:pt>
                <c:pt idx="391">
                  <c:v>1.0777777400077997</c:v>
                </c:pt>
                <c:pt idx="392">
                  <c:v>1.1513255031429002</c:v>
                </c:pt>
                <c:pt idx="393">
                  <c:v>1.2416124706940219</c:v>
                </c:pt>
                <c:pt idx="394">
                  <c:v>1.1536087052101713</c:v>
                </c:pt>
                <c:pt idx="395">
                  <c:v>1.7770047542786798</c:v>
                </c:pt>
                <c:pt idx="396">
                  <c:v>1.1683714234347367</c:v>
                </c:pt>
                <c:pt idx="397">
                  <c:v>0.99487339575552491</c:v>
                </c:pt>
                <c:pt idx="398">
                  <c:v>1.6439517446605838</c:v>
                </c:pt>
                <c:pt idx="399">
                  <c:v>0.88738755579272643</c:v>
                </c:pt>
                <c:pt idx="400">
                  <c:v>1.0250805772179161</c:v>
                </c:pt>
                <c:pt idx="401">
                  <c:v>1.3013886809113817</c:v>
                </c:pt>
                <c:pt idx="402">
                  <c:v>1.0899605617096233</c:v>
                </c:pt>
                <c:pt idx="403">
                  <c:v>1.3750563232548516</c:v>
                </c:pt>
                <c:pt idx="404">
                  <c:v>1.5421272719568559</c:v>
                </c:pt>
                <c:pt idx="405">
                  <c:v>1.1183453852695173</c:v>
                </c:pt>
                <c:pt idx="406">
                  <c:v>1.1528586904811813</c:v>
                </c:pt>
                <c:pt idx="407">
                  <c:v>1.13002058961054</c:v>
                </c:pt>
                <c:pt idx="408">
                  <c:v>1.3858567788937743</c:v>
                </c:pt>
                <c:pt idx="409">
                  <c:v>1.5285315313422343</c:v>
                </c:pt>
                <c:pt idx="410">
                  <c:v>1.4410149472057934</c:v>
                </c:pt>
                <c:pt idx="411">
                  <c:v>1.291132113647913</c:v>
                </c:pt>
                <c:pt idx="412">
                  <c:v>1.6243519540685076</c:v>
                </c:pt>
                <c:pt idx="413">
                  <c:v>0.96567706777464957</c:v>
                </c:pt>
                <c:pt idx="414">
                  <c:v>1.8872942309762797</c:v>
                </c:pt>
                <c:pt idx="415">
                  <c:v>1.5008693537406632</c:v>
                </c:pt>
                <c:pt idx="416">
                  <c:v>1.6693256336733766</c:v>
                </c:pt>
                <c:pt idx="417">
                  <c:v>1.9175786280966953</c:v>
                </c:pt>
                <c:pt idx="418">
                  <c:v>1.0275700771688023</c:v>
                </c:pt>
                <c:pt idx="419">
                  <c:v>1.4843057312555872</c:v>
                </c:pt>
                <c:pt idx="420">
                  <c:v>1.3931120555104779</c:v>
                </c:pt>
                <c:pt idx="421">
                  <c:v>1.3255837703332349</c:v>
                </c:pt>
                <c:pt idx="422">
                  <c:v>1.2811586153298422</c:v>
                </c:pt>
                <c:pt idx="423">
                  <c:v>1.5851487942356393</c:v>
                </c:pt>
                <c:pt idx="424">
                  <c:v>1.3170193811310189</c:v>
                </c:pt>
                <c:pt idx="425">
                  <c:v>1.4737756706043714</c:v>
                </c:pt>
                <c:pt idx="426">
                  <c:v>1.4779895077989491</c:v>
                </c:pt>
                <c:pt idx="427">
                  <c:v>1.128622630205689</c:v>
                </c:pt>
                <c:pt idx="428">
                  <c:v>1.4330030213037497</c:v>
                </c:pt>
                <c:pt idx="429">
                  <c:v>1.4375208026841055</c:v>
                </c:pt>
                <c:pt idx="430">
                  <c:v>1.5051990152767667</c:v>
                </c:pt>
                <c:pt idx="431">
                  <c:v>1.2740790510346209</c:v>
                </c:pt>
                <c:pt idx="432">
                  <c:v>1.5349875965446946</c:v>
                </c:pt>
                <c:pt idx="433">
                  <c:v>1.1061788322442156</c:v>
                </c:pt>
                <c:pt idx="434">
                  <c:v>1.2124580373378064</c:v>
                </c:pt>
                <c:pt idx="435">
                  <c:v>1.492560546861847</c:v>
                </c:pt>
                <c:pt idx="436">
                  <c:v>1.8445642757585872</c:v>
                </c:pt>
                <c:pt idx="437">
                  <c:v>1.0259921459176855</c:v>
                </c:pt>
                <c:pt idx="438">
                  <c:v>1.5615423350739062</c:v>
                </c:pt>
                <c:pt idx="439">
                  <c:v>1.2215105219097939</c:v>
                </c:pt>
                <c:pt idx="440">
                  <c:v>1.1470975719285428</c:v>
                </c:pt>
                <c:pt idx="441">
                  <c:v>1.005322728161457</c:v>
                </c:pt>
                <c:pt idx="442">
                  <c:v>1.3772444586973247</c:v>
                </c:pt>
                <c:pt idx="443">
                  <c:v>1.5120875322166474</c:v>
                </c:pt>
                <c:pt idx="444">
                  <c:v>1.6821631802115578</c:v>
                </c:pt>
                <c:pt idx="445">
                  <c:v>1.2478710524994479</c:v>
                </c:pt>
                <c:pt idx="446">
                  <c:v>1.5605901213974231</c:v>
                </c:pt>
                <c:pt idx="447">
                  <c:v>1.5332387603626532</c:v>
                </c:pt>
                <c:pt idx="448">
                  <c:v>1.86101676552203</c:v>
                </c:pt>
                <c:pt idx="449">
                  <c:v>1.266424194262044</c:v>
                </c:pt>
                <c:pt idx="450">
                  <c:v>1.3253231150390294</c:v>
                </c:pt>
                <c:pt idx="451">
                  <c:v>1.1791793941578552</c:v>
                </c:pt>
                <c:pt idx="452">
                  <c:v>1.2850671061651537</c:v>
                </c:pt>
                <c:pt idx="453">
                  <c:v>1.6888263089385833</c:v>
                </c:pt>
                <c:pt idx="454">
                  <c:v>1.1948937085090918</c:v>
                </c:pt>
                <c:pt idx="455">
                  <c:v>1.2353794613967319</c:v>
                </c:pt>
                <c:pt idx="456">
                  <c:v>1.1464483823528306</c:v>
                </c:pt>
                <c:pt idx="457">
                  <c:v>1.2719090652412191</c:v>
                </c:pt>
                <c:pt idx="458">
                  <c:v>1.3210631376230744</c:v>
                </c:pt>
                <c:pt idx="459">
                  <c:v>1.3924867382296311</c:v>
                </c:pt>
                <c:pt idx="460">
                  <c:v>1.5074043581093726</c:v>
                </c:pt>
                <c:pt idx="461">
                  <c:v>0.92543484918110641</c:v>
                </c:pt>
                <c:pt idx="462">
                  <c:v>1.2094800736377662</c:v>
                </c:pt>
                <c:pt idx="463">
                  <c:v>1.0386917289640203</c:v>
                </c:pt>
                <c:pt idx="464">
                  <c:v>1.188935272605097</c:v>
                </c:pt>
                <c:pt idx="465">
                  <c:v>1.4262747531061111</c:v>
                </c:pt>
                <c:pt idx="466">
                  <c:v>1.6068595814313338</c:v>
                </c:pt>
                <c:pt idx="467">
                  <c:v>1.0894180264931475</c:v>
                </c:pt>
                <c:pt idx="468">
                  <c:v>1.0907666206799127</c:v>
                </c:pt>
                <c:pt idx="469">
                  <c:v>1.9747564341466699</c:v>
                </c:pt>
                <c:pt idx="470">
                  <c:v>0.8847687686299035</c:v>
                </c:pt>
                <c:pt idx="471">
                  <c:v>1.5158959700210999</c:v>
                </c:pt>
                <c:pt idx="472">
                  <c:v>1.4860692046370754</c:v>
                </c:pt>
                <c:pt idx="473">
                  <c:v>1.0106225291299453</c:v>
                </c:pt>
                <c:pt idx="474">
                  <c:v>1.5584346627163796</c:v>
                </c:pt>
                <c:pt idx="475">
                  <c:v>1.4415338740886838</c:v>
                </c:pt>
                <c:pt idx="476">
                  <c:v>1.2066263217718278</c:v>
                </c:pt>
                <c:pt idx="477">
                  <c:v>1.6132550523880851</c:v>
                </c:pt>
                <c:pt idx="478">
                  <c:v>0.9755534256429943</c:v>
                </c:pt>
                <c:pt idx="479">
                  <c:v>1.2499468472071538</c:v>
                </c:pt>
                <c:pt idx="480">
                  <c:v>1.1224571379737687</c:v>
                </c:pt>
                <c:pt idx="481">
                  <c:v>1.2475701386033475</c:v>
                </c:pt>
                <c:pt idx="482">
                  <c:v>1.0467925835960008</c:v>
                </c:pt>
                <c:pt idx="483">
                  <c:v>1.3520711474673899</c:v>
                </c:pt>
                <c:pt idx="484">
                  <c:v>1.2585195388085366</c:v>
                </c:pt>
                <c:pt idx="485">
                  <c:v>0.81391087489425717</c:v>
                </c:pt>
                <c:pt idx="486">
                  <c:v>1.8710611103397761</c:v>
                </c:pt>
                <c:pt idx="487">
                  <c:v>1.0831306145265192</c:v>
                </c:pt>
                <c:pt idx="488">
                  <c:v>1.4748758638936712</c:v>
                </c:pt>
                <c:pt idx="489">
                  <c:v>1.6080139683020582</c:v>
                </c:pt>
                <c:pt idx="490">
                  <c:v>0.92361478223315197</c:v>
                </c:pt>
                <c:pt idx="491">
                  <c:v>1.3670957079458632</c:v>
                </c:pt>
                <c:pt idx="492">
                  <c:v>1.5510620413201033</c:v>
                </c:pt>
                <c:pt idx="493">
                  <c:v>1.3915610755871399</c:v>
                </c:pt>
                <c:pt idx="494">
                  <c:v>1.2495915236946624</c:v>
                </c:pt>
                <c:pt idx="495">
                  <c:v>1.3672215274626294</c:v>
                </c:pt>
                <c:pt idx="496">
                  <c:v>1.3822349164278354</c:v>
                </c:pt>
                <c:pt idx="497">
                  <c:v>1.1894848661255604</c:v>
                </c:pt>
                <c:pt idx="498">
                  <c:v>1.5345397906823481</c:v>
                </c:pt>
                <c:pt idx="499">
                  <c:v>1.0638468431291197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A5-B041-A5E1-A02943B98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5275088"/>
        <c:axId val="2145276800"/>
      </c:lineChart>
      <c:catAx>
        <c:axId val="214527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45276800"/>
        <c:crosses val="autoZero"/>
        <c:auto val="1"/>
        <c:lblAlgn val="ctr"/>
        <c:lblOffset val="100"/>
        <c:noMultiLvlLbl val="0"/>
      </c:catAx>
      <c:valAx>
        <c:axId val="21452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214527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IRR</a:t>
          </a:r>
        </a:p>
      </cx:txPr>
    </cx:title>
    <cx:plotArea>
      <cx:plotAreaRegion>
        <cx:series layoutId="clusteredColumn" uniqueId="{A197616C-C7B3-7543-908D-43C5B9D457F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NPV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NPV</a:t>
          </a:r>
        </a:p>
      </cx:txPr>
    </cx:title>
    <cx:plotArea>
      <cx:plotAreaRegion>
        <cx:series layoutId="clusteredColumn" uniqueId="{BFD0B1F1-A510-9246-B6D9-9A2CFDE09C7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27214</xdr:colOff>
      <xdr:row>36</xdr:row>
      <xdr:rowOff>117928</xdr:rowOff>
    </xdr:from>
    <xdr:to>
      <xdr:col>2</xdr:col>
      <xdr:colOff>988785</xdr:colOff>
      <xdr:row>36</xdr:row>
      <xdr:rowOff>117928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0372943-4C42-BD73-CBE6-F3EC9E878440}"/>
            </a:ext>
          </a:extLst>
        </xdr:cNvPr>
        <xdr:cNvCxnSpPr/>
      </xdr:nvCxnSpPr>
      <xdr:spPr>
        <a:xfrm>
          <a:off x="3492500" y="6359071"/>
          <a:ext cx="961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16329</xdr:colOff>
      <xdr:row>46</xdr:row>
      <xdr:rowOff>116113</xdr:rowOff>
    </xdr:from>
    <xdr:to>
      <xdr:col>2</xdr:col>
      <xdr:colOff>977900</xdr:colOff>
      <xdr:row>46</xdr:row>
      <xdr:rowOff>116113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432C3EB-62F0-7041-AC11-B857FF09F583}"/>
            </a:ext>
          </a:extLst>
        </xdr:cNvPr>
        <xdr:cNvCxnSpPr/>
      </xdr:nvCxnSpPr>
      <xdr:spPr>
        <a:xfrm>
          <a:off x="3481615" y="8298542"/>
          <a:ext cx="9615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1260928</xdr:colOff>
      <xdr:row>55</xdr:row>
      <xdr:rowOff>50800</xdr:rowOff>
    </xdr:from>
    <xdr:to>
      <xdr:col>4</xdr:col>
      <xdr:colOff>1117600</xdr:colOff>
      <xdr:row>72</xdr:row>
      <xdr:rowOff>54427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7B0B04A-115D-8548-ABF6-787850AD16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60928" y="10553700"/>
              <a:ext cx="5520872" cy="3458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1320800</xdr:colOff>
      <xdr:row>73</xdr:row>
      <xdr:rowOff>0</xdr:rowOff>
    </xdr:from>
    <xdr:to>
      <xdr:col>4</xdr:col>
      <xdr:colOff>1143000</xdr:colOff>
      <xdr:row>90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93E179E-9AE7-8548-B3FF-9F443E2547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20800" y="14160500"/>
              <a:ext cx="5486400" cy="3594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518584</xdr:colOff>
      <xdr:row>48</xdr:row>
      <xdr:rowOff>127000</xdr:rowOff>
    </xdr:from>
    <xdr:to>
      <xdr:col>22</xdr:col>
      <xdr:colOff>179917</xdr:colOff>
      <xdr:row>66</xdr:row>
      <xdr:rowOff>64558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051C39F-FE32-179F-A7C2-0B3FEC12E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254000</xdr:colOff>
      <xdr:row>68</xdr:row>
      <xdr:rowOff>189442</xdr:rowOff>
    </xdr:from>
    <xdr:to>
      <xdr:col>21</xdr:col>
      <xdr:colOff>592667</xdr:colOff>
      <xdr:row>82</xdr:row>
      <xdr:rowOff>117475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5986BBD-2EDC-F464-7BFD-DE9BC9769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2"/>
  <sheetViews>
    <sheetView tabSelected="1" zoomScale="120" zoomScaleNormal="120" workbookViewId="0">
      <selection activeCell="B1" sqref="B1"/>
    </sheetView>
  </sheetViews>
  <sheetFormatPr baseColWidth="10" defaultColWidth="8.83203125" defaultRowHeight="13" x14ac:dyDescent="0.15"/>
  <cols>
    <col min="1" max="1" width="25.1640625" style="2" bestFit="1" customWidth="1"/>
    <col min="2" max="2" width="20.5" style="2" customWidth="1"/>
    <col min="3" max="3" width="14.33203125" style="2" bestFit="1" customWidth="1"/>
    <col min="4" max="4" width="14.6640625" style="2" bestFit="1" customWidth="1"/>
    <col min="5" max="5" width="19.33203125" style="2" bestFit="1" customWidth="1"/>
    <col min="6" max="6" width="14.6640625" style="2" bestFit="1" customWidth="1"/>
    <col min="7" max="7" width="17.5" style="2" customWidth="1"/>
    <col min="8" max="8" width="8.83203125" style="2"/>
    <col min="9" max="9" width="9.83203125" style="2" customWidth="1"/>
    <col min="10" max="10" width="8.83203125" style="2"/>
    <col min="11" max="11" width="9" style="2" bestFit="1" customWidth="1"/>
    <col min="12" max="12" width="15.83203125" style="2" customWidth="1"/>
    <col min="13" max="13" width="13.5" style="2" customWidth="1"/>
    <col min="14" max="14" width="15.6640625" style="2" customWidth="1"/>
    <col min="15" max="15" width="21.83203125" style="2" customWidth="1"/>
    <col min="16" max="16" width="25" style="2" customWidth="1"/>
    <col min="17" max="18" width="8.83203125" style="2"/>
    <col min="19" max="19" width="22" style="2" customWidth="1"/>
    <col min="20" max="20" width="15.6640625" style="2" bestFit="1" customWidth="1"/>
    <col min="21" max="21" width="9" style="2" bestFit="1" customWidth="1"/>
    <col min="22" max="22" width="10.1640625" style="2" bestFit="1" customWidth="1"/>
    <col min="23" max="23" width="16.83203125" style="2" customWidth="1"/>
    <col min="24" max="16384" width="8.83203125" style="2"/>
  </cols>
  <sheetData>
    <row r="1" spans="1:16" x14ac:dyDescent="0.15">
      <c r="A1" s="1" t="s">
        <v>0</v>
      </c>
      <c r="B1" s="2" t="s">
        <v>21</v>
      </c>
    </row>
    <row r="3" spans="1:16" x14ac:dyDescent="0.15">
      <c r="A3" s="1" t="s">
        <v>1</v>
      </c>
    </row>
    <row r="5" spans="1:16" x14ac:dyDescent="0.15">
      <c r="A5" s="22" t="s">
        <v>2</v>
      </c>
      <c r="B5" s="23">
        <f ca="1">_xlfn.NORM.INV(RAND(),2000000,400000)</f>
        <v>2132118.2285763333</v>
      </c>
      <c r="C5" s="2" t="s">
        <v>22</v>
      </c>
      <c r="H5" s="2" t="s">
        <v>25</v>
      </c>
      <c r="I5" s="63" t="s">
        <v>26</v>
      </c>
      <c r="J5" s="63"/>
      <c r="K5" s="63"/>
      <c r="L5" s="63"/>
    </row>
    <row r="6" spans="1:16" ht="16" x14ac:dyDescent="0.2">
      <c r="A6" s="24" t="s">
        <v>10</v>
      </c>
      <c r="B6" s="25">
        <v>130</v>
      </c>
      <c r="P6" s="35" t="s">
        <v>29</v>
      </c>
    </row>
    <row r="7" spans="1:16" ht="16" x14ac:dyDescent="0.15">
      <c r="A7" s="24" t="s">
        <v>16</v>
      </c>
      <c r="B7" s="25">
        <v>40</v>
      </c>
      <c r="P7" s="36">
        <v>0.02</v>
      </c>
    </row>
    <row r="8" spans="1:16" ht="16" x14ac:dyDescent="0.15">
      <c r="A8" s="24" t="s">
        <v>18</v>
      </c>
      <c r="B8" s="26">
        <v>0.09</v>
      </c>
      <c r="P8" s="36">
        <v>0.03</v>
      </c>
    </row>
    <row r="9" spans="1:16" ht="16" x14ac:dyDescent="0.15">
      <c r="A9" s="27"/>
      <c r="B9" s="26"/>
      <c r="P9" s="36">
        <v>0.06</v>
      </c>
    </row>
    <row r="10" spans="1:16" x14ac:dyDescent="0.15">
      <c r="A10" s="24" t="s">
        <v>20</v>
      </c>
      <c r="B10" s="28"/>
    </row>
    <row r="11" spans="1:16" x14ac:dyDescent="0.15">
      <c r="A11" s="24" t="s">
        <v>6</v>
      </c>
      <c r="B11" s="29">
        <f ca="1">RAND()*(800000-600000)+600000</f>
        <v>626448.16481118975</v>
      </c>
      <c r="C11" s="63" t="s">
        <v>28</v>
      </c>
      <c r="D11" s="63"/>
      <c r="E11" s="63"/>
    </row>
    <row r="12" spans="1:16" ht="14" thickBot="1" x14ac:dyDescent="0.2">
      <c r="A12" s="30" t="s">
        <v>3</v>
      </c>
      <c r="B12" s="31">
        <v>150000000</v>
      </c>
    </row>
    <row r="13" spans="1:16" ht="14" thickTop="1" x14ac:dyDescent="0.15">
      <c r="A13" s="32" t="s">
        <v>17</v>
      </c>
      <c r="B13" s="33">
        <f ca="1">B11+B12</f>
        <v>150626448.16481119</v>
      </c>
    </row>
    <row r="14" spans="1:16" x14ac:dyDescent="0.15">
      <c r="B14" s="3"/>
      <c r="D14" s="69">
        <f ca="1">B13*5</f>
        <v>753132240.82405591</v>
      </c>
    </row>
    <row r="15" spans="1:16" x14ac:dyDescent="0.15">
      <c r="A15" s="1" t="s">
        <v>4</v>
      </c>
    </row>
    <row r="17" spans="1:21" x14ac:dyDescent="0.15">
      <c r="A17" s="10" t="s">
        <v>5</v>
      </c>
      <c r="B17" s="11">
        <v>1</v>
      </c>
      <c r="C17" s="11">
        <v>2</v>
      </c>
      <c r="D17" s="11">
        <v>3</v>
      </c>
      <c r="E17" s="11">
        <v>4</v>
      </c>
      <c r="F17" s="11">
        <v>5</v>
      </c>
      <c r="G17" s="50" t="s">
        <v>36</v>
      </c>
    </row>
    <row r="18" spans="1:21" x14ac:dyDescent="0.15">
      <c r="A18" s="12" t="s">
        <v>7</v>
      </c>
      <c r="B18" s="13"/>
      <c r="C18" s="14">
        <f ca="1">ROUND(IF(RAND()&lt;=($P$8-$P$7)/($P$9-$P$7),$P$7+SQRT(RAND()*($P$9-$P$7)*($P$8-$P$7)),$P$9-SQRT((1-RAND())*($P$9-$P$7)*($P$8-$P$7))),2)</f>
        <v>0.05</v>
      </c>
      <c r="D18" s="14">
        <f ca="1">ROUND(IF(RAND()&lt;=($P$8-$P$7)/($P$9-$P$7),$P$7+SQRT(RAND()*($P$9-$P$7)*($P$8-$P$7)),$P$9-SQRT((1-RAND())*($P$9-$P$7)*($P$8-$P$7))),2)</f>
        <v>0.05</v>
      </c>
      <c r="E18" s="14">
        <f ca="1">ROUND(IF(RAND()&lt;=($P$8-$P$7)/($P$9-$P$7),$P$7+SQRT(RAND()*($P$9-$P$7)*($P$8-$P$7)),$P$9-SQRT((1-RAND())*($P$9-$P$7)*($P$8-$P$7))),2)</f>
        <v>0.05</v>
      </c>
      <c r="F18" s="14">
        <f ca="1">ROUND(IF(RAND()&lt;=($P$8-$P$7)/($P$9-$P$7),$P$7+SQRT(RAND()*($P$9-$P$7)*($P$8-$P$7)),$P$9-SQRT((1-RAND())*($P$9-$P$7)*($P$8-$P$7))),2)</f>
        <v>0.05</v>
      </c>
      <c r="G18" s="51"/>
      <c r="H18" s="2" t="s">
        <v>23</v>
      </c>
      <c r="J18" s="2" t="s">
        <v>27</v>
      </c>
      <c r="K18" s="63" t="s">
        <v>31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</row>
    <row r="19" spans="1:21" x14ac:dyDescent="0.15">
      <c r="A19" s="12" t="s">
        <v>2</v>
      </c>
      <c r="B19" s="15">
        <f ca="1">B5</f>
        <v>2132118.2285763333</v>
      </c>
      <c r="C19" s="16">
        <f ca="1">B19*(1+C18)</f>
        <v>2238724.1400051499</v>
      </c>
      <c r="D19" s="16">
        <f t="shared" ref="D19:F19" ca="1" si="0">C19*(1+D18)</f>
        <v>2350660.3470054073</v>
      </c>
      <c r="E19" s="16">
        <f t="shared" ca="1" si="0"/>
        <v>2468193.3643556777</v>
      </c>
      <c r="F19" s="16">
        <f t="shared" ca="1" si="0"/>
        <v>2591603.0325734615</v>
      </c>
      <c r="G19" s="18">
        <f ca="1">AVERAGE(B19:F19)</f>
        <v>2356259.8225032063</v>
      </c>
    </row>
    <row r="20" spans="1:21" x14ac:dyDescent="0.15">
      <c r="A20" s="12" t="s">
        <v>12</v>
      </c>
      <c r="B20" s="13"/>
      <c r="C20" s="14">
        <f ca="1">RAND()*(0.25-0.15)+0.15</f>
        <v>0.15676783386881177</v>
      </c>
      <c r="D20" s="14">
        <f t="shared" ref="D20:F20" ca="1" si="1">RAND()*(0.25-0.15)+0.15</f>
        <v>0.22936430716929271</v>
      </c>
      <c r="E20" s="14">
        <f t="shared" ca="1" si="1"/>
        <v>0.19676418021343109</v>
      </c>
      <c r="F20" s="14">
        <f t="shared" ca="1" si="1"/>
        <v>0.15697020535125106</v>
      </c>
      <c r="G20" s="18"/>
      <c r="H20" s="2" t="s">
        <v>24</v>
      </c>
      <c r="J20" s="2" t="s">
        <v>27</v>
      </c>
      <c r="K20" s="63" t="s">
        <v>30</v>
      </c>
      <c r="L20" s="63"/>
    </row>
    <row r="21" spans="1:21" x14ac:dyDescent="0.15">
      <c r="A21" s="12" t="s">
        <v>8</v>
      </c>
      <c r="B21" s="14">
        <v>0.08</v>
      </c>
      <c r="C21" s="17">
        <f ca="1">B21*(1+C20)</f>
        <v>9.2541426709504937E-2</v>
      </c>
      <c r="D21" s="17">
        <f t="shared" ref="D21:F21" ca="1" si="2">C21*(1+D20)</f>
        <v>0.11376712693118843</v>
      </c>
      <c r="E21" s="17">
        <f t="shared" ca="1" si="2"/>
        <v>0.13615242239704106</v>
      </c>
      <c r="F21" s="17">
        <f t="shared" ca="1" si="2"/>
        <v>0.15752429609977486</v>
      </c>
      <c r="G21" s="18"/>
    </row>
    <row r="22" spans="1:21" x14ac:dyDescent="0.15">
      <c r="A22" s="12" t="s">
        <v>9</v>
      </c>
      <c r="B22" s="16">
        <f ca="1">B19*B21</f>
        <v>170569.45828610667</v>
      </c>
      <c r="C22" s="16">
        <f t="shared" ref="C22:F22" ca="1" si="3">C19*C21</f>
        <v>207174.72592508604</v>
      </c>
      <c r="D22" s="16">
        <f t="shared" ca="1" si="3"/>
        <v>267427.87406987563</v>
      </c>
      <c r="E22" s="16">
        <f t="shared" ca="1" si="3"/>
        <v>336050.50550132809</v>
      </c>
      <c r="F22" s="16">
        <f t="shared" ca="1" si="3"/>
        <v>408240.44347617641</v>
      </c>
      <c r="G22" s="18">
        <f ca="1">AVERAGE(B22:F22)</f>
        <v>277892.60145171458</v>
      </c>
    </row>
    <row r="23" spans="1:21" x14ac:dyDescent="0.15">
      <c r="A23" s="12"/>
      <c r="B23" s="16"/>
      <c r="C23" s="16"/>
      <c r="D23" s="16"/>
      <c r="E23" s="16"/>
      <c r="F23" s="16"/>
      <c r="G23" s="18"/>
    </row>
    <row r="24" spans="1:21" x14ac:dyDescent="0.15">
      <c r="A24" s="12" t="s">
        <v>11</v>
      </c>
      <c r="B24" s="18">
        <f ca="1">B22*$B$6*12</f>
        <v>266088354.92632639</v>
      </c>
      <c r="C24" s="18">
        <f t="shared" ref="C24:F24" ca="1" si="4">C22*$B$6*12</f>
        <v>323192572.44313419</v>
      </c>
      <c r="D24" s="18">
        <f t="shared" ca="1" si="4"/>
        <v>417187483.54900599</v>
      </c>
      <c r="E24" s="18">
        <f t="shared" ca="1" si="4"/>
        <v>524238788.5820719</v>
      </c>
      <c r="F24" s="18">
        <f t="shared" ca="1" si="4"/>
        <v>636855091.82283521</v>
      </c>
      <c r="G24" s="18">
        <f ca="1">AVERAGE(B24:F24)</f>
        <v>433512458.26467478</v>
      </c>
    </row>
    <row r="25" spans="1:21" ht="14" thickBot="1" x14ac:dyDescent="0.2">
      <c r="A25" s="19" t="s">
        <v>13</v>
      </c>
      <c r="B25" s="9">
        <f ca="1">B22*$B$7*12</f>
        <v>81873339.977331206</v>
      </c>
      <c r="C25" s="9">
        <f t="shared" ref="C25:F25" ca="1" si="5">C22*$B$7*12</f>
        <v>99443868.444041297</v>
      </c>
      <c r="D25" s="9">
        <f t="shared" ca="1" si="5"/>
        <v>128365379.55354029</v>
      </c>
      <c r="E25" s="9">
        <f t="shared" ca="1" si="5"/>
        <v>161304242.64063749</v>
      </c>
      <c r="F25" s="9">
        <f t="shared" ca="1" si="5"/>
        <v>195955412.86856467</v>
      </c>
      <c r="G25" s="18">
        <f ca="1">AVERAGE(B25:F25)</f>
        <v>133388448.69682297</v>
      </c>
    </row>
    <row r="26" spans="1:21" ht="14" thickTop="1" x14ac:dyDescent="0.15">
      <c r="A26" s="20" t="s">
        <v>14</v>
      </c>
      <c r="B26" s="21">
        <f ca="1">B24-B25</f>
        <v>184215014.94899517</v>
      </c>
      <c r="C26" s="21">
        <f t="shared" ref="C26:F26" ca="1" si="6">C24-C25</f>
        <v>223748703.99909288</v>
      </c>
      <c r="D26" s="21">
        <f t="shared" ca="1" si="6"/>
        <v>288822103.9954657</v>
      </c>
      <c r="E26" s="21">
        <f t="shared" ca="1" si="6"/>
        <v>362934545.94143438</v>
      </c>
      <c r="F26" s="21">
        <f t="shared" ca="1" si="6"/>
        <v>440899678.95427054</v>
      </c>
      <c r="G26" s="52"/>
    </row>
    <row r="27" spans="1:21" x14ac:dyDescent="0.15">
      <c r="A27" s="5"/>
      <c r="B27" s="4"/>
      <c r="C27" s="4"/>
      <c r="D27" s="4"/>
      <c r="E27" s="4"/>
      <c r="F27" s="4"/>
      <c r="I27" s="4"/>
    </row>
    <row r="28" spans="1:21" x14ac:dyDescent="0.15">
      <c r="A28" s="5" t="s">
        <v>19</v>
      </c>
      <c r="B28" s="6">
        <f ca="1">B26-B13</f>
        <v>33588566.784183979</v>
      </c>
      <c r="C28" s="7">
        <f ca="1">B28+C26</f>
        <v>257337270.78327686</v>
      </c>
      <c r="D28" s="7">
        <f t="shared" ref="D28:F28" ca="1" si="7">C28+D26</f>
        <v>546159374.77874255</v>
      </c>
      <c r="E28" s="7">
        <f t="shared" ca="1" si="7"/>
        <v>909093920.72017694</v>
      </c>
      <c r="F28" s="8">
        <f t="shared" ca="1" si="7"/>
        <v>1349993599.6744475</v>
      </c>
    </row>
    <row r="29" spans="1:21" x14ac:dyDescent="0.15">
      <c r="A29" s="5"/>
      <c r="K29" s="65" t="s">
        <v>40</v>
      </c>
      <c r="L29" s="65"/>
      <c r="M29" s="65"/>
      <c r="N29" s="65"/>
      <c r="O29" s="65"/>
      <c r="P29" s="65"/>
    </row>
    <row r="30" spans="1:21" x14ac:dyDescent="0.15">
      <c r="A30" s="5" t="s">
        <v>15</v>
      </c>
      <c r="B30" s="34">
        <f ca="1">NPV(B8,B26:F26)-B13</f>
        <v>973393139.63561797</v>
      </c>
      <c r="K30" s="65"/>
      <c r="L30" s="65"/>
      <c r="M30" s="65"/>
      <c r="N30" s="65"/>
      <c r="O30" s="65"/>
      <c r="P30" s="65"/>
    </row>
    <row r="31" spans="1:21" ht="16" x14ac:dyDescent="0.2">
      <c r="K31" s="64"/>
      <c r="L31" s="56" t="s">
        <v>34</v>
      </c>
      <c r="M31" s="53" t="s">
        <v>33</v>
      </c>
      <c r="N31" s="53" t="s">
        <v>37</v>
      </c>
      <c r="O31" s="53" t="s">
        <v>38</v>
      </c>
      <c r="P31" s="53" t="s">
        <v>39</v>
      </c>
      <c r="S31" s="53" t="s">
        <v>41</v>
      </c>
      <c r="T31" s="39">
        <v>500</v>
      </c>
    </row>
    <row r="32" spans="1:21" ht="16" x14ac:dyDescent="0.2">
      <c r="K32" s="64"/>
      <c r="L32" s="57">
        <f ca="1">E47</f>
        <v>973393139.63561821</v>
      </c>
      <c r="M32" s="55">
        <f ca="1">E37</f>
        <v>1.419780856623718</v>
      </c>
      <c r="N32" s="54">
        <f ca="1">G19</f>
        <v>2356259.8225032063</v>
      </c>
      <c r="O32" s="54">
        <f ca="1">G24</f>
        <v>433512458.26467478</v>
      </c>
      <c r="P32" s="54">
        <f ca="1">G25</f>
        <v>133388448.69682297</v>
      </c>
      <c r="S32" s="53" t="s">
        <v>46</v>
      </c>
      <c r="T32" s="39">
        <f>COUNTIF(L33:L532,"&lt;=0")/500</f>
        <v>0</v>
      </c>
    </row>
    <row r="33" spans="1:23" ht="17" thickBot="1" x14ac:dyDescent="0.25">
      <c r="K33" s="53">
        <v>1</v>
      </c>
      <c r="L33" s="2">
        <f t="dataTable" ref="L33:P532" dt2D="0" dtr="0" r1="P23" ca="1"/>
        <v>886476804.77991974</v>
      </c>
      <c r="M33" s="58">
        <v>1.3049436678130646</v>
      </c>
      <c r="N33" s="2">
        <v>2066170.8134469599</v>
      </c>
      <c r="O33" s="2">
        <v>400300603.8983233</v>
      </c>
      <c r="P33" s="2">
        <v>123169416.58409946</v>
      </c>
      <c r="S33" s="53" t="s">
        <v>47</v>
      </c>
      <c r="T33" s="59">
        <f>COUNTIF(L33:L532,"&gt;=800000000")/500</f>
        <v>0.69399999999999995</v>
      </c>
    </row>
    <row r="34" spans="1:23" ht="16" x14ac:dyDescent="0.2">
      <c r="A34" s="41" t="s">
        <v>32</v>
      </c>
      <c r="B34" s="42" t="s">
        <v>14</v>
      </c>
      <c r="C34" s="66"/>
      <c r="D34" s="66"/>
      <c r="E34" s="67"/>
      <c r="K34" s="53">
        <v>2</v>
      </c>
      <c r="L34" s="2">
        <v>522700776.23814952</v>
      </c>
      <c r="M34" s="58">
        <v>0.86964069516663289</v>
      </c>
      <c r="N34" s="2">
        <v>1328863.8614620115</v>
      </c>
      <c r="O34" s="2">
        <v>260422842.64314398</v>
      </c>
      <c r="P34" s="2">
        <v>80130105.428659678</v>
      </c>
      <c r="S34" s="53" t="s">
        <v>48</v>
      </c>
      <c r="T34" s="59">
        <f>COUNTIF(M33:M532,"&gt;=100%")/500</f>
        <v>0.91</v>
      </c>
    </row>
    <row r="35" spans="1:23" ht="16" x14ac:dyDescent="0.2">
      <c r="A35" s="43">
        <v>0</v>
      </c>
      <c r="B35" s="44">
        <f ca="1">-(B11+B12)</f>
        <v>-150626448.16481119</v>
      </c>
      <c r="C35" s="66"/>
      <c r="D35" s="66"/>
      <c r="E35" s="67"/>
      <c r="K35" s="53">
        <v>3</v>
      </c>
      <c r="L35" s="2">
        <v>909527804.04252255</v>
      </c>
      <c r="M35" s="58">
        <v>1.3784342555853288</v>
      </c>
      <c r="N35" s="2">
        <v>2240545.47787767</v>
      </c>
      <c r="O35" s="2">
        <v>407795676.90441191</v>
      </c>
      <c r="P35" s="2">
        <v>125475592.89366522</v>
      </c>
    </row>
    <row r="36" spans="1:23" ht="17" thickBot="1" x14ac:dyDescent="0.25">
      <c r="A36" s="43">
        <v>1</v>
      </c>
      <c r="B36" s="44">
        <f ca="1">B26</f>
        <v>184215014.94899517</v>
      </c>
      <c r="C36" s="66"/>
      <c r="D36" s="66"/>
      <c r="E36" s="67"/>
      <c r="K36" s="53">
        <v>4</v>
      </c>
      <c r="L36" s="2">
        <v>1202319284.5262866</v>
      </c>
      <c r="M36" s="58">
        <v>1.6394342527183308</v>
      </c>
      <c r="N36" s="2">
        <v>2642656.9648880069</v>
      </c>
      <c r="O36" s="2">
        <v>523497061.51508331</v>
      </c>
      <c r="P36" s="2">
        <v>161076018.92771798</v>
      </c>
      <c r="S36" s="53" t="s">
        <v>38</v>
      </c>
      <c r="T36" s="71">
        <f>AVERAGE(O33:O532)</f>
        <v>409465979.30402941</v>
      </c>
    </row>
    <row r="37" spans="1:23" ht="17" thickBot="1" x14ac:dyDescent="0.25">
      <c r="A37" s="43">
        <v>2</v>
      </c>
      <c r="B37" s="44">
        <f ca="1">C26</f>
        <v>223748703.99909288</v>
      </c>
      <c r="D37" s="47" t="s">
        <v>33</v>
      </c>
      <c r="E37" s="48">
        <f ca="1">IRR(B35:B40,0.1)</f>
        <v>1.419780856623718</v>
      </c>
      <c r="K37" s="53">
        <v>5</v>
      </c>
      <c r="L37" s="2">
        <v>1028157949.0669113</v>
      </c>
      <c r="M37" s="58">
        <v>1.5097738036701389</v>
      </c>
      <c r="N37" s="2">
        <v>2459663.6366929449</v>
      </c>
      <c r="O37" s="2">
        <v>453421822.96539402</v>
      </c>
      <c r="P37" s="2">
        <v>139514407.06627506</v>
      </c>
      <c r="S37" s="53" t="s">
        <v>39</v>
      </c>
      <c r="T37" s="71">
        <f>AVERAGE(P33:P532)</f>
        <v>125989532.0935476</v>
      </c>
    </row>
    <row r="38" spans="1:23" ht="16" x14ac:dyDescent="0.2">
      <c r="A38" s="43">
        <v>3</v>
      </c>
      <c r="B38" s="44">
        <f ca="1">D26</f>
        <v>288822103.9954657</v>
      </c>
      <c r="C38" s="68"/>
      <c r="D38" s="68"/>
      <c r="E38" s="68"/>
      <c r="K38" s="53">
        <v>6</v>
      </c>
      <c r="L38" s="2">
        <v>1116358273.2174377</v>
      </c>
      <c r="M38" s="58">
        <v>1.5580000681984143</v>
      </c>
      <c r="N38" s="2">
        <v>2570558.5424084933</v>
      </c>
      <c r="O38" s="2">
        <v>489962053.62449646</v>
      </c>
      <c r="P38" s="2">
        <v>150757554.96138352</v>
      </c>
      <c r="S38" s="70" t="s">
        <v>49</v>
      </c>
      <c r="T38" s="71">
        <f>T36-T37</f>
        <v>283476447.21048182</v>
      </c>
    </row>
    <row r="39" spans="1:23" ht="16" x14ac:dyDescent="0.2">
      <c r="A39" s="43">
        <v>4</v>
      </c>
      <c r="B39" s="44">
        <f ca="1">E26</f>
        <v>362934545.94143438</v>
      </c>
      <c r="C39" s="68"/>
      <c r="D39" s="68"/>
      <c r="E39" s="68"/>
      <c r="K39" s="53">
        <v>7</v>
      </c>
      <c r="L39" s="2">
        <v>790859141.54895794</v>
      </c>
      <c r="M39" s="58">
        <v>1.2354447943986955</v>
      </c>
      <c r="N39" s="2">
        <v>2004024.7402596325</v>
      </c>
      <c r="O39" s="2">
        <v>362054103.87677348</v>
      </c>
      <c r="P39" s="2">
        <v>111401262.73131493</v>
      </c>
      <c r="S39" s="53" t="s">
        <v>37</v>
      </c>
      <c r="T39" s="71">
        <f>AVERAGE(N33:N532)</f>
        <v>2169995.857329431</v>
      </c>
    </row>
    <row r="40" spans="1:23" ht="17" thickBot="1" x14ac:dyDescent="0.25">
      <c r="A40" s="45">
        <v>5</v>
      </c>
      <c r="B40" s="46">
        <f ca="1">F26</f>
        <v>440899678.95427054</v>
      </c>
      <c r="C40" s="68"/>
      <c r="D40" s="68"/>
      <c r="E40" s="68"/>
      <c r="K40" s="53">
        <v>8</v>
      </c>
      <c r="L40" s="2">
        <v>1010517341.8916893</v>
      </c>
      <c r="M40" s="58">
        <v>1.4430065007471318</v>
      </c>
      <c r="N40" s="2">
        <v>2275471.3658362702</v>
      </c>
      <c r="O40" s="2">
        <v>448471465.4976449</v>
      </c>
      <c r="P40" s="2">
        <v>137991220.15312153</v>
      </c>
    </row>
    <row r="41" spans="1:23" ht="16" x14ac:dyDescent="0.2">
      <c r="K41" s="53">
        <v>9</v>
      </c>
      <c r="L41" s="2">
        <v>1188641340.2546034</v>
      </c>
      <c r="M41" s="58">
        <v>1.6833782738853773</v>
      </c>
      <c r="N41" s="2">
        <v>2832731.1477973848</v>
      </c>
      <c r="O41" s="2">
        <v>516018844.9978596</v>
      </c>
      <c r="P41" s="2">
        <v>158775029.23011065</v>
      </c>
    </row>
    <row r="42" spans="1:23" ht="21" x14ac:dyDescent="0.25">
      <c r="K42" s="53">
        <v>10</v>
      </c>
      <c r="L42" s="2">
        <v>1148557477.1504741</v>
      </c>
      <c r="M42" s="58">
        <v>1.5920822403252997</v>
      </c>
      <c r="N42" s="2">
        <v>2603012.8872846453</v>
      </c>
      <c r="O42" s="2">
        <v>502454669.65534115</v>
      </c>
      <c r="P42" s="2">
        <v>154601436.81702805</v>
      </c>
      <c r="R42" s="72" t="s">
        <v>34</v>
      </c>
      <c r="S42" s="72"/>
      <c r="T42" s="77" t="s">
        <v>42</v>
      </c>
      <c r="U42" s="37" t="s">
        <v>43</v>
      </c>
      <c r="V42" s="37" t="s">
        <v>50</v>
      </c>
    </row>
    <row r="43" spans="1:23" ht="17" thickBot="1" x14ac:dyDescent="0.25">
      <c r="K43" s="53">
        <v>11</v>
      </c>
      <c r="L43" s="2">
        <v>1263541346.3876097</v>
      </c>
      <c r="M43" s="58">
        <v>1.7887294643453862</v>
      </c>
      <c r="N43" s="2">
        <v>3048968.2073652996</v>
      </c>
      <c r="O43" s="2">
        <v>544284308.2935859</v>
      </c>
      <c r="P43" s="2">
        <v>167472094.8595649</v>
      </c>
      <c r="R43" s="75" t="s">
        <v>44</v>
      </c>
      <c r="S43" s="80">
        <v>300000000</v>
      </c>
      <c r="T43" s="73">
        <f>V43/V$48</f>
        <v>2E-3</v>
      </c>
      <c r="U43" s="62">
        <f>COUNTIF(L$33:L$532, "&lt;300000000")</f>
        <v>1</v>
      </c>
      <c r="V43" s="38">
        <f>U43</f>
        <v>1</v>
      </c>
      <c r="W43" s="60"/>
    </row>
    <row r="44" spans="1:23" ht="16" x14ac:dyDescent="0.2">
      <c r="A44" s="41" t="s">
        <v>32</v>
      </c>
      <c r="B44" s="42"/>
      <c r="C44" s="66"/>
      <c r="D44" s="68"/>
      <c r="E44" s="68"/>
      <c r="K44" s="53">
        <v>12</v>
      </c>
      <c r="L44" s="2">
        <v>944834034.52221072</v>
      </c>
      <c r="M44" s="58">
        <v>1.3967772262714964</v>
      </c>
      <c r="N44" s="2">
        <v>2271405.0520256399</v>
      </c>
      <c r="O44" s="2">
        <v>422317921.39213228</v>
      </c>
      <c r="P44" s="2">
        <v>129943975.8129638</v>
      </c>
      <c r="R44" s="75" t="s">
        <v>44</v>
      </c>
      <c r="S44" s="80">
        <v>600000000</v>
      </c>
      <c r="T44" s="73">
        <f>V44/V$48</f>
        <v>7.1999999999999995E-2</v>
      </c>
      <c r="U44" s="62">
        <f>COUNTIF(L$33:L$532, "&lt;600000000")</f>
        <v>37</v>
      </c>
      <c r="V44" s="38">
        <f>U44-U43</f>
        <v>36</v>
      </c>
      <c r="W44" s="60"/>
    </row>
    <row r="45" spans="1:23" ht="16" x14ac:dyDescent="0.2">
      <c r="A45" s="43">
        <v>0</v>
      </c>
      <c r="B45" s="44">
        <f ca="1">B35</f>
        <v>-150626448.16481119</v>
      </c>
      <c r="C45" s="66"/>
      <c r="D45" s="68"/>
      <c r="E45" s="68"/>
      <c r="K45" s="53">
        <v>13</v>
      </c>
      <c r="L45" s="2">
        <v>483504903.71024466</v>
      </c>
      <c r="M45" s="58">
        <v>0.84287416796882697</v>
      </c>
      <c r="N45" s="2">
        <v>1350343.3796571176</v>
      </c>
      <c r="O45" s="2">
        <v>244163131.56973076</v>
      </c>
      <c r="P45" s="2">
        <v>75127117.406070992</v>
      </c>
      <c r="R45" s="75" t="s">
        <v>44</v>
      </c>
      <c r="S45" s="80">
        <v>900000000</v>
      </c>
      <c r="T45" s="73">
        <f>V45/V$48</f>
        <v>0.40400000000000003</v>
      </c>
      <c r="U45" s="62">
        <f>COUNTIF(L$33:L$532, "&lt;900000000")</f>
        <v>239</v>
      </c>
      <c r="V45" s="38">
        <f t="shared" ref="V45:V46" si="8">U45-U44</f>
        <v>202</v>
      </c>
      <c r="W45" s="60"/>
    </row>
    <row r="46" spans="1:23" ht="17" thickBot="1" x14ac:dyDescent="0.25">
      <c r="A46" s="43">
        <v>1</v>
      </c>
      <c r="B46" s="44">
        <f ca="1">B26*(1+$B$8)^-1</f>
        <v>169004600.87063777</v>
      </c>
      <c r="D46" s="68"/>
      <c r="E46" s="68"/>
      <c r="K46" s="53">
        <v>14</v>
      </c>
      <c r="L46" s="2">
        <v>704407194.46763396</v>
      </c>
      <c r="M46" s="58">
        <v>1.1054587466986634</v>
      </c>
      <c r="N46" s="2">
        <v>1755432.757403393</v>
      </c>
      <c r="O46" s="2">
        <v>329967975.88494188</v>
      </c>
      <c r="P46" s="2">
        <v>101528607.96459751</v>
      </c>
      <c r="R46" s="75" t="s">
        <v>44</v>
      </c>
      <c r="S46" s="80">
        <v>1200000000</v>
      </c>
      <c r="T46" s="73">
        <f>V46/V$48</f>
        <v>0.436</v>
      </c>
      <c r="U46" s="62">
        <f>COUNTIF(L$33:L$532, "&lt;1200000000")</f>
        <v>457</v>
      </c>
      <c r="V46" s="38">
        <f t="shared" si="8"/>
        <v>218</v>
      </c>
      <c r="W46" s="60"/>
    </row>
    <row r="47" spans="1:23" ht="17" thickBot="1" x14ac:dyDescent="0.25">
      <c r="A47" s="43">
        <v>2</v>
      </c>
      <c r="B47" s="44">
        <f ca="1">C26*(1+$B$8)^-2</f>
        <v>188324807.675358</v>
      </c>
      <c r="C47" s="68"/>
      <c r="D47" s="47" t="s">
        <v>35</v>
      </c>
      <c r="E47" s="49">
        <f ca="1">B45+B46+B47+B48+B49+B50</f>
        <v>973393139.63561821</v>
      </c>
      <c r="K47" s="53">
        <v>15</v>
      </c>
      <c r="L47" s="2">
        <v>1102955845.3295898</v>
      </c>
      <c r="M47" s="58">
        <v>1.603882364763682</v>
      </c>
      <c r="N47" s="2">
        <v>2664267.0125582092</v>
      </c>
      <c r="O47" s="2">
        <v>481627043.0596956</v>
      </c>
      <c r="P47" s="2">
        <v>148192936.32606015</v>
      </c>
      <c r="R47" s="78" t="s">
        <v>45</v>
      </c>
      <c r="S47" s="79">
        <v>1200000000</v>
      </c>
      <c r="T47" s="73">
        <f>V47/V$48</f>
        <v>8.5999999999999993E-2</v>
      </c>
      <c r="U47" s="62">
        <f>COUNTIF(L$33:L$532, "&gt;1200000000")</f>
        <v>43</v>
      </c>
      <c r="V47" s="38">
        <f>U47</f>
        <v>43</v>
      </c>
      <c r="W47" s="60"/>
    </row>
    <row r="48" spans="1:23" ht="24" x14ac:dyDescent="0.3">
      <c r="A48" s="43">
        <v>3</v>
      </c>
      <c r="B48" s="44">
        <f ca="1">D26*(1+$B$8)^-3</f>
        <v>223023657.38177729</v>
      </c>
      <c r="C48" s="68"/>
      <c r="D48" s="68"/>
      <c r="E48" s="68"/>
      <c r="K48" s="53">
        <v>16</v>
      </c>
      <c r="L48" s="2">
        <v>1016706509.9371452</v>
      </c>
      <c r="M48" s="58">
        <v>1.5269877966227914</v>
      </c>
      <c r="N48" s="2">
        <v>2544059.6403362462</v>
      </c>
      <c r="O48" s="2">
        <v>448001866.9211874</v>
      </c>
      <c r="P48" s="2">
        <v>137846728.28344226</v>
      </c>
      <c r="R48" s="75"/>
      <c r="S48" s="76" t="s">
        <v>43</v>
      </c>
      <c r="T48" s="74">
        <f>SUM(T43:T47)</f>
        <v>1</v>
      </c>
      <c r="U48" s="37"/>
      <c r="V48" s="40">
        <f>SUM(V43:V47)</f>
        <v>500</v>
      </c>
    </row>
    <row r="49" spans="1:20" ht="16" x14ac:dyDescent="0.2">
      <c r="A49" s="43">
        <v>4</v>
      </c>
      <c r="B49" s="44">
        <f ca="1">E26*(1+$B$8)^-4</f>
        <v>257111982.31141189</v>
      </c>
      <c r="C49" s="68"/>
      <c r="D49" s="68"/>
      <c r="E49" s="68"/>
      <c r="K49" s="53">
        <v>17</v>
      </c>
      <c r="L49" s="2">
        <v>801837367.84097409</v>
      </c>
      <c r="M49" s="58">
        <v>1.1796260495044626</v>
      </c>
      <c r="N49" s="2">
        <v>1845779.0357806333</v>
      </c>
      <c r="O49" s="2">
        <v>369254885.52409565</v>
      </c>
      <c r="P49" s="2">
        <v>113616887.85356788</v>
      </c>
      <c r="T49" s="61"/>
    </row>
    <row r="50" spans="1:20" ht="17" thickBot="1" x14ac:dyDescent="0.25">
      <c r="A50" s="45">
        <v>5</v>
      </c>
      <c r="B50" s="46">
        <f ca="1">F26*(1+$B$8)^-5</f>
        <v>286554539.56124443</v>
      </c>
      <c r="C50" s="66"/>
      <c r="D50" s="68"/>
      <c r="E50" s="68"/>
      <c r="K50" s="53">
        <v>18</v>
      </c>
      <c r="L50" s="2">
        <v>1429767149.6251495</v>
      </c>
      <c r="M50" s="58">
        <v>1.8802327134026071</v>
      </c>
      <c r="N50" s="2">
        <v>3202309.8313677581</v>
      </c>
      <c r="O50" s="2">
        <v>612284384.37860048</v>
      </c>
      <c r="P50" s="2">
        <v>188395195.19341552</v>
      </c>
    </row>
    <row r="51" spans="1:20" ht="16" x14ac:dyDescent="0.2">
      <c r="D51" s="68"/>
      <c r="E51" s="68"/>
      <c r="K51" s="53">
        <v>19</v>
      </c>
      <c r="L51" s="2">
        <v>758903000.84810972</v>
      </c>
      <c r="M51" s="58">
        <v>1.1484904642862701</v>
      </c>
      <c r="N51" s="2">
        <v>1787865.5884170569</v>
      </c>
      <c r="O51" s="2">
        <v>351684365.61785668</v>
      </c>
      <c r="P51" s="2">
        <v>108210574.03626361</v>
      </c>
    </row>
    <row r="52" spans="1:20" ht="16" x14ac:dyDescent="0.2">
      <c r="K52" s="53">
        <v>20</v>
      </c>
      <c r="L52" s="2">
        <v>1001072068.9389613</v>
      </c>
      <c r="M52" s="58">
        <v>1.4484033539180237</v>
      </c>
      <c r="N52" s="2">
        <v>2367504.0158192916</v>
      </c>
      <c r="O52" s="2">
        <v>444490493.30893195</v>
      </c>
      <c r="P52" s="2">
        <v>136766305.6335175</v>
      </c>
    </row>
    <row r="53" spans="1:20" ht="16" x14ac:dyDescent="0.2">
      <c r="K53" s="53">
        <v>21</v>
      </c>
      <c r="L53" s="2">
        <v>489048304.92025846</v>
      </c>
      <c r="M53" s="58">
        <v>0.82561548385974803</v>
      </c>
      <c r="N53" s="2">
        <v>1244323.7293739237</v>
      </c>
      <c r="O53" s="2">
        <v>247443837.4884246</v>
      </c>
      <c r="P53" s="2">
        <v>76136565.381053716</v>
      </c>
    </row>
    <row r="54" spans="1:20" ht="16" x14ac:dyDescent="0.2">
      <c r="K54" s="53">
        <v>22</v>
      </c>
      <c r="L54" s="2">
        <v>629427775.17711782</v>
      </c>
      <c r="M54" s="58">
        <v>0.99339327966919777</v>
      </c>
      <c r="N54" s="2">
        <v>1548150.6840295722</v>
      </c>
      <c r="O54" s="2">
        <v>301892408.41476214</v>
      </c>
      <c r="P54" s="2">
        <v>92889971.819926828</v>
      </c>
    </row>
    <row r="55" spans="1:20" ht="16" x14ac:dyDescent="0.2">
      <c r="K55" s="53">
        <v>23</v>
      </c>
      <c r="L55" s="2">
        <v>1429697791.8639953</v>
      </c>
      <c r="M55" s="58">
        <v>1.9781467034373463</v>
      </c>
      <c r="N55" s="2">
        <v>3399476.9968611635</v>
      </c>
      <c r="O55" s="2">
        <v>607623479.0231173</v>
      </c>
      <c r="P55" s="2">
        <v>186961070.46865147</v>
      </c>
    </row>
    <row r="56" spans="1:20" ht="16" x14ac:dyDescent="0.2">
      <c r="K56" s="53">
        <v>24</v>
      </c>
      <c r="L56" s="2">
        <v>955944442.33690023</v>
      </c>
      <c r="M56" s="58">
        <v>1.3617945596299714</v>
      </c>
      <c r="N56" s="2">
        <v>2152622.6064388105</v>
      </c>
      <c r="O56" s="2">
        <v>428281705.94507521</v>
      </c>
      <c r="P56" s="2">
        <v>131778986.44463852</v>
      </c>
    </row>
    <row r="57" spans="1:20" ht="16" x14ac:dyDescent="0.2">
      <c r="K57" s="53">
        <v>25</v>
      </c>
      <c r="L57" s="2">
        <v>879935926.61030149</v>
      </c>
      <c r="M57" s="58">
        <v>1.3289890654455063</v>
      </c>
      <c r="N57" s="2">
        <v>2113771.4394150218</v>
      </c>
      <c r="O57" s="2">
        <v>396350749.40932912</v>
      </c>
      <c r="P57" s="2">
        <v>121954076.74133202</v>
      </c>
    </row>
    <row r="58" spans="1:20" ht="16" x14ac:dyDescent="0.2">
      <c r="K58" s="53">
        <v>26</v>
      </c>
      <c r="L58" s="2">
        <v>1072541784.8576515</v>
      </c>
      <c r="M58" s="58">
        <v>1.4950245476744635</v>
      </c>
      <c r="N58" s="2">
        <v>2419349.5582003691</v>
      </c>
      <c r="O58" s="2">
        <v>473264823.90814942</v>
      </c>
      <c r="P58" s="2">
        <v>145619945.81789213</v>
      </c>
    </row>
    <row r="59" spans="1:20" ht="16" x14ac:dyDescent="0.2">
      <c r="K59" s="53">
        <v>27</v>
      </c>
      <c r="L59" s="2">
        <v>632278902.00946772</v>
      </c>
      <c r="M59" s="58">
        <v>1.0243689543514725</v>
      </c>
      <c r="N59" s="2">
        <v>1630909.7194995217</v>
      </c>
      <c r="O59" s="2">
        <v>301655906.39135706</v>
      </c>
      <c r="P59" s="2">
        <v>92817201.966571391</v>
      </c>
    </row>
    <row r="60" spans="1:20" ht="16" x14ac:dyDescent="0.2">
      <c r="K60" s="53">
        <v>28</v>
      </c>
      <c r="L60" s="2">
        <v>1195487974.9381099</v>
      </c>
      <c r="M60" s="58">
        <v>1.6705926174878631</v>
      </c>
      <c r="N60" s="2">
        <v>2787059.8312795567</v>
      </c>
      <c r="O60" s="2">
        <v>519358772.71324193</v>
      </c>
      <c r="P60" s="2">
        <v>159802699.29638213</v>
      </c>
    </row>
    <row r="61" spans="1:20" ht="16" x14ac:dyDescent="0.2">
      <c r="K61" s="53">
        <v>29</v>
      </c>
      <c r="L61" s="2">
        <v>968058980.03678083</v>
      </c>
      <c r="M61" s="58">
        <v>1.37262866892313</v>
      </c>
      <c r="N61" s="2">
        <v>2164116.9729664084</v>
      </c>
      <c r="O61" s="2">
        <v>433017529.83359957</v>
      </c>
      <c r="P61" s="2">
        <v>133236163.02572295</v>
      </c>
    </row>
    <row r="62" spans="1:20" ht="16" x14ac:dyDescent="0.2">
      <c r="K62" s="53">
        <v>30</v>
      </c>
      <c r="L62" s="2">
        <v>1077356436.4449492</v>
      </c>
      <c r="M62" s="58">
        <v>1.5153323962447427</v>
      </c>
      <c r="N62" s="2">
        <v>2424891.7016282035</v>
      </c>
      <c r="O62" s="2">
        <v>473965726.82677424</v>
      </c>
      <c r="P62" s="2">
        <v>145835608.25439209</v>
      </c>
    </row>
    <row r="63" spans="1:20" ht="16" x14ac:dyDescent="0.2">
      <c r="K63" s="53">
        <v>31</v>
      </c>
      <c r="L63" s="2">
        <v>874583798.50858045</v>
      </c>
      <c r="M63" s="58">
        <v>1.2800273352682079</v>
      </c>
      <c r="N63" s="2">
        <v>2066267.7159784113</v>
      </c>
      <c r="O63" s="2">
        <v>396740787.72187555</v>
      </c>
      <c r="P63" s="2">
        <v>122074088.52980788</v>
      </c>
    </row>
    <row r="64" spans="1:20" ht="16" x14ac:dyDescent="0.2">
      <c r="K64" s="53">
        <v>32</v>
      </c>
      <c r="L64" s="2">
        <v>1136730963.942028</v>
      </c>
      <c r="M64" s="58">
        <v>1.5521103299665948</v>
      </c>
      <c r="N64" s="2">
        <v>2503265.6885285927</v>
      </c>
      <c r="O64" s="2">
        <v>498605164.99157554</v>
      </c>
      <c r="P64" s="2">
        <v>153416973.84356171</v>
      </c>
    </row>
    <row r="65" spans="11:16" ht="16" x14ac:dyDescent="0.2">
      <c r="K65" s="53">
        <v>33</v>
      </c>
      <c r="L65" s="2">
        <v>1009583954.2616926</v>
      </c>
      <c r="M65" s="58">
        <v>1.4390118006892987</v>
      </c>
      <c r="N65" s="2">
        <v>2291542.1937885825</v>
      </c>
      <c r="O65" s="2">
        <v>448323592.80212367</v>
      </c>
      <c r="P65" s="2">
        <v>137945720.86219192</v>
      </c>
    </row>
    <row r="66" spans="11:16" ht="16" x14ac:dyDescent="0.2">
      <c r="K66" s="53">
        <v>34</v>
      </c>
      <c r="L66" s="2">
        <v>920958679.82353497</v>
      </c>
      <c r="M66" s="58">
        <v>1.3406031832245562</v>
      </c>
      <c r="N66" s="2">
        <v>2151012.8643260552</v>
      </c>
      <c r="O66" s="2">
        <v>413984734.94043142</v>
      </c>
      <c r="P66" s="2">
        <v>127379918.44320965</v>
      </c>
    </row>
    <row r="67" spans="11:16" ht="16" x14ac:dyDescent="0.2">
      <c r="K67" s="53">
        <v>35</v>
      </c>
      <c r="L67" s="2">
        <v>751430919.6653583</v>
      </c>
      <c r="M67" s="58">
        <v>1.1702449340981738</v>
      </c>
      <c r="N67" s="2">
        <v>1869174.5819172808</v>
      </c>
      <c r="O67" s="2">
        <v>347691009.57033348</v>
      </c>
      <c r="P67" s="2">
        <v>106981849.09856412</v>
      </c>
    </row>
    <row r="68" spans="11:16" ht="16" x14ac:dyDescent="0.2">
      <c r="K68" s="53">
        <v>36</v>
      </c>
      <c r="L68" s="2">
        <v>1021778546.5577779</v>
      </c>
      <c r="M68" s="58">
        <v>1.4810926435195269</v>
      </c>
      <c r="N68" s="2">
        <v>2383197.999893757</v>
      </c>
      <c r="O68" s="2">
        <v>451610862.22619808</v>
      </c>
      <c r="P68" s="2">
        <v>138957188.37729174</v>
      </c>
    </row>
    <row r="69" spans="11:16" ht="16" x14ac:dyDescent="0.2">
      <c r="K69" s="53">
        <v>37</v>
      </c>
      <c r="L69" s="2">
        <v>699983668.38131773</v>
      </c>
      <c r="M69" s="58">
        <v>1.1285984712358887</v>
      </c>
      <c r="N69" s="2">
        <v>1828853.2657692183</v>
      </c>
      <c r="O69" s="2">
        <v>326891983.97230643</v>
      </c>
      <c r="P69" s="2">
        <v>100582148.91455583</v>
      </c>
    </row>
    <row r="70" spans="11:16" ht="16" x14ac:dyDescent="0.2">
      <c r="K70" s="53">
        <v>38</v>
      </c>
      <c r="L70" s="2">
        <v>805228008.7431848</v>
      </c>
      <c r="M70" s="58">
        <v>1.2415217994567675</v>
      </c>
      <c r="N70" s="2">
        <v>2045300.3801022829</v>
      </c>
      <c r="O70" s="2">
        <v>368358319.04254746</v>
      </c>
      <c r="P70" s="2">
        <v>113341021.24386077</v>
      </c>
    </row>
    <row r="71" spans="11:16" ht="16" x14ac:dyDescent="0.2">
      <c r="K71" s="53">
        <v>39</v>
      </c>
      <c r="L71" s="2">
        <v>1025042444.198988</v>
      </c>
      <c r="M71" s="58">
        <v>1.4854996672918603</v>
      </c>
      <c r="N71" s="2">
        <v>2465906.8592019281</v>
      </c>
      <c r="O71" s="2">
        <v>453520278.47841674</v>
      </c>
      <c r="P71" s="2">
        <v>139544701.07028207</v>
      </c>
    </row>
    <row r="72" spans="11:16" ht="16" x14ac:dyDescent="0.2">
      <c r="K72" s="53">
        <v>40</v>
      </c>
      <c r="L72" s="2">
        <v>1005133692.5282205</v>
      </c>
      <c r="M72" s="58">
        <v>1.4464254319576115</v>
      </c>
      <c r="N72" s="2">
        <v>2366095.0335701504</v>
      </c>
      <c r="O72" s="2">
        <v>446161568.54654187</v>
      </c>
      <c r="P72" s="2">
        <v>137280482.62970519</v>
      </c>
    </row>
    <row r="73" spans="11:16" ht="16" x14ac:dyDescent="0.2">
      <c r="K73" s="53">
        <v>41</v>
      </c>
      <c r="L73" s="2">
        <v>1261856116.2916172</v>
      </c>
      <c r="M73" s="58">
        <v>1.6998023160026792</v>
      </c>
      <c r="N73" s="2">
        <v>2747890.0312354411</v>
      </c>
      <c r="O73" s="2">
        <v>546097333.92949426</v>
      </c>
      <c r="P73" s="2">
        <v>168029948.90138286</v>
      </c>
    </row>
    <row r="74" spans="11:16" ht="16" x14ac:dyDescent="0.2">
      <c r="K74" s="53">
        <v>42</v>
      </c>
      <c r="L74" s="2">
        <v>953771860.04674554</v>
      </c>
      <c r="M74" s="58">
        <v>1.3669643300121388</v>
      </c>
      <c r="N74" s="2">
        <v>2228248.9641743102</v>
      </c>
      <c r="O74" s="2">
        <v>427556605.26575029</v>
      </c>
      <c r="P74" s="2">
        <v>131555878.54330775</v>
      </c>
    </row>
    <row r="75" spans="11:16" ht="16" x14ac:dyDescent="0.2">
      <c r="K75" s="53">
        <v>43</v>
      </c>
      <c r="L75" s="2">
        <v>613973724.1238997</v>
      </c>
      <c r="M75" s="58">
        <v>0.99071659197942696</v>
      </c>
      <c r="N75" s="2">
        <v>1547939.9497281122</v>
      </c>
      <c r="O75" s="2">
        <v>295105306.6719048</v>
      </c>
      <c r="P75" s="2">
        <v>90801632.822124556</v>
      </c>
    </row>
    <row r="76" spans="11:16" ht="16" x14ac:dyDescent="0.2">
      <c r="K76" s="53">
        <v>44</v>
      </c>
      <c r="L76" s="2">
        <v>1080758962.5660315</v>
      </c>
      <c r="M76" s="58">
        <v>1.5207408746799702</v>
      </c>
      <c r="N76" s="2">
        <v>2500043.951267058</v>
      </c>
      <c r="O76" s="2">
        <v>476289869.93153316</v>
      </c>
      <c r="P76" s="2">
        <v>146550729.20970249</v>
      </c>
    </row>
    <row r="77" spans="11:16" ht="16" x14ac:dyDescent="0.2">
      <c r="K77" s="53">
        <v>45</v>
      </c>
      <c r="L77" s="2">
        <v>1079461709.1888311</v>
      </c>
      <c r="M77" s="58">
        <v>1.5247685249182941</v>
      </c>
      <c r="N77" s="2">
        <v>2549724.4446331547</v>
      </c>
      <c r="O77" s="2">
        <v>475847633.27066624</v>
      </c>
      <c r="P77" s="2">
        <v>146414656.39097422</v>
      </c>
    </row>
    <row r="78" spans="11:16" ht="16" x14ac:dyDescent="0.2">
      <c r="K78" s="53">
        <v>46</v>
      </c>
      <c r="L78" s="2">
        <v>1067857840.5576582</v>
      </c>
      <c r="M78" s="58">
        <v>1.5238284408160814</v>
      </c>
      <c r="N78" s="2">
        <v>2444820.1192227192</v>
      </c>
      <c r="O78" s="2">
        <v>469708159.56432283</v>
      </c>
      <c r="P78" s="2">
        <v>144525587.5582532</v>
      </c>
    </row>
    <row r="79" spans="11:16" ht="16" x14ac:dyDescent="0.2">
      <c r="K79" s="53">
        <v>47</v>
      </c>
      <c r="L79" s="2">
        <v>915294153.97666144</v>
      </c>
      <c r="M79" s="58">
        <v>1.3617199259459536</v>
      </c>
      <c r="N79" s="2">
        <v>2206017.7100266614</v>
      </c>
      <c r="O79" s="2">
        <v>411209261.50455433</v>
      </c>
      <c r="P79" s="2">
        <v>126525926.61678593</v>
      </c>
    </row>
    <row r="80" spans="11:16" ht="16" x14ac:dyDescent="0.2">
      <c r="K80" s="53">
        <v>48</v>
      </c>
      <c r="L80" s="2">
        <v>965161120.01522326</v>
      </c>
      <c r="M80" s="58">
        <v>1.4203288664116864</v>
      </c>
      <c r="N80" s="2">
        <v>2287961.1335945921</v>
      </c>
      <c r="O80" s="2">
        <v>429872112.37884444</v>
      </c>
      <c r="P80" s="2">
        <v>132268342.27041368</v>
      </c>
    </row>
    <row r="81" spans="11:22" ht="16" x14ac:dyDescent="0.2">
      <c r="K81" s="53">
        <v>49</v>
      </c>
      <c r="L81" s="2">
        <v>494953773.97148412</v>
      </c>
      <c r="M81" s="58">
        <v>0.83459089109754481</v>
      </c>
      <c r="N81" s="2">
        <v>1261666.7562632225</v>
      </c>
      <c r="O81" s="2">
        <v>249664993.29802927</v>
      </c>
      <c r="P81" s="2">
        <v>76819997.937855169</v>
      </c>
    </row>
    <row r="82" spans="11:22" ht="16" x14ac:dyDescent="0.2">
      <c r="K82" s="53">
        <v>50</v>
      </c>
      <c r="L82" s="2">
        <v>1062806703.1300812</v>
      </c>
      <c r="M82" s="58">
        <v>1.529149706046304</v>
      </c>
      <c r="N82" s="2">
        <v>2524591.9801749191</v>
      </c>
      <c r="O82" s="2">
        <v>467930717.92846143</v>
      </c>
      <c r="P82" s="2">
        <v>143978682.43952659</v>
      </c>
    </row>
    <row r="83" spans="11:22" ht="16" x14ac:dyDescent="0.2">
      <c r="K83" s="53">
        <v>51</v>
      </c>
      <c r="L83" s="2">
        <v>1034777073.3816426</v>
      </c>
      <c r="M83" s="58">
        <v>1.512809902403875</v>
      </c>
      <c r="N83" s="2">
        <v>2546094.3432663479</v>
      </c>
      <c r="O83" s="2">
        <v>456145476.13395041</v>
      </c>
      <c r="P83" s="2">
        <v>140352454.19506168</v>
      </c>
    </row>
    <row r="84" spans="11:22" ht="16" x14ac:dyDescent="0.2">
      <c r="K84" s="53">
        <v>52</v>
      </c>
      <c r="L84" s="2">
        <v>758678040.06971455</v>
      </c>
      <c r="M84" s="58">
        <v>1.1744869547773424</v>
      </c>
      <c r="N84" s="2">
        <v>1853462.4928465106</v>
      </c>
      <c r="O84" s="2">
        <v>350456791.72056574</v>
      </c>
      <c r="P84" s="2">
        <v>107832858.99094328</v>
      </c>
    </row>
    <row r="85" spans="11:22" ht="16" x14ac:dyDescent="0.2">
      <c r="K85" s="53">
        <v>53</v>
      </c>
      <c r="L85" s="2">
        <v>939899706.99258006</v>
      </c>
      <c r="M85" s="58">
        <v>1.3715804937270342</v>
      </c>
      <c r="N85" s="2">
        <v>2190871.3562655896</v>
      </c>
      <c r="O85" s="2">
        <v>420657065.7033723</v>
      </c>
      <c r="P85" s="2">
        <v>129432943.2933453</v>
      </c>
    </row>
    <row r="86" spans="11:22" ht="16" x14ac:dyDescent="0.2">
      <c r="K86" s="53">
        <v>54</v>
      </c>
      <c r="L86" s="2">
        <v>996368225.10518718</v>
      </c>
      <c r="M86" s="58">
        <v>1.4264138389726151</v>
      </c>
      <c r="N86" s="2">
        <v>2311619.9048543563</v>
      </c>
      <c r="O86" s="2">
        <v>443024210.61452329</v>
      </c>
      <c r="P86" s="2">
        <v>136315141.72754565</v>
      </c>
    </row>
    <row r="87" spans="11:22" ht="16" x14ac:dyDescent="0.2">
      <c r="K87" s="53">
        <v>55</v>
      </c>
      <c r="L87" s="2">
        <v>948380658.21631312</v>
      </c>
      <c r="M87" s="58">
        <v>1.3695568151242097</v>
      </c>
      <c r="N87" s="2">
        <v>2157853.1425490687</v>
      </c>
      <c r="O87" s="2">
        <v>424685566.09241569</v>
      </c>
      <c r="P87" s="2">
        <v>130672481.87458944</v>
      </c>
    </row>
    <row r="88" spans="11:22" ht="16" x14ac:dyDescent="0.2">
      <c r="K88" s="53">
        <v>56</v>
      </c>
      <c r="L88" s="2">
        <v>1037049328.8867042</v>
      </c>
      <c r="M88" s="58">
        <v>1.4889229218693298</v>
      </c>
      <c r="N88" s="2">
        <v>2412323.8808612251</v>
      </c>
      <c r="O88" s="2">
        <v>457951859.86206722</v>
      </c>
      <c r="P88" s="2">
        <v>140908264.57294378</v>
      </c>
    </row>
    <row r="89" spans="11:22" ht="21" x14ac:dyDescent="0.25">
      <c r="K89" s="53">
        <v>57</v>
      </c>
      <c r="L89" s="2">
        <v>1445436646.2637105</v>
      </c>
      <c r="M89" s="58">
        <v>1.9502913835261038</v>
      </c>
      <c r="N89" s="2">
        <v>3315370.9509983584</v>
      </c>
      <c r="O89" s="2">
        <v>616528044.34529424</v>
      </c>
      <c r="P89" s="2">
        <v>189700936.72162899</v>
      </c>
      <c r="R89" s="72" t="s">
        <v>33</v>
      </c>
      <c r="S89" s="72"/>
      <c r="T89" s="77" t="s">
        <v>42</v>
      </c>
      <c r="U89" s="37" t="s">
        <v>43</v>
      </c>
      <c r="V89" s="37" t="s">
        <v>50</v>
      </c>
    </row>
    <row r="90" spans="11:22" ht="16" x14ac:dyDescent="0.2">
      <c r="K90" s="53">
        <v>58</v>
      </c>
      <c r="L90" s="2">
        <v>1057651862.4353173</v>
      </c>
      <c r="M90" s="58">
        <v>1.5235087176865685</v>
      </c>
      <c r="N90" s="2">
        <v>2499596.6665129303</v>
      </c>
      <c r="O90" s="2">
        <v>466093708.27247971</v>
      </c>
      <c r="P90" s="2">
        <v>143413448.69922453</v>
      </c>
      <c r="R90" s="75" t="s">
        <v>44</v>
      </c>
      <c r="S90" s="74">
        <v>1</v>
      </c>
      <c r="T90" s="73">
        <f>V90/V$95</f>
        <v>0.09</v>
      </c>
      <c r="U90" s="62">
        <f>COUNTIF(M$33:M$532, "&lt;1")</f>
        <v>45</v>
      </c>
      <c r="V90" s="38">
        <f>U90</f>
        <v>45</v>
      </c>
    </row>
    <row r="91" spans="11:22" ht="16" x14ac:dyDescent="0.2">
      <c r="K91" s="53">
        <v>59</v>
      </c>
      <c r="L91" s="2">
        <v>853963050.83648515</v>
      </c>
      <c r="M91" s="58">
        <v>1.3059744715582475</v>
      </c>
      <c r="N91" s="2">
        <v>2133485.7536695274</v>
      </c>
      <c r="O91" s="2">
        <v>386653291.6462301</v>
      </c>
      <c r="P91" s="2">
        <v>118970243.58345541</v>
      </c>
      <c r="R91" s="75" t="s">
        <v>44</v>
      </c>
      <c r="S91" s="74">
        <v>1.3</v>
      </c>
      <c r="T91" s="73">
        <f t="shared" ref="T91:T94" si="9">V91/V$95</f>
        <v>0.33200000000000002</v>
      </c>
      <c r="U91" s="62">
        <f>COUNTIF(M$33:M$532, "&lt;1.3")</f>
        <v>211</v>
      </c>
      <c r="V91" s="38">
        <f>U91-U90</f>
        <v>166</v>
      </c>
    </row>
    <row r="92" spans="11:22" ht="16" x14ac:dyDescent="0.2">
      <c r="K92" s="53">
        <v>60</v>
      </c>
      <c r="L92" s="2">
        <v>1083723185.011764</v>
      </c>
      <c r="M92" s="58">
        <v>1.5324007677624567</v>
      </c>
      <c r="N92" s="2">
        <v>2516828.7696324475</v>
      </c>
      <c r="O92" s="2">
        <v>476642175.62740839</v>
      </c>
      <c r="P92" s="2">
        <v>146659130.9622795</v>
      </c>
      <c r="R92" s="75" t="s">
        <v>44</v>
      </c>
      <c r="S92" s="74">
        <v>1.6</v>
      </c>
      <c r="T92" s="73">
        <f t="shared" si="9"/>
        <v>0.442</v>
      </c>
      <c r="U92" s="62">
        <f>COUNTIF(M$33:M$532, "&lt;1.6")</f>
        <v>432</v>
      </c>
      <c r="V92" s="38">
        <f t="shared" ref="V92:V93" si="10">U92-U91</f>
        <v>221</v>
      </c>
    </row>
    <row r="93" spans="11:22" ht="16" x14ac:dyDescent="0.2">
      <c r="K93" s="53">
        <v>61</v>
      </c>
      <c r="L93" s="2">
        <v>703414914.77918553</v>
      </c>
      <c r="M93" s="58">
        <v>1.0955111558839965</v>
      </c>
      <c r="N93" s="2">
        <v>1680748.8685638059</v>
      </c>
      <c r="O93" s="2">
        <v>329563417.88985157</v>
      </c>
      <c r="P93" s="2">
        <v>101404128.58149278</v>
      </c>
      <c r="R93" s="75" t="s">
        <v>44</v>
      </c>
      <c r="S93" s="74">
        <v>1.9</v>
      </c>
      <c r="T93" s="73">
        <f t="shared" si="9"/>
        <v>0.126</v>
      </c>
      <c r="U93" s="62">
        <f>COUNTIF(M$33:M$532, "&lt;1.9")</f>
        <v>495</v>
      </c>
      <c r="V93" s="38">
        <f t="shared" si="10"/>
        <v>63</v>
      </c>
    </row>
    <row r="94" spans="11:22" ht="16" x14ac:dyDescent="0.2">
      <c r="K94" s="53">
        <v>62</v>
      </c>
      <c r="L94" s="2">
        <v>816041916.56207609</v>
      </c>
      <c r="M94" s="58">
        <v>1.2295803018842681</v>
      </c>
      <c r="N94" s="2">
        <v>1954379.2849384912</v>
      </c>
      <c r="O94" s="2">
        <v>373478751.59060651</v>
      </c>
      <c r="P94" s="2">
        <v>114916538.95095584</v>
      </c>
      <c r="R94" s="78" t="s">
        <v>45</v>
      </c>
      <c r="S94" s="81">
        <v>1.9</v>
      </c>
      <c r="T94" s="73">
        <f t="shared" si="9"/>
        <v>0.01</v>
      </c>
      <c r="U94" s="62">
        <f>COUNTIF(M$33:M$532, "&gt;1.9")</f>
        <v>5</v>
      </c>
      <c r="V94" s="38">
        <f>U94</f>
        <v>5</v>
      </c>
    </row>
    <row r="95" spans="11:22" ht="24" x14ac:dyDescent="0.3">
      <c r="K95" s="53">
        <v>63</v>
      </c>
      <c r="L95" s="2">
        <v>970276649.66894293</v>
      </c>
      <c r="M95" s="58">
        <v>1.3755114533103678</v>
      </c>
      <c r="N95" s="2">
        <v>2195475.2224291218</v>
      </c>
      <c r="O95" s="2">
        <v>433869279.67522734</v>
      </c>
      <c r="P95" s="2">
        <v>133498239.90006992</v>
      </c>
      <c r="R95" s="75"/>
      <c r="S95" s="76" t="s">
        <v>43</v>
      </c>
      <c r="T95" s="74">
        <f>SUM(T90:T94)</f>
        <v>1</v>
      </c>
      <c r="U95" s="37"/>
      <c r="V95" s="40">
        <f>SUM(V90:V94)</f>
        <v>500</v>
      </c>
    </row>
    <row r="96" spans="11:22" ht="16" x14ac:dyDescent="0.2">
      <c r="K96" s="53">
        <v>64</v>
      </c>
      <c r="L96" s="2">
        <v>701559504.03475535</v>
      </c>
      <c r="M96" s="58">
        <v>1.1256240645974716</v>
      </c>
      <c r="N96" s="2">
        <v>1815075.8106507484</v>
      </c>
      <c r="O96" s="2">
        <v>327708495.22410631</v>
      </c>
      <c r="P96" s="2">
        <v>100833383.14587887</v>
      </c>
    </row>
    <row r="97" spans="11:16" ht="16" x14ac:dyDescent="0.2">
      <c r="K97" s="53">
        <v>65</v>
      </c>
      <c r="L97" s="2">
        <v>920682830.10244918</v>
      </c>
      <c r="M97" s="58">
        <v>1.3340151056337124</v>
      </c>
      <c r="N97" s="2">
        <v>2130773.2002653168</v>
      </c>
      <c r="O97" s="2">
        <v>414599373.76001823</v>
      </c>
      <c r="P97" s="2">
        <v>127569038.08000562</v>
      </c>
    </row>
    <row r="98" spans="11:16" ht="16" x14ac:dyDescent="0.2">
      <c r="K98" s="53">
        <v>66</v>
      </c>
      <c r="L98" s="2">
        <v>1060372323.5922272</v>
      </c>
      <c r="M98" s="58">
        <v>1.4672843385411651</v>
      </c>
      <c r="N98" s="2">
        <v>2320787.0787416734</v>
      </c>
      <c r="O98" s="2">
        <v>468884349.88103437</v>
      </c>
      <c r="P98" s="2">
        <v>144272107.65570289</v>
      </c>
    </row>
    <row r="99" spans="11:16" ht="16" x14ac:dyDescent="0.2">
      <c r="K99" s="53">
        <v>67</v>
      </c>
      <c r="L99" s="2">
        <v>936046948.58118403</v>
      </c>
      <c r="M99" s="58">
        <v>1.3948039031759363</v>
      </c>
      <c r="N99" s="2">
        <v>2303589.9893071381</v>
      </c>
      <c r="O99" s="2">
        <v>418512278.13809663</v>
      </c>
      <c r="P99" s="2">
        <v>128773008.65787587</v>
      </c>
    </row>
    <row r="100" spans="11:16" ht="16" x14ac:dyDescent="0.2">
      <c r="K100" s="53">
        <v>68</v>
      </c>
      <c r="L100" s="2">
        <v>881325740.14923978</v>
      </c>
      <c r="M100" s="58">
        <v>1.3062602178394918</v>
      </c>
      <c r="N100" s="2">
        <v>2094180.6208234827</v>
      </c>
      <c r="O100" s="2">
        <v>398412406.27901447</v>
      </c>
      <c r="P100" s="2">
        <v>122588432.70123525</v>
      </c>
    </row>
    <row r="101" spans="11:16" ht="16" x14ac:dyDescent="0.2">
      <c r="K101" s="53">
        <v>69</v>
      </c>
      <c r="L101" s="2">
        <v>860982206.18954396</v>
      </c>
      <c r="M101" s="58">
        <v>1.3029563819155858</v>
      </c>
      <c r="N101" s="2">
        <v>2124367.4620296969</v>
      </c>
      <c r="O101" s="2">
        <v>389767293.19118571</v>
      </c>
      <c r="P101" s="2">
        <v>119928397.90498023</v>
      </c>
    </row>
    <row r="102" spans="11:16" ht="16" x14ac:dyDescent="0.2">
      <c r="K102" s="53">
        <v>70</v>
      </c>
      <c r="L102" s="2">
        <v>1054526096.4201958</v>
      </c>
      <c r="M102" s="58">
        <v>1.4763608887326307</v>
      </c>
      <c r="N102" s="2">
        <v>2388469.5374311623</v>
      </c>
      <c r="O102" s="2">
        <v>465683206.6048497</v>
      </c>
      <c r="P102" s="2">
        <v>143287140.49379992</v>
      </c>
    </row>
    <row r="103" spans="11:16" ht="16" x14ac:dyDescent="0.2">
      <c r="K103" s="53">
        <v>71</v>
      </c>
      <c r="L103" s="2">
        <v>834889645.48272717</v>
      </c>
      <c r="M103" s="58">
        <v>1.2518091838689234</v>
      </c>
      <c r="N103" s="2">
        <v>2033369.3996631228</v>
      </c>
      <c r="O103" s="2">
        <v>380581541.85001791</v>
      </c>
      <c r="P103" s="2">
        <v>117102012.8769286</v>
      </c>
    </row>
    <row r="104" spans="11:16" ht="16" x14ac:dyDescent="0.2">
      <c r="K104" s="53">
        <v>72</v>
      </c>
      <c r="L104" s="2">
        <v>826194179.2020843</v>
      </c>
      <c r="M104" s="58">
        <v>1.2403054501727282</v>
      </c>
      <c r="N104" s="2">
        <v>1955785.5441962972</v>
      </c>
      <c r="O104" s="2">
        <v>377087306.67913157</v>
      </c>
      <c r="P104" s="2">
        <v>116026863.59357896</v>
      </c>
    </row>
    <row r="105" spans="11:16" ht="16" x14ac:dyDescent="0.2">
      <c r="K105" s="53">
        <v>73</v>
      </c>
      <c r="L105" s="2">
        <v>1292850341.2721343</v>
      </c>
      <c r="M105" s="58">
        <v>1.7756824997780787</v>
      </c>
      <c r="N105" s="2">
        <v>2949504.3733547758</v>
      </c>
      <c r="O105" s="2">
        <v>556699003.37015784</v>
      </c>
      <c r="P105" s="2">
        <v>171292001.03697166</v>
      </c>
    </row>
    <row r="106" spans="11:16" ht="16" x14ac:dyDescent="0.2">
      <c r="K106" s="53">
        <v>74</v>
      </c>
      <c r="L106" s="2">
        <v>849149012.93901896</v>
      </c>
      <c r="M106" s="58">
        <v>1.2705735760214139</v>
      </c>
      <c r="N106" s="2">
        <v>2043460.6706045314</v>
      </c>
      <c r="O106" s="2">
        <v>385747861.90068245</v>
      </c>
      <c r="P106" s="2">
        <v>118691649.81559463</v>
      </c>
    </row>
    <row r="107" spans="11:16" ht="16" x14ac:dyDescent="0.2">
      <c r="K107" s="53">
        <v>75</v>
      </c>
      <c r="L107" s="2">
        <v>838621059.54622018</v>
      </c>
      <c r="M107" s="58">
        <v>1.22391146425832</v>
      </c>
      <c r="N107" s="2">
        <v>1924164.6251199569</v>
      </c>
      <c r="O107" s="2">
        <v>383147276.51422876</v>
      </c>
      <c r="P107" s="2">
        <v>117891469.69668576</v>
      </c>
    </row>
    <row r="108" spans="11:16" ht="16" x14ac:dyDescent="0.2">
      <c r="K108" s="53">
        <v>76</v>
      </c>
      <c r="L108" s="2">
        <v>1137935642.137171</v>
      </c>
      <c r="M108" s="58">
        <v>1.5933254658958176</v>
      </c>
      <c r="N108" s="2">
        <v>2609166.4446640471</v>
      </c>
      <c r="O108" s="2">
        <v>497701398.51405466</v>
      </c>
      <c r="P108" s="2">
        <v>153138891.85047835</v>
      </c>
    </row>
    <row r="109" spans="11:16" ht="16" x14ac:dyDescent="0.2">
      <c r="K109" s="53">
        <v>77</v>
      </c>
      <c r="L109" s="2">
        <v>774214983.72516859</v>
      </c>
      <c r="M109" s="58">
        <v>1.2153566082589187</v>
      </c>
      <c r="N109" s="2">
        <v>1940095.0668128617</v>
      </c>
      <c r="O109" s="2">
        <v>355537051.17888415</v>
      </c>
      <c r="P109" s="2">
        <v>109396015.74734898</v>
      </c>
    </row>
    <row r="110" spans="11:16" ht="16" x14ac:dyDescent="0.2">
      <c r="K110" s="53">
        <v>78</v>
      </c>
      <c r="L110" s="2">
        <v>752568115.46854055</v>
      </c>
      <c r="M110" s="58">
        <v>1.1831599882003263</v>
      </c>
      <c r="N110" s="2">
        <v>1910995.8574854613</v>
      </c>
      <c r="O110" s="2">
        <v>347587603.74559033</v>
      </c>
      <c r="P110" s="2">
        <v>106950031.9217201</v>
      </c>
    </row>
    <row r="111" spans="11:16" ht="16" x14ac:dyDescent="0.2">
      <c r="K111" s="53">
        <v>79</v>
      </c>
      <c r="L111" s="2">
        <v>1052424687.2723701</v>
      </c>
      <c r="M111" s="58">
        <v>1.4660978211103797</v>
      </c>
      <c r="N111" s="2">
        <v>2379795.970616349</v>
      </c>
      <c r="O111" s="2">
        <v>466165262.11763442</v>
      </c>
      <c r="P111" s="2">
        <v>143435465.26696444</v>
      </c>
    </row>
    <row r="112" spans="11:16" ht="16" x14ac:dyDescent="0.2">
      <c r="K112" s="53">
        <v>80</v>
      </c>
      <c r="L112" s="2">
        <v>1276947561.3097816</v>
      </c>
      <c r="M112" s="58">
        <v>1.7538575797002762</v>
      </c>
      <c r="N112" s="2">
        <v>2970087.3541848022</v>
      </c>
      <c r="O112" s="2">
        <v>551623709.16414714</v>
      </c>
      <c r="P112" s="2">
        <v>169730372.05050677</v>
      </c>
    </row>
    <row r="113" spans="11:16" ht="16" x14ac:dyDescent="0.2">
      <c r="K113" s="53">
        <v>81</v>
      </c>
      <c r="L113" s="2">
        <v>789216454.62273872</v>
      </c>
      <c r="M113" s="58">
        <v>1.2214384772529483</v>
      </c>
      <c r="N113" s="2">
        <v>1983684.7019212127</v>
      </c>
      <c r="O113" s="2">
        <v>361933928.80797803</v>
      </c>
      <c r="P113" s="2">
        <v>111364285.78707016</v>
      </c>
    </row>
    <row r="114" spans="11:16" ht="16" x14ac:dyDescent="0.2">
      <c r="K114" s="53">
        <v>82</v>
      </c>
      <c r="L114" s="2">
        <v>884897400.29838705</v>
      </c>
      <c r="M114" s="58">
        <v>1.3270973096353473</v>
      </c>
      <c r="N114" s="2">
        <v>2104774.5741542727</v>
      </c>
      <c r="O114" s="2">
        <v>398792388.66104293</v>
      </c>
      <c r="P114" s="2">
        <v>122705350.35724397</v>
      </c>
    </row>
    <row r="115" spans="11:16" ht="16" x14ac:dyDescent="0.2">
      <c r="K115" s="53">
        <v>83</v>
      </c>
      <c r="L115" s="2">
        <v>763137152.1008991</v>
      </c>
      <c r="M115" s="58">
        <v>1.1493266945401603</v>
      </c>
      <c r="N115" s="2">
        <v>1774436.4753622343</v>
      </c>
      <c r="O115" s="2">
        <v>353447112.09230584</v>
      </c>
      <c r="P115" s="2">
        <v>108752957.56686337</v>
      </c>
    </row>
    <row r="116" spans="11:16" ht="16" x14ac:dyDescent="0.2">
      <c r="K116" s="53">
        <v>84</v>
      </c>
      <c r="L116" s="2">
        <v>507435818.28837895</v>
      </c>
      <c r="M116" s="58">
        <v>0.86370709027464998</v>
      </c>
      <c r="N116" s="2">
        <v>1386477.8307178612</v>
      </c>
      <c r="O116" s="2">
        <v>253960447.46038333</v>
      </c>
      <c r="P116" s="2">
        <v>78141676.141656414</v>
      </c>
    </row>
    <row r="117" spans="11:16" ht="16" x14ac:dyDescent="0.2">
      <c r="K117" s="53">
        <v>85</v>
      </c>
      <c r="L117" s="2">
        <v>1081568440.1641178</v>
      </c>
      <c r="M117" s="58">
        <v>1.5049339805858177</v>
      </c>
      <c r="N117" s="2">
        <v>2409689.1981888069</v>
      </c>
      <c r="O117" s="2">
        <v>476651935.45884335</v>
      </c>
      <c r="P117" s="2">
        <v>146662133.9873364</v>
      </c>
    </row>
    <row r="118" spans="11:16" ht="16" x14ac:dyDescent="0.2">
      <c r="K118" s="53">
        <v>86</v>
      </c>
      <c r="L118" s="2">
        <v>1181267980.7041991</v>
      </c>
      <c r="M118" s="58">
        <v>1.6056386473072832</v>
      </c>
      <c r="N118" s="2">
        <v>2616137.6743709543</v>
      </c>
      <c r="O118" s="2">
        <v>515291651.07379973</v>
      </c>
      <c r="P118" s="2">
        <v>158551277.25347686</v>
      </c>
    </row>
    <row r="119" spans="11:16" ht="16" x14ac:dyDescent="0.2">
      <c r="K119" s="53">
        <v>87</v>
      </c>
      <c r="L119" s="2">
        <v>944926542.93376648</v>
      </c>
      <c r="M119" s="58">
        <v>1.3930834774506051</v>
      </c>
      <c r="N119" s="2">
        <v>2258553.0996425296</v>
      </c>
      <c r="O119" s="2">
        <v>422199752.54242259</v>
      </c>
      <c r="P119" s="2">
        <v>129907616.16689925</v>
      </c>
    </row>
    <row r="120" spans="11:16" ht="16" x14ac:dyDescent="0.2">
      <c r="K120" s="53">
        <v>88</v>
      </c>
      <c r="L120" s="2">
        <v>949197140.30650413</v>
      </c>
      <c r="M120" s="58">
        <v>1.3774943932339179</v>
      </c>
      <c r="N120" s="2">
        <v>2193100.3927001837</v>
      </c>
      <c r="O120" s="2">
        <v>424227641.77920628</v>
      </c>
      <c r="P120" s="2">
        <v>130531582.08590961</v>
      </c>
    </row>
    <row r="121" spans="11:16" ht="16" x14ac:dyDescent="0.2">
      <c r="K121" s="53">
        <v>89</v>
      </c>
      <c r="L121" s="2">
        <v>443884199.82249987</v>
      </c>
      <c r="M121" s="58">
        <v>0.79556329860880548</v>
      </c>
      <c r="N121" s="2">
        <v>1261990.9227232751</v>
      </c>
      <c r="O121" s="2">
        <v>228740255.68376946</v>
      </c>
      <c r="P121" s="2">
        <v>70381617.133467525</v>
      </c>
    </row>
    <row r="122" spans="11:16" ht="16" x14ac:dyDescent="0.2">
      <c r="K122" s="53">
        <v>90</v>
      </c>
      <c r="L122" s="2">
        <v>964022902.52341771</v>
      </c>
      <c r="M122" s="58">
        <v>1.4120948531046094</v>
      </c>
      <c r="N122" s="2">
        <v>2319805.2242135531</v>
      </c>
      <c r="O122" s="2">
        <v>429960352.15682536</v>
      </c>
      <c r="P122" s="2">
        <v>132295492.97133091</v>
      </c>
    </row>
    <row r="123" spans="11:16" ht="16" x14ac:dyDescent="0.2">
      <c r="K123" s="53">
        <v>91</v>
      </c>
      <c r="L123" s="2">
        <v>999461759.84918642</v>
      </c>
      <c r="M123" s="58">
        <v>1.4385242317013618</v>
      </c>
      <c r="N123" s="2">
        <v>2361760.6666121287</v>
      </c>
      <c r="O123" s="2">
        <v>444340123.52147639</v>
      </c>
      <c r="P123" s="2">
        <v>136720038.0066081</v>
      </c>
    </row>
    <row r="124" spans="11:16" ht="16" x14ac:dyDescent="0.2">
      <c r="K124" s="53">
        <v>92</v>
      </c>
      <c r="L124" s="2">
        <v>1229738270.0963254</v>
      </c>
      <c r="M124" s="58">
        <v>1.6223802633523552</v>
      </c>
      <c r="N124" s="2">
        <v>2631902.8076966004</v>
      </c>
      <c r="O124" s="2">
        <v>535807396.30076581</v>
      </c>
      <c r="P124" s="2">
        <v>164863814.24638945</v>
      </c>
    </row>
    <row r="125" spans="11:16" ht="16" x14ac:dyDescent="0.2">
      <c r="K125" s="53">
        <v>93</v>
      </c>
      <c r="L125" s="2">
        <v>819726732.49266016</v>
      </c>
      <c r="M125" s="58">
        <v>1.2223968073896172</v>
      </c>
      <c r="N125" s="2">
        <v>1944426.3106537475</v>
      </c>
      <c r="O125" s="2">
        <v>374960472.30785787</v>
      </c>
      <c r="P125" s="2">
        <v>115372453.01780243</v>
      </c>
    </row>
    <row r="126" spans="11:16" ht="16" x14ac:dyDescent="0.2">
      <c r="K126" s="53">
        <v>94</v>
      </c>
      <c r="L126" s="2">
        <v>1427420113.6305323</v>
      </c>
      <c r="M126" s="58">
        <v>1.8449963215759082</v>
      </c>
      <c r="N126" s="2">
        <v>3039946.4918078873</v>
      </c>
      <c r="O126" s="2">
        <v>611882095.12691069</v>
      </c>
      <c r="P126" s="2">
        <v>188271413.88520327</v>
      </c>
    </row>
    <row r="127" spans="11:16" ht="16" x14ac:dyDescent="0.2">
      <c r="K127" s="53">
        <v>95</v>
      </c>
      <c r="L127" s="2">
        <v>962718481.92972541</v>
      </c>
      <c r="M127" s="58">
        <v>1.3739408827563722</v>
      </c>
      <c r="N127" s="2">
        <v>2232000.9234944182</v>
      </c>
      <c r="O127" s="2">
        <v>431012623.10445702</v>
      </c>
      <c r="P127" s="2">
        <v>132619268.64752522</v>
      </c>
    </row>
    <row r="128" spans="11:16" ht="16" x14ac:dyDescent="0.2">
      <c r="K128" s="53">
        <v>96</v>
      </c>
      <c r="L128" s="2">
        <v>758834752.89750969</v>
      </c>
      <c r="M128" s="58">
        <v>1.1627802658179793</v>
      </c>
      <c r="N128" s="2">
        <v>1877983.5479373881</v>
      </c>
      <c r="O128" s="2">
        <v>351305236.44946605</v>
      </c>
      <c r="P128" s="2">
        <v>108093918.90752801</v>
      </c>
    </row>
    <row r="129" spans="11:16" ht="16" x14ac:dyDescent="0.2">
      <c r="K129" s="53">
        <v>97</v>
      </c>
      <c r="L129" s="2">
        <v>1221957828.4603155</v>
      </c>
      <c r="M129" s="58">
        <v>1.6825410711197941</v>
      </c>
      <c r="N129" s="2">
        <v>2761390.2613713602</v>
      </c>
      <c r="O129" s="2">
        <v>530097611.66798288</v>
      </c>
      <c r="P129" s="2">
        <v>163106957.43630239</v>
      </c>
    </row>
    <row r="130" spans="11:16" ht="16" x14ac:dyDescent="0.2">
      <c r="K130" s="53">
        <v>98</v>
      </c>
      <c r="L130" s="2">
        <v>811083031.39691687</v>
      </c>
      <c r="M130" s="58">
        <v>1.2269183498125162</v>
      </c>
      <c r="N130" s="2">
        <v>1975394.1580773375</v>
      </c>
      <c r="O130" s="2">
        <v>371421062.03277457</v>
      </c>
      <c r="P130" s="2">
        <v>114283403.70239218</v>
      </c>
    </row>
    <row r="131" spans="11:16" ht="16" x14ac:dyDescent="0.2">
      <c r="K131" s="53">
        <v>99</v>
      </c>
      <c r="L131" s="2">
        <v>870191492.64101982</v>
      </c>
      <c r="M131" s="58">
        <v>1.3201152401688563</v>
      </c>
      <c r="N131" s="2">
        <v>2128025.3958823867</v>
      </c>
      <c r="O131" s="2">
        <v>392673987.41659129</v>
      </c>
      <c r="P131" s="2">
        <v>120822765.35895118</v>
      </c>
    </row>
    <row r="132" spans="11:16" ht="16" x14ac:dyDescent="0.2">
      <c r="K132" s="53">
        <v>100</v>
      </c>
      <c r="L132" s="2">
        <v>895560551.40780473</v>
      </c>
      <c r="M132" s="58">
        <v>1.2924749435120133</v>
      </c>
      <c r="N132" s="2">
        <v>2025378.2158412058</v>
      </c>
      <c r="O132" s="2">
        <v>404768263.36690629</v>
      </c>
      <c r="P132" s="2">
        <v>124544081.03597113</v>
      </c>
    </row>
    <row r="133" spans="11:16" ht="16" x14ac:dyDescent="0.2">
      <c r="K133" s="53">
        <v>101</v>
      </c>
      <c r="L133" s="2">
        <v>830263802.26388133</v>
      </c>
      <c r="M133" s="58">
        <v>1.2867085691929474</v>
      </c>
      <c r="N133" s="2">
        <v>2112630.3811183311</v>
      </c>
      <c r="O133" s="2">
        <v>377221617.15410149</v>
      </c>
      <c r="P133" s="2">
        <v>116068189.89356966</v>
      </c>
    </row>
    <row r="134" spans="11:16" ht="16" x14ac:dyDescent="0.2">
      <c r="K134" s="53">
        <v>102</v>
      </c>
      <c r="L134" s="2">
        <v>613528346.37982476</v>
      </c>
      <c r="M134" s="58">
        <v>0.96822389247376051</v>
      </c>
      <c r="N134" s="2">
        <v>1496505.3108420814</v>
      </c>
      <c r="O134" s="2">
        <v>296212039.59190071</v>
      </c>
      <c r="P134" s="2">
        <v>91142166.028277129</v>
      </c>
    </row>
    <row r="135" spans="11:16" ht="16" x14ac:dyDescent="0.2">
      <c r="K135" s="53">
        <v>103</v>
      </c>
      <c r="L135" s="2">
        <v>830796580.21447039</v>
      </c>
      <c r="M135" s="58">
        <v>1.2650705559310591</v>
      </c>
      <c r="N135" s="2">
        <v>2079822.9264415565</v>
      </c>
      <c r="O135" s="2">
        <v>378505298.16411269</v>
      </c>
      <c r="P135" s="2">
        <v>116463168.66588083</v>
      </c>
    </row>
    <row r="136" spans="11:16" ht="16" x14ac:dyDescent="0.2">
      <c r="K136" s="53">
        <v>104</v>
      </c>
      <c r="L136" s="2">
        <v>571202486.49670434</v>
      </c>
      <c r="M136" s="58">
        <v>0.9298427059716039</v>
      </c>
      <c r="N136" s="2">
        <v>1456569.2601920448</v>
      </c>
      <c r="O136" s="2">
        <v>279218877.21005785</v>
      </c>
      <c r="P136" s="2">
        <v>85913500.680017784</v>
      </c>
    </row>
    <row r="137" spans="11:16" ht="16" x14ac:dyDescent="0.2">
      <c r="K137" s="53">
        <v>105</v>
      </c>
      <c r="L137" s="2">
        <v>1154345138.2854142</v>
      </c>
      <c r="M137" s="58">
        <v>1.6520179381371309</v>
      </c>
      <c r="N137" s="2">
        <v>2732314.4378430871</v>
      </c>
      <c r="O137" s="2">
        <v>502598215.44389117</v>
      </c>
      <c r="P137" s="2">
        <v>154645604.75196654</v>
      </c>
    </row>
    <row r="138" spans="11:16" ht="16" x14ac:dyDescent="0.2">
      <c r="K138" s="53">
        <v>106</v>
      </c>
      <c r="L138" s="2">
        <v>930961259.00812268</v>
      </c>
      <c r="M138" s="58">
        <v>1.3119767299440435</v>
      </c>
      <c r="N138" s="2">
        <v>2066250.7929271124</v>
      </c>
      <c r="O138" s="2">
        <v>419532036.01574039</v>
      </c>
      <c r="P138" s="2">
        <v>129086780.31253552</v>
      </c>
    </row>
    <row r="139" spans="11:16" ht="16" x14ac:dyDescent="0.2">
      <c r="K139" s="53">
        <v>107</v>
      </c>
      <c r="L139" s="2">
        <v>762659426.2914958</v>
      </c>
      <c r="M139" s="58">
        <v>1.1851432127111861</v>
      </c>
      <c r="N139" s="2">
        <v>1927674.7613793351</v>
      </c>
      <c r="O139" s="2">
        <v>352018554.58027542</v>
      </c>
      <c r="P139" s="2">
        <v>108313401.4093155</v>
      </c>
    </row>
    <row r="140" spans="11:16" ht="16" x14ac:dyDescent="0.2">
      <c r="K140" s="53">
        <v>108</v>
      </c>
      <c r="L140" s="2">
        <v>783424576.10158098</v>
      </c>
      <c r="M140" s="58">
        <v>1.1916822228057313</v>
      </c>
      <c r="N140" s="2">
        <v>1911866.896549315</v>
      </c>
      <c r="O140" s="2">
        <v>360528706.49951106</v>
      </c>
      <c r="P140" s="2">
        <v>110931909.69215724</v>
      </c>
    </row>
    <row r="141" spans="11:16" ht="16" x14ac:dyDescent="0.2">
      <c r="K141" s="53">
        <v>109</v>
      </c>
      <c r="L141" s="2">
        <v>619691993.95462382</v>
      </c>
      <c r="M141" s="58">
        <v>1.0125482562648886</v>
      </c>
      <c r="N141" s="2">
        <v>1592622.7799033043</v>
      </c>
      <c r="O141" s="2">
        <v>296702982.05121553</v>
      </c>
      <c r="P141" s="2">
        <v>91293225.246527851</v>
      </c>
    </row>
    <row r="142" spans="11:16" ht="16" x14ac:dyDescent="0.2">
      <c r="K142" s="53">
        <v>110</v>
      </c>
      <c r="L142" s="2">
        <v>943304690.19681835</v>
      </c>
      <c r="M142" s="58">
        <v>1.3582490607226179</v>
      </c>
      <c r="N142" s="2">
        <v>2127383.2229603422</v>
      </c>
      <c r="O142" s="2">
        <v>422792713.75355065</v>
      </c>
      <c r="P142" s="2">
        <v>130090065.77032328</v>
      </c>
    </row>
    <row r="143" spans="11:16" ht="16" x14ac:dyDescent="0.2">
      <c r="K143" s="53">
        <v>111</v>
      </c>
      <c r="L143" s="2">
        <v>1157635481.6173801</v>
      </c>
      <c r="M143" s="58">
        <v>1.6197608161872692</v>
      </c>
      <c r="N143" s="2">
        <v>2637470.4836878432</v>
      </c>
      <c r="O143" s="2">
        <v>505289970.1842016</v>
      </c>
      <c r="P143" s="2">
        <v>155473836.97975433</v>
      </c>
    </row>
    <row r="144" spans="11:16" ht="16" x14ac:dyDescent="0.2">
      <c r="K144" s="53">
        <v>112</v>
      </c>
      <c r="L144" s="2">
        <v>786656356.51996255</v>
      </c>
      <c r="M144" s="58">
        <v>1.187210714452859</v>
      </c>
      <c r="N144" s="2">
        <v>1859286.0211563285</v>
      </c>
      <c r="O144" s="2">
        <v>362069837.91659093</v>
      </c>
      <c r="P144" s="2">
        <v>111406103.97433567</v>
      </c>
    </row>
    <row r="145" spans="11:16" ht="16" x14ac:dyDescent="0.2">
      <c r="K145" s="53">
        <v>113</v>
      </c>
      <c r="L145" s="2">
        <v>1125153428.21313</v>
      </c>
      <c r="M145" s="58">
        <v>1.58896369539125</v>
      </c>
      <c r="N145" s="2">
        <v>2650183.5694031515</v>
      </c>
      <c r="O145" s="2">
        <v>492048054.12176239</v>
      </c>
      <c r="P145" s="2">
        <v>151399401.26823458</v>
      </c>
    </row>
    <row r="146" spans="11:16" ht="16" x14ac:dyDescent="0.2">
      <c r="K146" s="53">
        <v>114</v>
      </c>
      <c r="L146" s="2">
        <v>1055440676.8757927</v>
      </c>
      <c r="M146" s="58">
        <v>1.4647268414231434</v>
      </c>
      <c r="N146" s="2">
        <v>2358949.6520515606</v>
      </c>
      <c r="O146" s="2">
        <v>467061735.5758974</v>
      </c>
      <c r="P146" s="2">
        <v>143711303.25412232</v>
      </c>
    </row>
    <row r="147" spans="11:16" ht="16" x14ac:dyDescent="0.2">
      <c r="K147" s="53">
        <v>115</v>
      </c>
      <c r="L147" s="2">
        <v>1091911981.336098</v>
      </c>
      <c r="M147" s="58">
        <v>1.5184744291957233</v>
      </c>
      <c r="N147" s="2">
        <v>2424813.1027249703</v>
      </c>
      <c r="O147" s="2">
        <v>480943485.34839106</v>
      </c>
      <c r="P147" s="2">
        <v>147982610.87642801</v>
      </c>
    </row>
    <row r="148" spans="11:16" ht="16" x14ac:dyDescent="0.2">
      <c r="K148" s="53">
        <v>116</v>
      </c>
      <c r="L148" s="2">
        <v>945946370.5276041</v>
      </c>
      <c r="M148" s="58">
        <v>1.4353793229287408</v>
      </c>
      <c r="N148" s="2">
        <v>2372985.6349007068</v>
      </c>
      <c r="O148" s="2">
        <v>421196505.15933383</v>
      </c>
      <c r="P148" s="2">
        <v>129598924.6644104</v>
      </c>
    </row>
    <row r="149" spans="11:16" ht="16" x14ac:dyDescent="0.2">
      <c r="K149" s="53">
        <v>117</v>
      </c>
      <c r="L149" s="2">
        <v>520001581.30853665</v>
      </c>
      <c r="M149" s="58">
        <v>0.89565316879566148</v>
      </c>
      <c r="N149" s="2">
        <v>1416413.5705210301</v>
      </c>
      <c r="O149" s="2">
        <v>258045652.33122253</v>
      </c>
      <c r="P149" s="2">
        <v>79398662.255760774</v>
      </c>
    </row>
    <row r="150" spans="11:16" ht="16" x14ac:dyDescent="0.2">
      <c r="K150" s="53">
        <v>118</v>
      </c>
      <c r="L150" s="2">
        <v>937450367.09214306</v>
      </c>
      <c r="M150" s="58">
        <v>1.3962264092873546</v>
      </c>
      <c r="N150" s="2">
        <v>2242027.438510431</v>
      </c>
      <c r="O150" s="2">
        <v>418604613.85426205</v>
      </c>
      <c r="P150" s="2">
        <v>128801419.64746526</v>
      </c>
    </row>
    <row r="151" spans="11:16" ht="16" x14ac:dyDescent="0.2">
      <c r="K151" s="53">
        <v>119</v>
      </c>
      <c r="L151" s="2">
        <v>1036672212.4856915</v>
      </c>
      <c r="M151" s="58">
        <v>1.4815182806706075</v>
      </c>
      <c r="N151" s="2">
        <v>2402841.628486047</v>
      </c>
      <c r="O151" s="2">
        <v>458165043.29420626</v>
      </c>
      <c r="P151" s="2">
        <v>140973859.47514039</v>
      </c>
    </row>
    <row r="152" spans="11:16" ht="16" x14ac:dyDescent="0.2">
      <c r="K152" s="53">
        <v>120</v>
      </c>
      <c r="L152" s="2">
        <v>1036337914.5742767</v>
      </c>
      <c r="M152" s="58">
        <v>1.4893809923228649</v>
      </c>
      <c r="N152" s="2">
        <v>2412526.0540535105</v>
      </c>
      <c r="O152" s="2">
        <v>458006521.21129018</v>
      </c>
      <c r="P152" s="2">
        <v>140925083.44962776</v>
      </c>
    </row>
    <row r="153" spans="11:16" ht="16" x14ac:dyDescent="0.2">
      <c r="K153" s="53">
        <v>121</v>
      </c>
      <c r="L153" s="2">
        <v>650195756.68407273</v>
      </c>
      <c r="M153" s="58">
        <v>1.0398844739721844</v>
      </c>
      <c r="N153" s="2">
        <v>1665208.2198496894</v>
      </c>
      <c r="O153" s="2">
        <v>309031019.30093443</v>
      </c>
      <c r="P153" s="2">
        <v>95086467.477210596</v>
      </c>
    </row>
    <row r="154" spans="11:16" ht="16" x14ac:dyDescent="0.2">
      <c r="K154" s="53">
        <v>122</v>
      </c>
      <c r="L154" s="2">
        <v>853351396.95168066</v>
      </c>
      <c r="M154" s="58">
        <v>1.2493644885065081</v>
      </c>
      <c r="N154" s="2">
        <v>1979782.2789917968</v>
      </c>
      <c r="O154" s="2">
        <v>388529439.5814696</v>
      </c>
      <c r="P154" s="2">
        <v>119547519.87122139</v>
      </c>
    </row>
    <row r="155" spans="11:16" ht="16" x14ac:dyDescent="0.2">
      <c r="K155" s="53">
        <v>123</v>
      </c>
      <c r="L155" s="2">
        <v>752548873.14140785</v>
      </c>
      <c r="M155" s="58">
        <v>1.168522795033204</v>
      </c>
      <c r="N155" s="2">
        <v>1840663.8785985149</v>
      </c>
      <c r="O155" s="2">
        <v>348270149.14899951</v>
      </c>
      <c r="P155" s="2">
        <v>107160045.89199986</v>
      </c>
    </row>
    <row r="156" spans="11:16" ht="16" x14ac:dyDescent="0.2">
      <c r="K156" s="53">
        <v>124</v>
      </c>
      <c r="L156" s="2">
        <v>891747308.9281292</v>
      </c>
      <c r="M156" s="58">
        <v>1.3879122386757334</v>
      </c>
      <c r="N156" s="2">
        <v>2299884.4532536743</v>
      </c>
      <c r="O156" s="2">
        <v>399829816.2864691</v>
      </c>
      <c r="P156" s="2">
        <v>123024558.8573751</v>
      </c>
    </row>
    <row r="157" spans="11:16" ht="16" x14ac:dyDescent="0.2">
      <c r="K157" s="53">
        <v>125</v>
      </c>
      <c r="L157" s="2">
        <v>778914912.96564364</v>
      </c>
      <c r="M157" s="58">
        <v>1.1844216234719092</v>
      </c>
      <c r="N157" s="2">
        <v>1889166.3126403883</v>
      </c>
      <c r="O157" s="2">
        <v>358749103.0649966</v>
      </c>
      <c r="P157" s="2">
        <v>110384339.40461433</v>
      </c>
    </row>
    <row r="158" spans="11:16" ht="16" x14ac:dyDescent="0.2">
      <c r="K158" s="53">
        <v>126</v>
      </c>
      <c r="L158" s="2">
        <v>780829192.15754342</v>
      </c>
      <c r="M158" s="58">
        <v>1.2003134459817675</v>
      </c>
      <c r="N158" s="2">
        <v>1927218.5742705434</v>
      </c>
      <c r="O158" s="2">
        <v>359328548.78113276</v>
      </c>
      <c r="P158" s="2">
        <v>110562630.39419469</v>
      </c>
    </row>
    <row r="159" spans="11:16" ht="16" x14ac:dyDescent="0.2">
      <c r="K159" s="53">
        <v>127</v>
      </c>
      <c r="L159" s="2">
        <v>852406960.74519908</v>
      </c>
      <c r="M159" s="58">
        <v>1.2902910120866684</v>
      </c>
      <c r="N159" s="2">
        <v>2054253.6358320161</v>
      </c>
      <c r="O159" s="2">
        <v>386294614.10924149</v>
      </c>
      <c r="P159" s="2">
        <v>118859881.26438197</v>
      </c>
    </row>
    <row r="160" spans="11:16" ht="16" x14ac:dyDescent="0.2">
      <c r="K160" s="53">
        <v>128</v>
      </c>
      <c r="L160" s="2">
        <v>496191638.48809481</v>
      </c>
      <c r="M160" s="58">
        <v>0.84617774436022031</v>
      </c>
      <c r="N160" s="2">
        <v>1329279.194441048</v>
      </c>
      <c r="O160" s="2">
        <v>249635137.20223147</v>
      </c>
      <c r="P160" s="2">
        <v>76810811.44684045</v>
      </c>
    </row>
    <row r="161" spans="11:16" ht="16" x14ac:dyDescent="0.2">
      <c r="K161" s="53">
        <v>129</v>
      </c>
      <c r="L161" s="2">
        <v>985449689.52204311</v>
      </c>
      <c r="M161" s="58">
        <v>1.4540691360363684</v>
      </c>
      <c r="N161" s="2">
        <v>2405833.6958307284</v>
      </c>
      <c r="O161" s="2">
        <v>437404955.27949685</v>
      </c>
      <c r="P161" s="2">
        <v>134586140.08599907</v>
      </c>
    </row>
    <row r="162" spans="11:16" ht="16" x14ac:dyDescent="0.2">
      <c r="K162" s="53">
        <v>130</v>
      </c>
      <c r="L162" s="2">
        <v>828302633.66842556</v>
      </c>
      <c r="M162" s="58">
        <v>1.2868165301890508</v>
      </c>
      <c r="N162" s="2">
        <v>2086299.1989642824</v>
      </c>
      <c r="O162" s="2">
        <v>376482929.31705171</v>
      </c>
      <c r="P162" s="2">
        <v>115840901.3283236</v>
      </c>
    </row>
    <row r="163" spans="11:16" ht="16" x14ac:dyDescent="0.2">
      <c r="K163" s="53">
        <v>131</v>
      </c>
      <c r="L163" s="2">
        <v>768427716.66190815</v>
      </c>
      <c r="M163" s="58">
        <v>1.1802880879552422</v>
      </c>
      <c r="N163" s="2">
        <v>1886894.2140037292</v>
      </c>
      <c r="O163" s="2">
        <v>354595775.80359</v>
      </c>
      <c r="P163" s="2">
        <v>109106392.55495076</v>
      </c>
    </row>
    <row r="164" spans="11:16" ht="16" x14ac:dyDescent="0.2">
      <c r="K164" s="53">
        <v>132</v>
      </c>
      <c r="L164" s="2">
        <v>816346333.26967633</v>
      </c>
      <c r="M164" s="58">
        <v>1.2466701188453224</v>
      </c>
      <c r="N164" s="2">
        <v>1965432.4350280124</v>
      </c>
      <c r="O164" s="2">
        <v>372306945.87169439</v>
      </c>
      <c r="P164" s="2">
        <v>114555983.34513676</v>
      </c>
    </row>
    <row r="165" spans="11:16" ht="16" x14ac:dyDescent="0.2">
      <c r="K165" s="53">
        <v>133</v>
      </c>
      <c r="L165" s="2">
        <v>926999229.62252641</v>
      </c>
      <c r="M165" s="58">
        <v>1.3896010852713578</v>
      </c>
      <c r="N165" s="2">
        <v>2302583.1636090982</v>
      </c>
      <c r="O165" s="2">
        <v>414773784.8598668</v>
      </c>
      <c r="P165" s="2">
        <v>127622703.03380518</v>
      </c>
    </row>
    <row r="166" spans="11:16" ht="16" x14ac:dyDescent="0.2">
      <c r="K166" s="53">
        <v>134</v>
      </c>
      <c r="L166" s="2">
        <v>1234106121.2988372</v>
      </c>
      <c r="M166" s="58">
        <v>1.6915472294882026</v>
      </c>
      <c r="N166" s="2">
        <v>2722029.1339714797</v>
      </c>
      <c r="O166" s="2">
        <v>534420657.47030878</v>
      </c>
      <c r="P166" s="2">
        <v>164437125.37547961</v>
      </c>
    </row>
    <row r="167" spans="11:16" ht="16" x14ac:dyDescent="0.2">
      <c r="K167" s="53">
        <v>135</v>
      </c>
      <c r="L167" s="2">
        <v>627054860.86366129</v>
      </c>
      <c r="M167" s="58">
        <v>1.0072326915558736</v>
      </c>
      <c r="N167" s="2">
        <v>1595254.194392571</v>
      </c>
      <c r="O167" s="2">
        <v>300260266.72852868</v>
      </c>
      <c r="P167" s="2">
        <v>92387774.378008813</v>
      </c>
    </row>
    <row r="168" spans="11:16" ht="16" x14ac:dyDescent="0.2">
      <c r="K168" s="53">
        <v>136</v>
      </c>
      <c r="L168" s="2">
        <v>1280545510.9998116</v>
      </c>
      <c r="M168" s="58">
        <v>1.7510891316303336</v>
      </c>
      <c r="N168" s="2">
        <v>2876291.364109633</v>
      </c>
      <c r="O168" s="2">
        <v>552601964.3242588</v>
      </c>
      <c r="P168" s="2">
        <v>170031373.63823345</v>
      </c>
    </row>
    <row r="169" spans="11:16" ht="16" x14ac:dyDescent="0.2">
      <c r="K169" s="53">
        <v>137</v>
      </c>
      <c r="L169" s="2">
        <v>882717949.16893268</v>
      </c>
      <c r="M169" s="58">
        <v>1.3051889338279512</v>
      </c>
      <c r="N169" s="2">
        <v>2129638.2714231722</v>
      </c>
      <c r="O169" s="2">
        <v>399181183.1377756</v>
      </c>
      <c r="P169" s="2">
        <v>122824979.42700787</v>
      </c>
    </row>
    <row r="170" spans="11:16" ht="16" x14ac:dyDescent="0.2">
      <c r="K170" s="53">
        <v>138</v>
      </c>
      <c r="L170" s="2">
        <v>817432856.24204588</v>
      </c>
      <c r="M170" s="58">
        <v>1.2201628235466857</v>
      </c>
      <c r="N170" s="2">
        <v>1916377.4076186947</v>
      </c>
      <c r="O170" s="2">
        <v>373909483.90063035</v>
      </c>
      <c r="P170" s="2">
        <v>115049071.96942472</v>
      </c>
    </row>
    <row r="171" spans="11:16" ht="16" x14ac:dyDescent="0.2">
      <c r="K171" s="53">
        <v>139</v>
      </c>
      <c r="L171" s="2">
        <v>1323069345.9358656</v>
      </c>
      <c r="M171" s="58">
        <v>1.8342726713782871</v>
      </c>
      <c r="N171" s="2">
        <v>3110602.3337310599</v>
      </c>
      <c r="O171" s="2">
        <v>567896607.95376658</v>
      </c>
      <c r="P171" s="2">
        <v>174737417.83192819</v>
      </c>
    </row>
    <row r="172" spans="11:16" ht="16" x14ac:dyDescent="0.2">
      <c r="K172" s="53">
        <v>140</v>
      </c>
      <c r="L172" s="2">
        <v>847501814.34455252</v>
      </c>
      <c r="M172" s="58">
        <v>1.2939130444518256</v>
      </c>
      <c r="N172" s="2">
        <v>2085812.6690202891</v>
      </c>
      <c r="O172" s="2">
        <v>384075937.94850558</v>
      </c>
      <c r="P172" s="2">
        <v>118177211.67646328</v>
      </c>
    </row>
    <row r="173" spans="11:16" ht="16" x14ac:dyDescent="0.2">
      <c r="K173" s="53">
        <v>141</v>
      </c>
      <c r="L173" s="2">
        <v>936365963.78771853</v>
      </c>
      <c r="M173" s="58">
        <v>1.3890392407090375</v>
      </c>
      <c r="N173" s="2">
        <v>2231681.9211607846</v>
      </c>
      <c r="O173" s="2">
        <v>418471640.61173207</v>
      </c>
      <c r="P173" s="2">
        <v>128760504.80360985</v>
      </c>
    </row>
    <row r="174" spans="11:16" ht="16" x14ac:dyDescent="0.2">
      <c r="K174" s="53">
        <v>142</v>
      </c>
      <c r="L174" s="2">
        <v>1029558251.4397066</v>
      </c>
      <c r="M174" s="58">
        <v>1.4536263102018898</v>
      </c>
      <c r="N174" s="2">
        <v>2362931.7200729051</v>
      </c>
      <c r="O174" s="2">
        <v>456718780.20846385</v>
      </c>
      <c r="P174" s="2">
        <v>140528855.44875813</v>
      </c>
    </row>
    <row r="175" spans="11:16" ht="16" x14ac:dyDescent="0.2">
      <c r="K175" s="53">
        <v>143</v>
      </c>
      <c r="L175" s="2">
        <v>567551416.79554439</v>
      </c>
      <c r="M175" s="58">
        <v>0.93522982026668178</v>
      </c>
      <c r="N175" s="2">
        <v>1440483.3185034287</v>
      </c>
      <c r="O175" s="2">
        <v>277064607.80313408</v>
      </c>
      <c r="P175" s="2">
        <v>85250648.554810479</v>
      </c>
    </row>
    <row r="176" spans="11:16" ht="16" x14ac:dyDescent="0.2">
      <c r="K176" s="53">
        <v>144</v>
      </c>
      <c r="L176" s="2">
        <v>935549446.0775702</v>
      </c>
      <c r="M176" s="58">
        <v>1.387195161106193</v>
      </c>
      <c r="N176" s="2">
        <v>2230164.1993419528</v>
      </c>
      <c r="O176" s="2">
        <v>418099045.52405035</v>
      </c>
      <c r="P176" s="2">
        <v>128645860.1612463</v>
      </c>
    </row>
    <row r="177" spans="11:16" ht="16" x14ac:dyDescent="0.2">
      <c r="K177" s="53">
        <v>145</v>
      </c>
      <c r="L177" s="2">
        <v>529537782.18571115</v>
      </c>
      <c r="M177" s="58">
        <v>0.89689668101237219</v>
      </c>
      <c r="N177" s="2">
        <v>1424852.1009276053</v>
      </c>
      <c r="O177" s="2">
        <v>262104073.17914551</v>
      </c>
      <c r="P177" s="2">
        <v>80647407.132044762</v>
      </c>
    </row>
    <row r="178" spans="11:16" ht="16" x14ac:dyDescent="0.2">
      <c r="K178" s="53">
        <v>146</v>
      </c>
      <c r="L178" s="2">
        <v>790938511.6012634</v>
      </c>
      <c r="M178" s="58">
        <v>1.1943158964285754</v>
      </c>
      <c r="N178" s="2">
        <v>1911628.0032141735</v>
      </c>
      <c r="O178" s="2">
        <v>363836092.45023662</v>
      </c>
      <c r="P178" s="2">
        <v>111949566.90776512</v>
      </c>
    </row>
    <row r="179" spans="11:16" ht="16" x14ac:dyDescent="0.2">
      <c r="K179" s="53">
        <v>147</v>
      </c>
      <c r="L179" s="2">
        <v>617566312.71415174</v>
      </c>
      <c r="M179" s="58">
        <v>0.99649091854885175</v>
      </c>
      <c r="N179" s="2">
        <v>1584296.5901106931</v>
      </c>
      <c r="O179" s="2">
        <v>296727580.89883721</v>
      </c>
      <c r="P179" s="2">
        <v>91300794.122719139</v>
      </c>
    </row>
    <row r="180" spans="11:16" ht="16" x14ac:dyDescent="0.2">
      <c r="K180" s="53">
        <v>148</v>
      </c>
      <c r="L180" s="2">
        <v>1097280278.5239501</v>
      </c>
      <c r="M180" s="58">
        <v>1.5782298997846751</v>
      </c>
      <c r="N180" s="2">
        <v>2619238.0313263405</v>
      </c>
      <c r="O180" s="2">
        <v>481197821.39628965</v>
      </c>
      <c r="P180" s="2">
        <v>148060868.12193528</v>
      </c>
    </row>
    <row r="181" spans="11:16" ht="16" x14ac:dyDescent="0.2">
      <c r="K181" s="53">
        <v>149</v>
      </c>
      <c r="L181" s="2">
        <v>1096861132.6748574</v>
      </c>
      <c r="M181" s="58">
        <v>1.5866805951967322</v>
      </c>
      <c r="N181" s="2">
        <v>2653706.0939158075</v>
      </c>
      <c r="O181" s="2">
        <v>480267266.84884089</v>
      </c>
      <c r="P181" s="2">
        <v>147774543.64579719</v>
      </c>
    </row>
    <row r="182" spans="11:16" ht="16" x14ac:dyDescent="0.2">
      <c r="K182" s="53">
        <v>150</v>
      </c>
      <c r="L182" s="2">
        <v>763656809.58855736</v>
      </c>
      <c r="M182" s="58">
        <v>1.1492752917549618</v>
      </c>
      <c r="N182" s="2">
        <v>1777310.8106140555</v>
      </c>
      <c r="O182" s="2">
        <v>353602317.3862102</v>
      </c>
      <c r="P182" s="2">
        <v>108800713.04191084</v>
      </c>
    </row>
    <row r="183" spans="11:16" ht="16" x14ac:dyDescent="0.2">
      <c r="K183" s="53">
        <v>151</v>
      </c>
      <c r="L183" s="2">
        <v>1215198918.304563</v>
      </c>
      <c r="M183" s="58">
        <v>1.6923134360385226</v>
      </c>
      <c r="N183" s="2">
        <v>2801878.9054898941</v>
      </c>
      <c r="O183" s="2">
        <v>526611310.46861333</v>
      </c>
      <c r="P183" s="2">
        <v>162034249.37495798</v>
      </c>
    </row>
    <row r="184" spans="11:16" ht="16" x14ac:dyDescent="0.2">
      <c r="K184" s="53">
        <v>152</v>
      </c>
      <c r="L184" s="2">
        <v>640997773.16631484</v>
      </c>
      <c r="M184" s="58">
        <v>1.0218344979335305</v>
      </c>
      <c r="N184" s="2">
        <v>1585030.5109266599</v>
      </c>
      <c r="O184" s="2">
        <v>305727221.66257507</v>
      </c>
      <c r="P184" s="2">
        <v>94069914.357715398</v>
      </c>
    </row>
    <row r="185" spans="11:16" ht="16" x14ac:dyDescent="0.2">
      <c r="K185" s="53">
        <v>153</v>
      </c>
      <c r="L185" s="2">
        <v>1106188441.7908015</v>
      </c>
      <c r="M185" s="58">
        <v>1.5813742880121988</v>
      </c>
      <c r="N185" s="2">
        <v>2569627.5862188716</v>
      </c>
      <c r="O185" s="2">
        <v>484240439.90228903</v>
      </c>
      <c r="P185" s="2">
        <v>148997058.43147352</v>
      </c>
    </row>
    <row r="186" spans="11:16" ht="16" x14ac:dyDescent="0.2">
      <c r="K186" s="53">
        <v>154</v>
      </c>
      <c r="L186" s="2">
        <v>1007513116.8204012</v>
      </c>
      <c r="M186" s="58">
        <v>1.4326866545733723</v>
      </c>
      <c r="N186" s="2">
        <v>2282812.7942704456</v>
      </c>
      <c r="O186" s="2">
        <v>447348748.7110008</v>
      </c>
      <c r="P186" s="2">
        <v>137645768.83415407</v>
      </c>
    </row>
    <row r="187" spans="11:16" ht="16" x14ac:dyDescent="0.2">
      <c r="K187" s="53">
        <v>155</v>
      </c>
      <c r="L187" s="2">
        <v>1085077238.0124822</v>
      </c>
      <c r="M187" s="58">
        <v>1.5346279515957497</v>
      </c>
      <c r="N187" s="2">
        <v>2531576.2362072552</v>
      </c>
      <c r="O187" s="2">
        <v>477374667.73277438</v>
      </c>
      <c r="P187" s="2">
        <v>146884513.14854598</v>
      </c>
    </row>
    <row r="188" spans="11:16" ht="16" x14ac:dyDescent="0.2">
      <c r="K188" s="53">
        <v>156</v>
      </c>
      <c r="L188" s="2">
        <v>1191018087.0502598</v>
      </c>
      <c r="M188" s="58">
        <v>1.6830628533170775</v>
      </c>
      <c r="N188" s="2">
        <v>2785719.2660195911</v>
      </c>
      <c r="O188" s="2">
        <v>516702373.97247773</v>
      </c>
      <c r="P188" s="2">
        <v>158985345.83768547</v>
      </c>
    </row>
    <row r="189" spans="11:16" ht="16" x14ac:dyDescent="0.2">
      <c r="K189" s="53">
        <v>157</v>
      </c>
      <c r="L189" s="2">
        <v>677657053.52013063</v>
      </c>
      <c r="M189" s="58">
        <v>1.0891016451218496</v>
      </c>
      <c r="N189" s="2">
        <v>1786806.7382841804</v>
      </c>
      <c r="O189" s="2">
        <v>318885909.2614612</v>
      </c>
      <c r="P189" s="2">
        <v>98118741.311218828</v>
      </c>
    </row>
    <row r="190" spans="11:16" ht="16" x14ac:dyDescent="0.2">
      <c r="K190" s="53">
        <v>158</v>
      </c>
      <c r="L190" s="2">
        <v>684959954.49439085</v>
      </c>
      <c r="M190" s="58">
        <v>1.0671423356152441</v>
      </c>
      <c r="N190" s="2">
        <v>1653610.9891790967</v>
      </c>
      <c r="O190" s="2">
        <v>323049129.11981237</v>
      </c>
      <c r="P190" s="2">
        <v>99399732.036865339</v>
      </c>
    </row>
    <row r="191" spans="11:16" ht="16" x14ac:dyDescent="0.2">
      <c r="K191" s="53">
        <v>159</v>
      </c>
      <c r="L191" s="2">
        <v>581058253.32964361</v>
      </c>
      <c r="M191" s="58">
        <v>0.96017275562400051</v>
      </c>
      <c r="N191" s="2">
        <v>1489131.045928495</v>
      </c>
      <c r="O191" s="2">
        <v>281994080.77384931</v>
      </c>
      <c r="P191" s="2">
        <v>86767409.46887669</v>
      </c>
    </row>
    <row r="192" spans="11:16" ht="16" x14ac:dyDescent="0.2">
      <c r="K192" s="53">
        <v>160</v>
      </c>
      <c r="L192" s="2">
        <v>934701986.54540277</v>
      </c>
      <c r="M192" s="58">
        <v>1.3877102779086901</v>
      </c>
      <c r="N192" s="2">
        <v>2262174.4372495948</v>
      </c>
      <c r="O192" s="2">
        <v>418308499.25815761</v>
      </c>
      <c r="P192" s="2">
        <v>128710307.46404848</v>
      </c>
    </row>
    <row r="193" spans="11:16" ht="16" x14ac:dyDescent="0.2">
      <c r="K193" s="53">
        <v>161</v>
      </c>
      <c r="L193" s="2">
        <v>796715093.24041891</v>
      </c>
      <c r="M193" s="58">
        <v>1.2067389907190704</v>
      </c>
      <c r="N193" s="2">
        <v>1942139.8949968845</v>
      </c>
      <c r="O193" s="2">
        <v>365724838.09818947</v>
      </c>
      <c r="P193" s="2">
        <v>112530719.41482754</v>
      </c>
    </row>
    <row r="194" spans="11:16" ht="16" x14ac:dyDescent="0.2">
      <c r="K194" s="53">
        <v>162</v>
      </c>
      <c r="L194" s="2">
        <v>746056328.88211703</v>
      </c>
      <c r="M194" s="58">
        <v>1.1772596682843579</v>
      </c>
      <c r="N194" s="2">
        <v>1925902.724535336</v>
      </c>
      <c r="O194" s="2">
        <v>344996136.345101</v>
      </c>
      <c r="P194" s="2">
        <v>106152657.33695415</v>
      </c>
    </row>
    <row r="195" spans="11:16" ht="16" x14ac:dyDescent="0.2">
      <c r="K195" s="53">
        <v>163</v>
      </c>
      <c r="L195" s="2">
        <v>414903521.52816033</v>
      </c>
      <c r="M195" s="58">
        <v>0.739193645825579</v>
      </c>
      <c r="N195" s="2">
        <v>1154356.9623099025</v>
      </c>
      <c r="O195" s="2">
        <v>218548947.84256053</v>
      </c>
      <c r="P195" s="2">
        <v>67245830.105403244</v>
      </c>
    </row>
    <row r="196" spans="11:16" ht="16" x14ac:dyDescent="0.2">
      <c r="K196" s="53">
        <v>164</v>
      </c>
      <c r="L196" s="2">
        <v>1271122689.2981043</v>
      </c>
      <c r="M196" s="58">
        <v>1.7325629459815239</v>
      </c>
      <c r="N196" s="2">
        <v>2846030.7437714883</v>
      </c>
      <c r="O196" s="2">
        <v>549407733.3473345</v>
      </c>
      <c r="P196" s="2">
        <v>169048533.33764139</v>
      </c>
    </row>
    <row r="197" spans="11:16" ht="16" x14ac:dyDescent="0.2">
      <c r="K197" s="53">
        <v>165</v>
      </c>
      <c r="L197" s="2">
        <v>961937978.11589587</v>
      </c>
      <c r="M197" s="58">
        <v>1.4204540587236414</v>
      </c>
      <c r="N197" s="2">
        <v>2302562.9803993586</v>
      </c>
      <c r="O197" s="2">
        <v>428253341.8327989</v>
      </c>
      <c r="P197" s="2">
        <v>131770259.0254766</v>
      </c>
    </row>
    <row r="198" spans="11:16" ht="16" x14ac:dyDescent="0.2">
      <c r="K198" s="53">
        <v>166</v>
      </c>
      <c r="L198" s="2">
        <v>771417623.00488758</v>
      </c>
      <c r="M198" s="58">
        <v>1.1683981896931517</v>
      </c>
      <c r="N198" s="2">
        <v>1839672.0094540319</v>
      </c>
      <c r="O198" s="2">
        <v>356184838.97561812</v>
      </c>
      <c r="P198" s="2">
        <v>109595335.06942096</v>
      </c>
    </row>
    <row r="199" spans="11:16" ht="16" x14ac:dyDescent="0.2">
      <c r="K199" s="53">
        <v>167</v>
      </c>
      <c r="L199" s="2">
        <v>1235154503.0558414</v>
      </c>
      <c r="M199" s="58">
        <v>1.681949795064857</v>
      </c>
      <c r="N199" s="2">
        <v>2736729.6358710546</v>
      </c>
      <c r="O199" s="2">
        <v>535608728.43109667</v>
      </c>
      <c r="P199" s="2">
        <v>164802685.67110664</v>
      </c>
    </row>
    <row r="200" spans="11:16" ht="16" x14ac:dyDescent="0.2">
      <c r="K200" s="53">
        <v>168</v>
      </c>
      <c r="L200" s="2">
        <v>522820790.56862271</v>
      </c>
      <c r="M200" s="58">
        <v>0.87918093415496035</v>
      </c>
      <c r="N200" s="2">
        <v>1368500.9477738063</v>
      </c>
      <c r="O200" s="2">
        <v>260015359.77290398</v>
      </c>
      <c r="P200" s="2">
        <v>80004726.083970457</v>
      </c>
    </row>
    <row r="201" spans="11:16" ht="16" x14ac:dyDescent="0.2">
      <c r="K201" s="53">
        <v>169</v>
      </c>
      <c r="L201" s="2">
        <v>772999343.26633525</v>
      </c>
      <c r="M201" s="58">
        <v>1.2184013445368538</v>
      </c>
      <c r="N201" s="2">
        <v>1982571.1360379898</v>
      </c>
      <c r="O201" s="2">
        <v>354907685.61341012</v>
      </c>
      <c r="P201" s="2">
        <v>109202364.80412617</v>
      </c>
    </row>
    <row r="202" spans="11:16" ht="16" x14ac:dyDescent="0.2">
      <c r="K202" s="53">
        <v>170</v>
      </c>
      <c r="L202" s="2">
        <v>1111306726.9370322</v>
      </c>
      <c r="M202" s="58">
        <v>1.5581370967865773</v>
      </c>
      <c r="N202" s="2">
        <v>2540035.3247934585</v>
      </c>
      <c r="O202" s="2">
        <v>486598401.75896931</v>
      </c>
      <c r="P202" s="2">
        <v>149722585.15660593</v>
      </c>
    </row>
    <row r="203" spans="11:16" ht="16" x14ac:dyDescent="0.2">
      <c r="K203" s="53">
        <v>171</v>
      </c>
      <c r="L203" s="2">
        <v>928258763.90228522</v>
      </c>
      <c r="M203" s="58">
        <v>1.3908749129554128</v>
      </c>
      <c r="N203" s="2">
        <v>2294204.5827857833</v>
      </c>
      <c r="O203" s="2">
        <v>415417943.79804003</v>
      </c>
      <c r="P203" s="2">
        <v>127820905.78401232</v>
      </c>
    </row>
    <row r="204" spans="11:16" ht="16" x14ac:dyDescent="0.2">
      <c r="K204" s="53">
        <v>172</v>
      </c>
      <c r="L204" s="2">
        <v>1044156747.2906139</v>
      </c>
      <c r="M204" s="58">
        <v>1.4986380173987177</v>
      </c>
      <c r="N204" s="2">
        <v>2418847.9340322176</v>
      </c>
      <c r="O204" s="2">
        <v>460447293.3548156</v>
      </c>
      <c r="P204" s="2">
        <v>141676090.26302019</v>
      </c>
    </row>
    <row r="205" spans="11:16" ht="16" x14ac:dyDescent="0.2">
      <c r="K205" s="53">
        <v>173</v>
      </c>
      <c r="L205" s="2">
        <v>979331957.36878991</v>
      </c>
      <c r="M205" s="58">
        <v>1.4432924223001988</v>
      </c>
      <c r="N205" s="2">
        <v>2330394.2667207769</v>
      </c>
      <c r="O205" s="2">
        <v>434969061.48656428</v>
      </c>
      <c r="P205" s="2">
        <v>133836634.3035582</v>
      </c>
    </row>
    <row r="206" spans="11:16" ht="16" x14ac:dyDescent="0.2">
      <c r="K206" s="53">
        <v>174</v>
      </c>
      <c r="L206" s="2">
        <v>966592950.61588621</v>
      </c>
      <c r="M206" s="58">
        <v>1.3603075839563661</v>
      </c>
      <c r="N206" s="2">
        <v>2131057.2282443857</v>
      </c>
      <c r="O206" s="2">
        <v>432962992.93201178</v>
      </c>
      <c r="P206" s="2">
        <v>133219382.44061902</v>
      </c>
    </row>
    <row r="207" spans="11:16" ht="16" x14ac:dyDescent="0.2">
      <c r="K207" s="53">
        <v>175</v>
      </c>
      <c r="L207" s="2">
        <v>862285471.34031034</v>
      </c>
      <c r="M207" s="58">
        <v>1.2825777286110731</v>
      </c>
      <c r="N207" s="2">
        <v>2068422.3908792101</v>
      </c>
      <c r="O207" s="2">
        <v>391067366.60917771</v>
      </c>
      <c r="P207" s="2">
        <v>120328420.49513161</v>
      </c>
    </row>
    <row r="208" spans="11:16" ht="16" x14ac:dyDescent="0.2">
      <c r="K208" s="53">
        <v>176</v>
      </c>
      <c r="L208" s="2">
        <v>965897401.12883401</v>
      </c>
      <c r="M208" s="58">
        <v>1.4165715711020832</v>
      </c>
      <c r="N208" s="2">
        <v>2385437.000883196</v>
      </c>
      <c r="O208" s="2">
        <v>430660492.71555626</v>
      </c>
      <c r="P208" s="2">
        <v>132510920.83555576</v>
      </c>
    </row>
    <row r="209" spans="11:16" ht="16" x14ac:dyDescent="0.2">
      <c r="K209" s="53">
        <v>177</v>
      </c>
      <c r="L209" s="2">
        <v>705271419.79466784</v>
      </c>
      <c r="M209" s="58">
        <v>1.1175615447238361</v>
      </c>
      <c r="N209" s="2">
        <v>1827537.2208949819</v>
      </c>
      <c r="O209" s="2">
        <v>329983511.20405221</v>
      </c>
      <c r="P209" s="2">
        <v>101533388.06278528</v>
      </c>
    </row>
    <row r="210" spans="11:16" ht="16" x14ac:dyDescent="0.2">
      <c r="K210" s="53">
        <v>178</v>
      </c>
      <c r="L210" s="2">
        <v>985659808.6453985</v>
      </c>
      <c r="M210" s="58">
        <v>1.4731403359689352</v>
      </c>
      <c r="N210" s="2">
        <v>2455189.8877980942</v>
      </c>
      <c r="O210" s="2">
        <v>436923731.8504898</v>
      </c>
      <c r="P210" s="2">
        <v>134438071.33861226</v>
      </c>
    </row>
    <row r="211" spans="11:16" ht="16" x14ac:dyDescent="0.2">
      <c r="K211" s="53">
        <v>179</v>
      </c>
      <c r="L211" s="2">
        <v>754352051.97734153</v>
      </c>
      <c r="M211" s="58">
        <v>1.124149392465541</v>
      </c>
      <c r="N211" s="2">
        <v>1725579.1338704408</v>
      </c>
      <c r="O211" s="2">
        <v>350874080.53374511</v>
      </c>
      <c r="P211" s="2">
        <v>107961255.54884465</v>
      </c>
    </row>
    <row r="212" spans="11:16" ht="16" x14ac:dyDescent="0.2">
      <c r="K212" s="53">
        <v>180</v>
      </c>
      <c r="L212" s="2">
        <v>524886898.4344281</v>
      </c>
      <c r="M212" s="58">
        <v>0.88482978367650489</v>
      </c>
      <c r="N212" s="2">
        <v>1393544.1449412894</v>
      </c>
      <c r="O212" s="2">
        <v>260708032.72354674</v>
      </c>
      <c r="P212" s="2">
        <v>80217856.222629786</v>
      </c>
    </row>
    <row r="213" spans="11:16" ht="16" x14ac:dyDescent="0.2">
      <c r="K213" s="53">
        <v>181</v>
      </c>
      <c r="L213" s="2">
        <v>1110834668.7438385</v>
      </c>
      <c r="M213" s="58">
        <v>1.5880208794588797</v>
      </c>
      <c r="N213" s="2">
        <v>2559760.6520616841</v>
      </c>
      <c r="O213" s="2">
        <v>485959116.32411557</v>
      </c>
      <c r="P213" s="2">
        <v>149525881.94588169</v>
      </c>
    </row>
    <row r="214" spans="11:16" ht="16" x14ac:dyDescent="0.2">
      <c r="K214" s="53">
        <v>182</v>
      </c>
      <c r="L214" s="2">
        <v>1034282679.878719</v>
      </c>
      <c r="M214" s="58">
        <v>1.4876264285037726</v>
      </c>
      <c r="N214" s="2">
        <v>2464274.662056685</v>
      </c>
      <c r="O214" s="2">
        <v>457010646.57630223</v>
      </c>
      <c r="P214" s="2">
        <v>140618660.48501608</v>
      </c>
    </row>
    <row r="215" spans="11:16" ht="16" x14ac:dyDescent="0.2">
      <c r="K215" s="53">
        <v>183</v>
      </c>
      <c r="L215" s="2">
        <v>837048742.82924426</v>
      </c>
      <c r="M215" s="58">
        <v>1.2780599401297246</v>
      </c>
      <c r="N215" s="2">
        <v>2072436.3349215158</v>
      </c>
      <c r="O215" s="2">
        <v>380487363.48245847</v>
      </c>
      <c r="P215" s="2">
        <v>117073034.91767955</v>
      </c>
    </row>
    <row r="216" spans="11:16" ht="16" x14ac:dyDescent="0.2">
      <c r="K216" s="53">
        <v>184</v>
      </c>
      <c r="L216" s="2">
        <v>695688905.12102449</v>
      </c>
      <c r="M216" s="58">
        <v>1.0981356583476098</v>
      </c>
      <c r="N216" s="2">
        <v>1728518.6235825003</v>
      </c>
      <c r="O216" s="2">
        <v>326431085.3202818</v>
      </c>
      <c r="P216" s="2">
        <v>100440333.94470209</v>
      </c>
    </row>
    <row r="217" spans="11:16" ht="16" x14ac:dyDescent="0.2">
      <c r="K217" s="53">
        <v>185</v>
      </c>
      <c r="L217" s="2">
        <v>523858100.25996041</v>
      </c>
      <c r="M217" s="58">
        <v>0.8881063031791705</v>
      </c>
      <c r="N217" s="2">
        <v>1370155.1964746264</v>
      </c>
      <c r="O217" s="2">
        <v>259874356.92833456</v>
      </c>
      <c r="P217" s="2">
        <v>79961340.593333706</v>
      </c>
    </row>
    <row r="218" spans="11:16" ht="16" x14ac:dyDescent="0.2">
      <c r="K218" s="53">
        <v>186</v>
      </c>
      <c r="L218" s="2">
        <v>1100610711.5388925</v>
      </c>
      <c r="M218" s="58">
        <v>1.5863777185815717</v>
      </c>
      <c r="N218" s="2">
        <v>2665727.9952103281</v>
      </c>
      <c r="O218" s="2">
        <v>482211049.19722855</v>
      </c>
      <c r="P218" s="2">
        <v>148372630.52222416</v>
      </c>
    </row>
    <row r="219" spans="11:16" ht="16" x14ac:dyDescent="0.2">
      <c r="K219" s="53">
        <v>187</v>
      </c>
      <c r="L219" s="2">
        <v>904750105.08842111</v>
      </c>
      <c r="M219" s="58">
        <v>1.3841463879308629</v>
      </c>
      <c r="N219" s="2">
        <v>2268208.169318059</v>
      </c>
      <c r="O219" s="2">
        <v>405255989.37468302</v>
      </c>
      <c r="P219" s="2">
        <v>124694150.57682553</v>
      </c>
    </row>
    <row r="220" spans="11:16" ht="16" x14ac:dyDescent="0.2">
      <c r="K220" s="53">
        <v>188</v>
      </c>
      <c r="L220" s="2">
        <v>971921652.42981672</v>
      </c>
      <c r="M220" s="58">
        <v>1.4075769888073948</v>
      </c>
      <c r="N220" s="2">
        <v>2286530.5847203918</v>
      </c>
      <c r="O220" s="2">
        <v>433316706.57448447</v>
      </c>
      <c r="P220" s="2">
        <v>133328217.40753368</v>
      </c>
    </row>
    <row r="221" spans="11:16" ht="16" x14ac:dyDescent="0.2">
      <c r="K221" s="53">
        <v>189</v>
      </c>
      <c r="L221" s="2">
        <v>1107832156.4421175</v>
      </c>
      <c r="M221" s="58">
        <v>1.5144445781607989</v>
      </c>
      <c r="N221" s="2">
        <v>2406007.9516651165</v>
      </c>
      <c r="O221" s="2">
        <v>487486804.42196673</v>
      </c>
      <c r="P221" s="2">
        <v>149995939.82214361</v>
      </c>
    </row>
    <row r="222" spans="11:16" ht="16" x14ac:dyDescent="0.2">
      <c r="K222" s="53">
        <v>190</v>
      </c>
      <c r="L222" s="2">
        <v>880633062.81200051</v>
      </c>
      <c r="M222" s="58">
        <v>1.3015229349093258</v>
      </c>
      <c r="N222" s="2">
        <v>2081256.645782023</v>
      </c>
      <c r="O222" s="2">
        <v>398072793.58261585</v>
      </c>
      <c r="P222" s="2">
        <v>122483936.4869587</v>
      </c>
    </row>
    <row r="223" spans="11:16" ht="16" x14ac:dyDescent="0.2">
      <c r="K223" s="53">
        <v>191</v>
      </c>
      <c r="L223" s="2">
        <v>996987444.19686091</v>
      </c>
      <c r="M223" s="58">
        <v>1.4135202169999088</v>
      </c>
      <c r="N223" s="2">
        <v>2296676.3104154435</v>
      </c>
      <c r="O223" s="2">
        <v>444178545.97475225</v>
      </c>
      <c r="P223" s="2">
        <v>136670321.83838531</v>
      </c>
    </row>
    <row r="224" spans="11:16" ht="16" x14ac:dyDescent="0.2">
      <c r="K224" s="53">
        <v>192</v>
      </c>
      <c r="L224" s="2">
        <v>823668955.18191457</v>
      </c>
      <c r="M224" s="58">
        <v>1.2609414236722651</v>
      </c>
      <c r="N224" s="2">
        <v>2059706.3327286965</v>
      </c>
      <c r="O224" s="2">
        <v>375208670.39548093</v>
      </c>
      <c r="P224" s="2">
        <v>115448821.66014799</v>
      </c>
    </row>
    <row r="225" spans="11:16" ht="16" x14ac:dyDescent="0.2">
      <c r="K225" s="53">
        <v>193</v>
      </c>
      <c r="L225" s="2">
        <v>1037923416.1820576</v>
      </c>
      <c r="M225" s="58">
        <v>1.5025451508318124</v>
      </c>
      <c r="N225" s="2">
        <v>2445125.712470084</v>
      </c>
      <c r="O225" s="2">
        <v>457731106.07135886</v>
      </c>
      <c r="P225" s="2">
        <v>140840340.32964888</v>
      </c>
    </row>
    <row r="226" spans="11:16" ht="16" x14ac:dyDescent="0.2">
      <c r="K226" s="53">
        <v>194</v>
      </c>
      <c r="L226" s="2">
        <v>916444541.47731948</v>
      </c>
      <c r="M226" s="58">
        <v>1.333377918628043</v>
      </c>
      <c r="N226" s="2">
        <v>2185087.860038565</v>
      </c>
      <c r="O226" s="2">
        <v>412679258.79179049</v>
      </c>
      <c r="P226" s="2">
        <v>126978233.47439709</v>
      </c>
    </row>
    <row r="227" spans="11:16" ht="16" x14ac:dyDescent="0.2">
      <c r="K227" s="53">
        <v>195</v>
      </c>
      <c r="L227" s="2">
        <v>825757996.38722849</v>
      </c>
      <c r="M227" s="58">
        <v>1.2672907784986212</v>
      </c>
      <c r="N227" s="2">
        <v>2075101.2595182904</v>
      </c>
      <c r="O227" s="2">
        <v>375860591.98387134</v>
      </c>
      <c r="P227" s="2">
        <v>115649412.91811426</v>
      </c>
    </row>
    <row r="228" spans="11:16" ht="16" x14ac:dyDescent="0.2">
      <c r="K228" s="53">
        <v>196</v>
      </c>
      <c r="L228" s="2">
        <v>1020703245.9753406</v>
      </c>
      <c r="M228" s="58">
        <v>1.4685836196829092</v>
      </c>
      <c r="N228" s="2">
        <v>2382811.573875335</v>
      </c>
      <c r="O228" s="2">
        <v>451633656.31111926</v>
      </c>
      <c r="P228" s="2">
        <v>138964201.94188285</v>
      </c>
    </row>
    <row r="229" spans="11:16" ht="16" x14ac:dyDescent="0.2">
      <c r="K229" s="53">
        <v>197</v>
      </c>
      <c r="L229" s="2">
        <v>1192004182.7524972</v>
      </c>
      <c r="M229" s="58">
        <v>1.6828753318199055</v>
      </c>
      <c r="N229" s="2">
        <v>2806575.9371655346</v>
      </c>
      <c r="O229" s="2">
        <v>517069427.13188666</v>
      </c>
      <c r="P229" s="2">
        <v>159098285.27134976</v>
      </c>
    </row>
    <row r="230" spans="11:16" ht="16" x14ac:dyDescent="0.2">
      <c r="K230" s="53">
        <v>198</v>
      </c>
      <c r="L230" s="2">
        <v>688873235.79502249</v>
      </c>
      <c r="M230" s="58">
        <v>1.1053447478885343</v>
      </c>
      <c r="N230" s="2">
        <v>1808307.4763487098</v>
      </c>
      <c r="O230" s="2">
        <v>323156329.29577637</v>
      </c>
      <c r="P230" s="2">
        <v>99432716.706392735</v>
      </c>
    </row>
    <row r="231" spans="11:16" ht="16" x14ac:dyDescent="0.2">
      <c r="K231" s="53">
        <v>199</v>
      </c>
      <c r="L231" s="2">
        <v>949616698.18860745</v>
      </c>
      <c r="M231" s="58">
        <v>1.3949208690771924</v>
      </c>
      <c r="N231" s="2">
        <v>2230057.4086758057</v>
      </c>
      <c r="O231" s="2">
        <v>424177612.63608032</v>
      </c>
      <c r="P231" s="2">
        <v>130516188.50340931</v>
      </c>
    </row>
    <row r="232" spans="11:16" ht="16" x14ac:dyDescent="0.2">
      <c r="K232" s="53">
        <v>200</v>
      </c>
      <c r="L232" s="2">
        <v>1189117988.4680395</v>
      </c>
      <c r="M232" s="58">
        <v>1.671700039842992</v>
      </c>
      <c r="N232" s="2">
        <v>2728980.7231169543</v>
      </c>
      <c r="O232" s="2">
        <v>516297949.65057886</v>
      </c>
      <c r="P232" s="2">
        <v>158860907.58479351</v>
      </c>
    </row>
    <row r="233" spans="11:16" ht="16" x14ac:dyDescent="0.2">
      <c r="K233" s="53">
        <v>201</v>
      </c>
      <c r="L233" s="2">
        <v>903310066.53373063</v>
      </c>
      <c r="M233" s="58">
        <v>1.3545443697385111</v>
      </c>
      <c r="N233" s="2">
        <v>2214542.2134641912</v>
      </c>
      <c r="O233" s="2">
        <v>405877423.63748062</v>
      </c>
      <c r="P233" s="2">
        <v>124885361.11922482</v>
      </c>
    </row>
    <row r="234" spans="11:16" ht="16" x14ac:dyDescent="0.2">
      <c r="K234" s="53">
        <v>202</v>
      </c>
      <c r="L234" s="2">
        <v>1077652171.7213869</v>
      </c>
      <c r="M234" s="58">
        <v>1.5121395437440746</v>
      </c>
      <c r="N234" s="2">
        <v>2469467.7660564557</v>
      </c>
      <c r="O234" s="2">
        <v>474764536.33358496</v>
      </c>
      <c r="P234" s="2">
        <v>146081395.7949492</v>
      </c>
    </row>
    <row r="235" spans="11:16" ht="16" x14ac:dyDescent="0.2">
      <c r="K235" s="53">
        <v>203</v>
      </c>
      <c r="L235" s="2">
        <v>749860508.67302656</v>
      </c>
      <c r="M235" s="58">
        <v>1.1361399707809809</v>
      </c>
      <c r="N235" s="2">
        <v>1791668.8465898377</v>
      </c>
      <c r="O235" s="2">
        <v>348467773.6557067</v>
      </c>
      <c r="P235" s="2">
        <v>107220853.43252513</v>
      </c>
    </row>
    <row r="236" spans="11:16" ht="16" x14ac:dyDescent="0.2">
      <c r="K236" s="53">
        <v>204</v>
      </c>
      <c r="L236" s="2">
        <v>1042006524.946721</v>
      </c>
      <c r="M236" s="58">
        <v>1.515713892455604</v>
      </c>
      <c r="N236" s="2">
        <v>2474363.1917592916</v>
      </c>
      <c r="O236" s="2">
        <v>459309971.17779434</v>
      </c>
      <c r="P236" s="2">
        <v>141326144.97778288</v>
      </c>
    </row>
    <row r="237" spans="11:16" ht="16" x14ac:dyDescent="0.2">
      <c r="K237" s="53">
        <v>205</v>
      </c>
      <c r="L237" s="2">
        <v>600171514.89346528</v>
      </c>
      <c r="M237" s="58">
        <v>0.97043074567682486</v>
      </c>
      <c r="N237" s="2">
        <v>1527208.7086245643</v>
      </c>
      <c r="O237" s="2">
        <v>290170514.00185812</v>
      </c>
      <c r="P237" s="2">
        <v>89283235.077494815</v>
      </c>
    </row>
    <row r="238" spans="11:16" ht="16" x14ac:dyDescent="0.2">
      <c r="K238" s="53">
        <v>206</v>
      </c>
      <c r="L238" s="2">
        <v>963089937.33304071</v>
      </c>
      <c r="M238" s="58">
        <v>1.3602808232686279</v>
      </c>
      <c r="N238" s="2">
        <v>2129969.1951786177</v>
      </c>
      <c r="O238" s="2">
        <v>431353391.16100979</v>
      </c>
      <c r="P238" s="2">
        <v>132724120.35723376</v>
      </c>
    </row>
    <row r="239" spans="11:16" ht="16" x14ac:dyDescent="0.2">
      <c r="K239" s="53">
        <v>207</v>
      </c>
      <c r="L239" s="2">
        <v>876587345.19137979</v>
      </c>
      <c r="M239" s="58">
        <v>1.2930179379052404</v>
      </c>
      <c r="N239" s="2">
        <v>2054932.7405736179</v>
      </c>
      <c r="O239" s="2">
        <v>396442394.72506851</v>
      </c>
      <c r="P239" s="2">
        <v>121982275.30002108</v>
      </c>
    </row>
    <row r="240" spans="11:16" ht="16" x14ac:dyDescent="0.2">
      <c r="K240" s="53">
        <v>208</v>
      </c>
      <c r="L240" s="2">
        <v>819931754.639274</v>
      </c>
      <c r="M240" s="58">
        <v>1.2556206337243134</v>
      </c>
      <c r="N240" s="2">
        <v>2041272.147205831</v>
      </c>
      <c r="O240" s="2">
        <v>373818172.74559104</v>
      </c>
      <c r="P240" s="2">
        <v>115020976.22941263</v>
      </c>
    </row>
    <row r="241" spans="11:16" ht="16" x14ac:dyDescent="0.2">
      <c r="K241" s="53">
        <v>209</v>
      </c>
      <c r="L241" s="2">
        <v>767768848.10905623</v>
      </c>
      <c r="M241" s="58">
        <v>1.1710954499496657</v>
      </c>
      <c r="N241" s="2">
        <v>1868362.9715783312</v>
      </c>
      <c r="O241" s="2">
        <v>354413166.28860283</v>
      </c>
      <c r="P241" s="2">
        <v>109050205.01187778</v>
      </c>
    </row>
    <row r="242" spans="11:16" ht="16" x14ac:dyDescent="0.2">
      <c r="K242" s="53">
        <v>210</v>
      </c>
      <c r="L242" s="2">
        <v>1060464529.7179434</v>
      </c>
      <c r="M242" s="58">
        <v>1.5161556502430402</v>
      </c>
      <c r="N242" s="2">
        <v>2430748.5481963833</v>
      </c>
      <c r="O242" s="2">
        <v>467006744.97347677</v>
      </c>
      <c r="P242" s="2">
        <v>143694383.06876212</v>
      </c>
    </row>
    <row r="243" spans="11:16" ht="16" x14ac:dyDescent="0.2">
      <c r="K243" s="53">
        <v>211</v>
      </c>
      <c r="L243" s="2">
        <v>572340917.17193449</v>
      </c>
      <c r="M243" s="58">
        <v>0.93911387269410374</v>
      </c>
      <c r="N243" s="2">
        <v>1460753.9207954691</v>
      </c>
      <c r="O243" s="2">
        <v>279020688.75551057</v>
      </c>
      <c r="P243" s="2">
        <v>85852519.617080182</v>
      </c>
    </row>
    <row r="244" spans="11:16" ht="16" x14ac:dyDescent="0.2">
      <c r="K244" s="53">
        <v>212</v>
      </c>
      <c r="L244" s="2">
        <v>966886929.14378285</v>
      </c>
      <c r="M244" s="58">
        <v>1.3985626383595093</v>
      </c>
      <c r="N244" s="2">
        <v>2278986.8299564361</v>
      </c>
      <c r="O244" s="2">
        <v>431807090.14610958</v>
      </c>
      <c r="P244" s="2">
        <v>132863720.0449568</v>
      </c>
    </row>
    <row r="245" spans="11:16" ht="16" x14ac:dyDescent="0.2">
      <c r="K245" s="53">
        <v>213</v>
      </c>
      <c r="L245" s="2">
        <v>987502636.63985324</v>
      </c>
      <c r="M245" s="58">
        <v>1.4560507830600233</v>
      </c>
      <c r="N245" s="2">
        <v>2415004.2284177728</v>
      </c>
      <c r="O245" s="2">
        <v>438121886.16857159</v>
      </c>
      <c r="P245" s="2">
        <v>134806734.20571432</v>
      </c>
    </row>
    <row r="246" spans="11:16" ht="16" x14ac:dyDescent="0.2">
      <c r="K246" s="53">
        <v>214</v>
      </c>
      <c r="L246" s="2">
        <v>999128884.1391716</v>
      </c>
      <c r="M246" s="58">
        <v>1.4478515389212796</v>
      </c>
      <c r="N246" s="2">
        <v>2351803.5212127627</v>
      </c>
      <c r="O246" s="2">
        <v>443475661.08908737</v>
      </c>
      <c r="P246" s="2">
        <v>136454049.56587303</v>
      </c>
    </row>
    <row r="247" spans="11:16" ht="16" x14ac:dyDescent="0.2">
      <c r="K247" s="53">
        <v>215</v>
      </c>
      <c r="L247" s="2">
        <v>897787389.1082679</v>
      </c>
      <c r="M247" s="58">
        <v>1.3640610017820038</v>
      </c>
      <c r="N247" s="2">
        <v>2242339.9209166756</v>
      </c>
      <c r="O247" s="2">
        <v>403149370.11646622</v>
      </c>
      <c r="P247" s="2">
        <v>124045960.03583574</v>
      </c>
    </row>
    <row r="248" spans="11:16" ht="16" x14ac:dyDescent="0.2">
      <c r="K248" s="53">
        <v>216</v>
      </c>
      <c r="L248" s="2">
        <v>961001177.66246676</v>
      </c>
      <c r="M248" s="58">
        <v>1.3826846173200851</v>
      </c>
      <c r="N248" s="2">
        <v>2194840.8524789079</v>
      </c>
      <c r="O248" s="2">
        <v>429714209.64927882</v>
      </c>
      <c r="P248" s="2">
        <v>132219756.8151627</v>
      </c>
    </row>
    <row r="249" spans="11:16" ht="16" x14ac:dyDescent="0.2">
      <c r="K249" s="53">
        <v>217</v>
      </c>
      <c r="L249" s="2">
        <v>1210198694.3260493</v>
      </c>
      <c r="M249" s="58">
        <v>1.7079417364162781</v>
      </c>
      <c r="N249" s="2">
        <v>2829717.4847225412</v>
      </c>
      <c r="O249" s="2">
        <v>523991217.15442312</v>
      </c>
      <c r="P249" s="2">
        <v>161228066.81674558</v>
      </c>
    </row>
    <row r="250" spans="11:16" ht="16" x14ac:dyDescent="0.2">
      <c r="K250" s="53">
        <v>218</v>
      </c>
      <c r="L250" s="2">
        <v>690693545.05045676</v>
      </c>
      <c r="M250" s="58">
        <v>1.0911958124466357</v>
      </c>
      <c r="N250" s="2">
        <v>1734232.1065211829</v>
      </c>
      <c r="O250" s="2">
        <v>324419204.23053825</v>
      </c>
      <c r="P250" s="2">
        <v>99821293.609396398</v>
      </c>
    </row>
    <row r="251" spans="11:16" ht="16" x14ac:dyDescent="0.2">
      <c r="K251" s="53">
        <v>219</v>
      </c>
      <c r="L251" s="2">
        <v>1017594383.2547121</v>
      </c>
      <c r="M251" s="58">
        <v>1.4305367632478005</v>
      </c>
      <c r="N251" s="2">
        <v>2278189.1172750518</v>
      </c>
      <c r="O251" s="2">
        <v>451958209.20226461</v>
      </c>
      <c r="P251" s="2">
        <v>139064064.36992759</v>
      </c>
    </row>
    <row r="252" spans="11:16" ht="16" x14ac:dyDescent="0.2">
      <c r="K252" s="53">
        <v>220</v>
      </c>
      <c r="L252" s="2">
        <v>758645777.69612944</v>
      </c>
      <c r="M252" s="58">
        <v>1.1735483498345314</v>
      </c>
      <c r="N252" s="2">
        <v>1856958.1620816295</v>
      </c>
      <c r="O252" s="2">
        <v>350336140.88239628</v>
      </c>
      <c r="P252" s="2">
        <v>107795735.65612192</v>
      </c>
    </row>
    <row r="253" spans="11:16" ht="16" x14ac:dyDescent="0.2">
      <c r="K253" s="53">
        <v>221</v>
      </c>
      <c r="L253" s="2">
        <v>1072349039.2144287</v>
      </c>
      <c r="M253" s="58">
        <v>1.5265207406019519</v>
      </c>
      <c r="N253" s="2">
        <v>2507807.0295357853</v>
      </c>
      <c r="O253" s="2">
        <v>472361612.38851678</v>
      </c>
      <c r="P253" s="2">
        <v>145342034.58108208</v>
      </c>
    </row>
    <row r="254" spans="11:16" ht="16" x14ac:dyDescent="0.2">
      <c r="K254" s="53">
        <v>222</v>
      </c>
      <c r="L254" s="2">
        <v>917380562.76407135</v>
      </c>
      <c r="M254" s="58">
        <v>1.3621789120425376</v>
      </c>
      <c r="N254" s="2">
        <v>2238763.9141643718</v>
      </c>
      <c r="O254" s="2">
        <v>411573769.40533447</v>
      </c>
      <c r="P254" s="2">
        <v>126638082.89394908</v>
      </c>
    </row>
    <row r="255" spans="11:16" ht="16" x14ac:dyDescent="0.2">
      <c r="K255" s="53">
        <v>223</v>
      </c>
      <c r="L255" s="2">
        <v>593266540.30414176</v>
      </c>
      <c r="M255" s="58">
        <v>0.96658997001848546</v>
      </c>
      <c r="N255" s="2">
        <v>1502072.8961592684</v>
      </c>
      <c r="O255" s="2">
        <v>287137769.37598926</v>
      </c>
      <c r="P255" s="2">
        <v>88350082.884919778</v>
      </c>
    </row>
    <row r="256" spans="11:16" ht="16" x14ac:dyDescent="0.2">
      <c r="K256" s="53">
        <v>224</v>
      </c>
      <c r="L256" s="2">
        <v>850576334.28453457</v>
      </c>
      <c r="M256" s="58">
        <v>1.2610181073448805</v>
      </c>
      <c r="N256" s="2">
        <v>1975824.144429469</v>
      </c>
      <c r="O256" s="2">
        <v>386954567.74734133</v>
      </c>
      <c r="P256" s="2">
        <v>119062943.92225888</v>
      </c>
    </row>
    <row r="257" spans="11:16" ht="16" x14ac:dyDescent="0.2">
      <c r="K257" s="53">
        <v>225</v>
      </c>
      <c r="L257" s="2">
        <v>929936645.12069476</v>
      </c>
      <c r="M257" s="58">
        <v>1.3581206512320354</v>
      </c>
      <c r="N257" s="2">
        <v>2230686.5297669074</v>
      </c>
      <c r="O257" s="2">
        <v>417741955.13134444</v>
      </c>
      <c r="P257" s="2">
        <v>128535986.19425984</v>
      </c>
    </row>
    <row r="258" spans="11:16" ht="16" x14ac:dyDescent="0.2">
      <c r="K258" s="53">
        <v>226</v>
      </c>
      <c r="L258" s="2">
        <v>817533324.80872715</v>
      </c>
      <c r="M258" s="58">
        <v>1.2619736296238515</v>
      </c>
      <c r="N258" s="2">
        <v>2047939.1928672497</v>
      </c>
      <c r="O258" s="2">
        <v>372353495.05182093</v>
      </c>
      <c r="P258" s="2">
        <v>114570306.16979107</v>
      </c>
    </row>
    <row r="259" spans="11:16" ht="16" x14ac:dyDescent="0.2">
      <c r="K259" s="53">
        <v>227</v>
      </c>
      <c r="L259" s="2">
        <v>714382374.84521627</v>
      </c>
      <c r="M259" s="58">
        <v>1.1223042451969278</v>
      </c>
      <c r="N259" s="2">
        <v>1779737.6804946128</v>
      </c>
      <c r="O259" s="2">
        <v>333352434.14653999</v>
      </c>
      <c r="P259" s="2">
        <v>102569979.73739693</v>
      </c>
    </row>
    <row r="260" spans="11:16" ht="16" x14ac:dyDescent="0.2">
      <c r="K260" s="53">
        <v>228</v>
      </c>
      <c r="L260" s="2">
        <v>859683432.49283314</v>
      </c>
      <c r="M260" s="58">
        <v>1.2679624033650292</v>
      </c>
      <c r="N260" s="2">
        <v>2061608.7326267653</v>
      </c>
      <c r="O260" s="2">
        <v>390881965.0300312</v>
      </c>
      <c r="P260" s="2">
        <v>120271373.85539421</v>
      </c>
    </row>
    <row r="261" spans="11:16" ht="16" x14ac:dyDescent="0.2">
      <c r="K261" s="53">
        <v>229</v>
      </c>
      <c r="L261" s="2">
        <v>520394804.75716126</v>
      </c>
      <c r="M261" s="58">
        <v>0.88035633719271367</v>
      </c>
      <c r="N261" s="2">
        <v>1358495.4028927749</v>
      </c>
      <c r="O261" s="2">
        <v>258725175.59551996</v>
      </c>
      <c r="P261" s="2">
        <v>79607746.337083057</v>
      </c>
    </row>
    <row r="262" spans="11:16" ht="16" x14ac:dyDescent="0.2">
      <c r="K262" s="53">
        <v>230</v>
      </c>
      <c r="L262" s="2">
        <v>1544790033.4256382</v>
      </c>
      <c r="M262" s="58">
        <v>2.0597823905079489</v>
      </c>
      <c r="N262" s="2">
        <v>3544800.3823424829</v>
      </c>
      <c r="O262" s="2">
        <v>654389389.18427408</v>
      </c>
      <c r="P262" s="2">
        <v>201350581.28746891</v>
      </c>
    </row>
    <row r="263" spans="11:16" ht="16" x14ac:dyDescent="0.2">
      <c r="K263" s="53">
        <v>231</v>
      </c>
      <c r="L263" s="2">
        <v>756046674.74725008</v>
      </c>
      <c r="M263" s="58">
        <v>1.1392528106356012</v>
      </c>
      <c r="N263" s="2">
        <v>1841770.885596009</v>
      </c>
      <c r="O263" s="2">
        <v>351134496.45069551</v>
      </c>
      <c r="P263" s="2">
        <v>108041383.52329095</v>
      </c>
    </row>
    <row r="264" spans="11:16" ht="16" x14ac:dyDescent="0.2">
      <c r="K264" s="53">
        <v>232</v>
      </c>
      <c r="L264" s="2">
        <v>923456568.60638702</v>
      </c>
      <c r="M264" s="58">
        <v>1.3825480361484757</v>
      </c>
      <c r="N264" s="2">
        <v>2288656.6105228486</v>
      </c>
      <c r="O264" s="2">
        <v>413610289.82529128</v>
      </c>
      <c r="P264" s="2">
        <v>127264704.56162807</v>
      </c>
    </row>
    <row r="265" spans="11:16" ht="16" x14ac:dyDescent="0.2">
      <c r="K265" s="53">
        <v>233</v>
      </c>
      <c r="L265" s="2">
        <v>1030866209.1130669</v>
      </c>
      <c r="M265" s="58">
        <v>1.4966925272757834</v>
      </c>
      <c r="N265" s="2">
        <v>2483272.3264932237</v>
      </c>
      <c r="O265" s="2">
        <v>455332638.70604628</v>
      </c>
      <c r="P265" s="2">
        <v>140102350.37109113</v>
      </c>
    </row>
    <row r="266" spans="11:16" ht="16" x14ac:dyDescent="0.2">
      <c r="K266" s="53">
        <v>234</v>
      </c>
      <c r="L266" s="2">
        <v>720155540.29713941</v>
      </c>
      <c r="M266" s="58">
        <v>1.1167710980028276</v>
      </c>
      <c r="N266" s="2">
        <v>1808866.2037865475</v>
      </c>
      <c r="O266" s="2">
        <v>336388204.75021374</v>
      </c>
      <c r="P266" s="2">
        <v>103504063.00006577</v>
      </c>
    </row>
    <row r="267" spans="11:16" ht="16" x14ac:dyDescent="0.2">
      <c r="K267" s="53">
        <v>235</v>
      </c>
      <c r="L267" s="2">
        <v>826146565.75974119</v>
      </c>
      <c r="M267" s="58">
        <v>1.2455638299648228</v>
      </c>
      <c r="N267" s="2">
        <v>1977062.8196340334</v>
      </c>
      <c r="O267" s="2">
        <v>376850016.0485419</v>
      </c>
      <c r="P267" s="2">
        <v>115953851.09185907</v>
      </c>
    </row>
    <row r="268" spans="11:16" ht="16" x14ac:dyDescent="0.2">
      <c r="K268" s="53">
        <v>236</v>
      </c>
      <c r="L268" s="2">
        <v>869450450.10407794</v>
      </c>
      <c r="M268" s="58">
        <v>1.28219096899661</v>
      </c>
      <c r="N268" s="2">
        <v>2029634.9046418495</v>
      </c>
      <c r="O268" s="2">
        <v>394021068.85016984</v>
      </c>
      <c r="P268" s="2">
        <v>121237251.95389843</v>
      </c>
    </row>
    <row r="269" spans="11:16" ht="16" x14ac:dyDescent="0.2">
      <c r="K269" s="53">
        <v>237</v>
      </c>
      <c r="L269" s="2">
        <v>1047243942.343192</v>
      </c>
      <c r="M269" s="58">
        <v>1.5334455555594424</v>
      </c>
      <c r="N269" s="2">
        <v>2543291.1961275213</v>
      </c>
      <c r="O269" s="2">
        <v>460731602.7092784</v>
      </c>
      <c r="P269" s="2">
        <v>141763570.06439337</v>
      </c>
    </row>
    <row r="270" spans="11:16" ht="16" x14ac:dyDescent="0.2">
      <c r="K270" s="53">
        <v>238</v>
      </c>
      <c r="L270" s="2">
        <v>733562875.72514367</v>
      </c>
      <c r="M270" s="58">
        <v>1.1608337179877908</v>
      </c>
      <c r="N270" s="2">
        <v>1876755.7193746376</v>
      </c>
      <c r="O270" s="2">
        <v>340114404.34017384</v>
      </c>
      <c r="P270" s="2">
        <v>104650585.95082274</v>
      </c>
    </row>
    <row r="271" spans="11:16" ht="16" x14ac:dyDescent="0.2">
      <c r="K271" s="53">
        <v>239</v>
      </c>
      <c r="L271" s="2">
        <v>624309278.7184062</v>
      </c>
      <c r="M271" s="58">
        <v>0.99249714905769038</v>
      </c>
      <c r="N271" s="2">
        <v>1567252.2545689954</v>
      </c>
      <c r="O271" s="2">
        <v>299823049.88239646</v>
      </c>
      <c r="P271" s="2">
        <v>92253246.117660448</v>
      </c>
    </row>
    <row r="272" spans="11:16" ht="16" x14ac:dyDescent="0.2">
      <c r="K272" s="53">
        <v>240</v>
      </c>
      <c r="L272" s="2">
        <v>915201582.20117211</v>
      </c>
      <c r="M272" s="58">
        <v>1.3732544945944922</v>
      </c>
      <c r="N272" s="2">
        <v>2268736.1619451893</v>
      </c>
      <c r="O272" s="2">
        <v>410500010.38408065</v>
      </c>
      <c r="P272" s="2">
        <v>126307695.50279406</v>
      </c>
    </row>
    <row r="273" spans="11:16" ht="16" x14ac:dyDescent="0.2">
      <c r="K273" s="53">
        <v>241</v>
      </c>
      <c r="L273" s="2">
        <v>738042107.62367153</v>
      </c>
      <c r="M273" s="58">
        <v>1.1301152435582815</v>
      </c>
      <c r="N273" s="2">
        <v>1799706.8052195651</v>
      </c>
      <c r="O273" s="2">
        <v>343606551.54937553</v>
      </c>
      <c r="P273" s="2">
        <v>105725092.78442325</v>
      </c>
    </row>
    <row r="274" spans="11:16" ht="16" x14ac:dyDescent="0.2">
      <c r="K274" s="53">
        <v>242</v>
      </c>
      <c r="L274" s="2">
        <v>867723281.69939446</v>
      </c>
      <c r="M274" s="58">
        <v>1.2960419787386828</v>
      </c>
      <c r="N274" s="2">
        <v>2130214.0817024922</v>
      </c>
      <c r="O274" s="2">
        <v>393082878.1207673</v>
      </c>
      <c r="P274" s="2">
        <v>120948577.88331303</v>
      </c>
    </row>
    <row r="275" spans="11:16" ht="16" x14ac:dyDescent="0.2">
      <c r="K275" s="53">
        <v>243</v>
      </c>
      <c r="L275" s="2">
        <v>1002246598.0141943</v>
      </c>
      <c r="M275" s="58">
        <v>1.4763030576936038</v>
      </c>
      <c r="N275" s="2">
        <v>2454440.0141581618</v>
      </c>
      <c r="O275" s="2">
        <v>443790875.26350915</v>
      </c>
      <c r="P275" s="2">
        <v>136551038.54261822</v>
      </c>
    </row>
    <row r="276" spans="11:16" ht="16" x14ac:dyDescent="0.2">
      <c r="K276" s="53">
        <v>244</v>
      </c>
      <c r="L276" s="2">
        <v>1046408201.4040377</v>
      </c>
      <c r="M276" s="58">
        <v>1.5214168496200995</v>
      </c>
      <c r="N276" s="2">
        <v>2541184.0065096589</v>
      </c>
      <c r="O276" s="2">
        <v>461072918.6131233</v>
      </c>
      <c r="P276" s="2">
        <v>141868590.34249949</v>
      </c>
    </row>
    <row r="277" spans="11:16" ht="16" x14ac:dyDescent="0.2">
      <c r="K277" s="53">
        <v>245</v>
      </c>
      <c r="L277" s="2">
        <v>907766593.54020321</v>
      </c>
      <c r="M277" s="58">
        <v>1.3246811117950203</v>
      </c>
      <c r="N277" s="2">
        <v>2111929.6989923152</v>
      </c>
      <c r="O277" s="2">
        <v>408974661.69731539</v>
      </c>
      <c r="P277" s="2">
        <v>125838357.4453278</v>
      </c>
    </row>
    <row r="278" spans="11:16" ht="16" x14ac:dyDescent="0.2">
      <c r="K278" s="53">
        <v>246</v>
      </c>
      <c r="L278" s="2">
        <v>1102075758.9169695</v>
      </c>
      <c r="M278" s="58">
        <v>1.6040896487267449</v>
      </c>
      <c r="N278" s="2">
        <v>2622671.7518985653</v>
      </c>
      <c r="O278" s="2">
        <v>481769529.26590508</v>
      </c>
      <c r="P278" s="2">
        <v>148236778.23566312</v>
      </c>
    </row>
    <row r="279" spans="11:16" ht="16" x14ac:dyDescent="0.2">
      <c r="K279" s="53">
        <v>247</v>
      </c>
      <c r="L279" s="2">
        <v>637275423.14526236</v>
      </c>
      <c r="M279" s="58">
        <v>1.0129231548437154</v>
      </c>
      <c r="N279" s="2">
        <v>1600858.5203799915</v>
      </c>
      <c r="O279" s="2">
        <v>304565511.49007481</v>
      </c>
      <c r="P279" s="2">
        <v>93712465.073869169</v>
      </c>
    </row>
    <row r="280" spans="11:16" ht="16" x14ac:dyDescent="0.2">
      <c r="K280" s="53">
        <v>248</v>
      </c>
      <c r="L280" s="2">
        <v>937375767.07020593</v>
      </c>
      <c r="M280" s="58">
        <v>1.3443755580279486</v>
      </c>
      <c r="N280" s="2">
        <v>2108008.2323063086</v>
      </c>
      <c r="O280" s="2">
        <v>420595072.11820811</v>
      </c>
      <c r="P280" s="2">
        <v>129413868.34406404</v>
      </c>
    </row>
    <row r="281" spans="11:16" ht="16" x14ac:dyDescent="0.2">
      <c r="K281" s="53">
        <v>249</v>
      </c>
      <c r="L281" s="2">
        <v>939674440.18548644</v>
      </c>
      <c r="M281" s="58">
        <v>1.3816907317721308</v>
      </c>
      <c r="N281" s="2">
        <v>2233674.2397890873</v>
      </c>
      <c r="O281" s="2">
        <v>420526151.11936808</v>
      </c>
      <c r="P281" s="2">
        <v>129392661.88288248</v>
      </c>
    </row>
    <row r="282" spans="11:16" ht="16" x14ac:dyDescent="0.2">
      <c r="K282" s="53">
        <v>250</v>
      </c>
      <c r="L282" s="2">
        <v>882852430.43988347</v>
      </c>
      <c r="M282" s="58">
        <v>1.3281389982432397</v>
      </c>
      <c r="N282" s="2">
        <v>2171245.6240523877</v>
      </c>
      <c r="O282" s="2">
        <v>398051909.34528047</v>
      </c>
      <c r="P282" s="2">
        <v>122477510.56777862</v>
      </c>
    </row>
    <row r="283" spans="11:16" ht="16" x14ac:dyDescent="0.2">
      <c r="K283" s="53">
        <v>251</v>
      </c>
      <c r="L283" s="2">
        <v>983146951.15228653</v>
      </c>
      <c r="M283" s="58">
        <v>1.468482790207263</v>
      </c>
      <c r="N283" s="2">
        <v>2481436.904280914</v>
      </c>
      <c r="O283" s="2">
        <v>435954061.92441046</v>
      </c>
      <c r="P283" s="2">
        <v>134139711.36135706</v>
      </c>
    </row>
    <row r="284" spans="11:16" ht="16" x14ac:dyDescent="0.2">
      <c r="K284" s="53">
        <v>252</v>
      </c>
      <c r="L284" s="2">
        <v>899385705.23195255</v>
      </c>
      <c r="M284" s="58">
        <v>1.3564080788543698</v>
      </c>
      <c r="N284" s="2">
        <v>2243117.6852866337</v>
      </c>
      <c r="O284" s="2">
        <v>404656269.67673934</v>
      </c>
      <c r="P284" s="2">
        <v>124509621.43899672</v>
      </c>
    </row>
    <row r="285" spans="11:16" ht="16" x14ac:dyDescent="0.2">
      <c r="K285" s="53">
        <v>253</v>
      </c>
      <c r="L285" s="2">
        <v>478281545.1520853</v>
      </c>
      <c r="M285" s="58">
        <v>0.83190851886600892</v>
      </c>
      <c r="N285" s="2">
        <v>1298571.6361804842</v>
      </c>
      <c r="O285" s="2">
        <v>242509964.54519582</v>
      </c>
      <c r="P285" s="2">
        <v>74618450.629291028</v>
      </c>
    </row>
    <row r="286" spans="11:16" ht="16" x14ac:dyDescent="0.2">
      <c r="K286" s="53">
        <v>254</v>
      </c>
      <c r="L286" s="2">
        <v>946584021.08787823</v>
      </c>
      <c r="M286" s="58">
        <v>1.3951460412679166</v>
      </c>
      <c r="N286" s="2">
        <v>2237079.7445478416</v>
      </c>
      <c r="O286" s="2">
        <v>422617086.52041608</v>
      </c>
      <c r="P286" s="2">
        <v>130036026.62166648</v>
      </c>
    </row>
    <row r="287" spans="11:16" ht="16" x14ac:dyDescent="0.2">
      <c r="K287" s="53">
        <v>255</v>
      </c>
      <c r="L287" s="2">
        <v>880901877.00207424</v>
      </c>
      <c r="M287" s="58">
        <v>1.3282626035277914</v>
      </c>
      <c r="N287" s="2">
        <v>2153805.8913950534</v>
      </c>
      <c r="O287" s="2">
        <v>396883081.43385375</v>
      </c>
      <c r="P287" s="2">
        <v>122117871.21041653</v>
      </c>
    </row>
    <row r="288" spans="11:16" ht="16" x14ac:dyDescent="0.2">
      <c r="K288" s="53">
        <v>256</v>
      </c>
      <c r="L288" s="2">
        <v>922050171.04786301</v>
      </c>
      <c r="M288" s="58">
        <v>1.3695400650900513</v>
      </c>
      <c r="N288" s="2">
        <v>2180254.7108485131</v>
      </c>
      <c r="O288" s="2">
        <v>413160347.53219098</v>
      </c>
      <c r="P288" s="2">
        <v>127126260.77913567</v>
      </c>
    </row>
    <row r="289" spans="11:16" ht="16" x14ac:dyDescent="0.2">
      <c r="K289" s="53">
        <v>257</v>
      </c>
      <c r="L289" s="2">
        <v>641633509.09515429</v>
      </c>
      <c r="M289" s="58">
        <v>1.0298821785799706</v>
      </c>
      <c r="N289" s="2">
        <v>1656932.5807311316</v>
      </c>
      <c r="O289" s="2">
        <v>305833795.56985587</v>
      </c>
      <c r="P289" s="2">
        <v>94102706.329186425</v>
      </c>
    </row>
    <row r="290" spans="11:16" ht="16" x14ac:dyDescent="0.2">
      <c r="K290" s="53">
        <v>258</v>
      </c>
      <c r="L290" s="2">
        <v>1057194415.8843536</v>
      </c>
      <c r="M290" s="58">
        <v>1.4722893027648563</v>
      </c>
      <c r="N290" s="2">
        <v>2333210.000286534</v>
      </c>
      <c r="O290" s="2">
        <v>467559044.56040955</v>
      </c>
      <c r="P290" s="2">
        <v>143864321.40320295</v>
      </c>
    </row>
    <row r="291" spans="11:16" ht="16" x14ac:dyDescent="0.2">
      <c r="K291" s="53">
        <v>259</v>
      </c>
      <c r="L291" s="2">
        <v>775680056.60216343</v>
      </c>
      <c r="M291" s="58">
        <v>1.1717877522814004</v>
      </c>
      <c r="N291" s="2">
        <v>1845168.946519183</v>
      </c>
      <c r="O291" s="2">
        <v>357856423.53817356</v>
      </c>
      <c r="P291" s="2">
        <v>110109668.7809765</v>
      </c>
    </row>
    <row r="292" spans="11:16" ht="16" x14ac:dyDescent="0.2">
      <c r="K292" s="53">
        <v>260</v>
      </c>
      <c r="L292" s="2">
        <v>923457100.60385537</v>
      </c>
      <c r="M292" s="58">
        <v>1.3650752793407772</v>
      </c>
      <c r="N292" s="2">
        <v>2245286.6016575573</v>
      </c>
      <c r="O292" s="2">
        <v>414129995.62576616</v>
      </c>
      <c r="P292" s="2">
        <v>127424614.03869729</v>
      </c>
    </row>
    <row r="293" spans="11:16" ht="16" x14ac:dyDescent="0.2">
      <c r="K293" s="53">
        <v>261</v>
      </c>
      <c r="L293" s="2">
        <v>1147392393.8891788</v>
      </c>
      <c r="M293" s="58">
        <v>1.5878118609796048</v>
      </c>
      <c r="N293" s="2">
        <v>2587492.1047423584</v>
      </c>
      <c r="O293" s="2">
        <v>501698568.19428331</v>
      </c>
      <c r="P293" s="2">
        <v>154368790.21362567</v>
      </c>
    </row>
    <row r="294" spans="11:16" ht="16" x14ac:dyDescent="0.2">
      <c r="K294" s="53">
        <v>262</v>
      </c>
      <c r="L294" s="2">
        <v>878013494.13631201</v>
      </c>
      <c r="M294" s="58">
        <v>1.3378067639794611</v>
      </c>
      <c r="N294" s="2">
        <v>2218282.8194641015</v>
      </c>
      <c r="O294" s="2">
        <v>395739228.7652092</v>
      </c>
      <c r="P294" s="2">
        <v>121765916.54314129</v>
      </c>
    </row>
    <row r="295" spans="11:16" ht="16" x14ac:dyDescent="0.2">
      <c r="K295" s="53">
        <v>263</v>
      </c>
      <c r="L295" s="2">
        <v>1099076214.1331134</v>
      </c>
      <c r="M295" s="58">
        <v>1.5145318729911086</v>
      </c>
      <c r="N295" s="2">
        <v>2427253.7422201158</v>
      </c>
      <c r="O295" s="2">
        <v>484088262.29459369</v>
      </c>
      <c r="P295" s="2">
        <v>148950234.55218267</v>
      </c>
    </row>
    <row r="296" spans="11:16" ht="16" x14ac:dyDescent="0.2">
      <c r="K296" s="53">
        <v>264</v>
      </c>
      <c r="L296" s="2">
        <v>1133119345.0309229</v>
      </c>
      <c r="M296" s="58">
        <v>1.5893880811753789</v>
      </c>
      <c r="N296" s="2">
        <v>2616141.6607024772</v>
      </c>
      <c r="O296" s="2">
        <v>495394372.88702548</v>
      </c>
      <c r="P296" s="2">
        <v>152429037.81139246</v>
      </c>
    </row>
    <row r="297" spans="11:16" ht="16" x14ac:dyDescent="0.2">
      <c r="K297" s="53">
        <v>265</v>
      </c>
      <c r="L297" s="2">
        <v>923183598.55730772</v>
      </c>
      <c r="M297" s="58">
        <v>1.3935082320536396</v>
      </c>
      <c r="N297" s="2">
        <v>2313531.7874444271</v>
      </c>
      <c r="O297" s="2">
        <v>413314340.41117269</v>
      </c>
      <c r="P297" s="2">
        <v>127173643.20343773</v>
      </c>
    </row>
    <row r="298" spans="11:16" ht="16" x14ac:dyDescent="0.2">
      <c r="K298" s="53">
        <v>266</v>
      </c>
      <c r="L298" s="2">
        <v>649106043.18049812</v>
      </c>
      <c r="M298" s="58">
        <v>1.0362703695584199</v>
      </c>
      <c r="N298" s="2">
        <v>1609373.8016311266</v>
      </c>
      <c r="O298" s="2">
        <v>308244945.19158107</v>
      </c>
      <c r="P298" s="2">
        <v>94844598.520486474</v>
      </c>
    </row>
    <row r="299" spans="11:16" ht="16" x14ac:dyDescent="0.2">
      <c r="K299" s="53">
        <v>267</v>
      </c>
      <c r="L299" s="2">
        <v>600675638.60376477</v>
      </c>
      <c r="M299" s="58">
        <v>0.98979071365942795</v>
      </c>
      <c r="N299" s="2">
        <v>1541938.1408431467</v>
      </c>
      <c r="O299" s="2">
        <v>289319818.89096272</v>
      </c>
      <c r="P299" s="2">
        <v>89021482.735680819</v>
      </c>
    </row>
    <row r="300" spans="11:16" ht="16" x14ac:dyDescent="0.2">
      <c r="K300" s="53">
        <v>268</v>
      </c>
      <c r="L300" s="2">
        <v>1150258802.5361495</v>
      </c>
      <c r="M300" s="58">
        <v>1.6101409237995941</v>
      </c>
      <c r="N300" s="2">
        <v>2632102.8953358638</v>
      </c>
      <c r="O300" s="2">
        <v>501786612.08726752</v>
      </c>
      <c r="P300" s="2">
        <v>154395880.64223614</v>
      </c>
    </row>
    <row r="301" spans="11:16" ht="16" x14ac:dyDescent="0.2">
      <c r="K301" s="53">
        <v>269</v>
      </c>
      <c r="L301" s="2">
        <v>748193948.09449208</v>
      </c>
      <c r="M301" s="58">
        <v>1.1728843061790739</v>
      </c>
      <c r="N301" s="2">
        <v>1892996.2130785189</v>
      </c>
      <c r="O301" s="2">
        <v>345929444.20964932</v>
      </c>
      <c r="P301" s="2">
        <v>106439828.98758441</v>
      </c>
    </row>
    <row r="302" spans="11:16" ht="16" x14ac:dyDescent="0.2">
      <c r="K302" s="53">
        <v>270</v>
      </c>
      <c r="L302" s="2">
        <v>1078795527.0442572</v>
      </c>
      <c r="M302" s="58">
        <v>1.582092632703437</v>
      </c>
      <c r="N302" s="2">
        <v>2585433.4040874061</v>
      </c>
      <c r="O302" s="2">
        <v>472210829.9402889</v>
      </c>
      <c r="P302" s="2">
        <v>145295639.98162737</v>
      </c>
    </row>
    <row r="303" spans="11:16" ht="16" x14ac:dyDescent="0.2">
      <c r="K303" s="53">
        <v>271</v>
      </c>
      <c r="L303" s="2">
        <v>644196485.26139688</v>
      </c>
      <c r="M303" s="58">
        <v>1.0497092138831343</v>
      </c>
      <c r="N303" s="2">
        <v>1652809.7993538224</v>
      </c>
      <c r="O303" s="2">
        <v>305641890.72750783</v>
      </c>
      <c r="P303" s="2">
        <v>94043658.685387015</v>
      </c>
    </row>
    <row r="304" spans="11:16" ht="16" x14ac:dyDescent="0.2">
      <c r="K304" s="53">
        <v>272</v>
      </c>
      <c r="L304" s="2">
        <v>1126525923.5400844</v>
      </c>
      <c r="M304" s="58">
        <v>1.5843072470770316</v>
      </c>
      <c r="N304" s="2">
        <v>2557114.1064401595</v>
      </c>
      <c r="O304" s="2">
        <v>492455299.7535181</v>
      </c>
      <c r="P304" s="2">
        <v>151524707.61646709</v>
      </c>
    </row>
    <row r="305" spans="11:16" ht="16" x14ac:dyDescent="0.2">
      <c r="K305" s="53">
        <v>273</v>
      </c>
      <c r="L305" s="2">
        <v>623073739.15732419</v>
      </c>
      <c r="M305" s="58">
        <v>1.0275577430122937</v>
      </c>
      <c r="N305" s="2">
        <v>1640552.8966709352</v>
      </c>
      <c r="O305" s="2">
        <v>297468856.65368444</v>
      </c>
      <c r="P305" s="2">
        <v>91528878.970364437</v>
      </c>
    </row>
    <row r="306" spans="11:16" ht="16" x14ac:dyDescent="0.2">
      <c r="K306" s="53">
        <v>274</v>
      </c>
      <c r="L306" s="2">
        <v>892063330.33202183</v>
      </c>
      <c r="M306" s="58">
        <v>1.3056387475655402</v>
      </c>
      <c r="N306" s="2">
        <v>2104874.314187102</v>
      </c>
      <c r="O306" s="2">
        <v>403026725.10506129</v>
      </c>
      <c r="P306" s="2">
        <v>124008223.10924964</v>
      </c>
    </row>
    <row r="307" spans="11:16" ht="16" x14ac:dyDescent="0.2">
      <c r="K307" s="53">
        <v>275</v>
      </c>
      <c r="L307" s="2">
        <v>917780314.75329876</v>
      </c>
      <c r="M307" s="58">
        <v>1.3495826667828426</v>
      </c>
      <c r="N307" s="2">
        <v>2148550.8062815843</v>
      </c>
      <c r="O307" s="2">
        <v>412164239.14454281</v>
      </c>
      <c r="P307" s="2">
        <v>126819765.89062858</v>
      </c>
    </row>
    <row r="308" spans="11:16" ht="16" x14ac:dyDescent="0.2">
      <c r="K308" s="53">
        <v>276</v>
      </c>
      <c r="L308" s="2">
        <v>1023144528.9584131</v>
      </c>
      <c r="M308" s="58">
        <v>1.4856447271988693</v>
      </c>
      <c r="N308" s="2">
        <v>2400880.1373025598</v>
      </c>
      <c r="O308" s="2">
        <v>452361668.8548317</v>
      </c>
      <c r="P308" s="2">
        <v>139188205.80148667</v>
      </c>
    </row>
    <row r="309" spans="11:16" ht="16" x14ac:dyDescent="0.2">
      <c r="K309" s="53">
        <v>277</v>
      </c>
      <c r="L309" s="2">
        <v>1041413197.1043956</v>
      </c>
      <c r="M309" s="58">
        <v>1.485702455412214</v>
      </c>
      <c r="N309" s="2">
        <v>2414242.8667087536</v>
      </c>
      <c r="O309" s="2">
        <v>460347430.96552545</v>
      </c>
      <c r="P309" s="2">
        <v>141645363.37400785</v>
      </c>
    </row>
    <row r="310" spans="11:16" ht="16" x14ac:dyDescent="0.2">
      <c r="K310" s="53">
        <v>278</v>
      </c>
      <c r="L310" s="2">
        <v>1096591493.9843545</v>
      </c>
      <c r="M310" s="58">
        <v>1.6100230051633626</v>
      </c>
      <c r="N310" s="2">
        <v>2656802.4846055168</v>
      </c>
      <c r="O310" s="2">
        <v>478977407.64962482</v>
      </c>
      <c r="P310" s="2">
        <v>147377663.89219224</v>
      </c>
    </row>
    <row r="311" spans="11:16" ht="16" x14ac:dyDescent="0.2">
      <c r="K311" s="53">
        <v>279</v>
      </c>
      <c r="L311" s="2">
        <v>891202080.01198423</v>
      </c>
      <c r="M311" s="58">
        <v>1.3473454877162845</v>
      </c>
      <c r="N311" s="2">
        <v>2230624.264628714</v>
      </c>
      <c r="O311" s="2">
        <v>401336504.39166957</v>
      </c>
      <c r="P311" s="2">
        <v>123488155.19743678</v>
      </c>
    </row>
    <row r="312" spans="11:16" ht="16" x14ac:dyDescent="0.2">
      <c r="K312" s="53">
        <v>280</v>
      </c>
      <c r="L312" s="2">
        <v>513988755.06281775</v>
      </c>
      <c r="M312" s="58">
        <v>0.87800869459923492</v>
      </c>
      <c r="N312" s="2">
        <v>1385732.3267190601</v>
      </c>
      <c r="O312" s="2">
        <v>256089292.12173349</v>
      </c>
      <c r="P312" s="2">
        <v>78796705.26822567</v>
      </c>
    </row>
    <row r="313" spans="11:16" ht="16" x14ac:dyDescent="0.2">
      <c r="K313" s="53">
        <v>281</v>
      </c>
      <c r="L313" s="2">
        <v>697665065.8334614</v>
      </c>
      <c r="M313" s="58">
        <v>1.0889142254477453</v>
      </c>
      <c r="N313" s="2">
        <v>1745182.4333128207</v>
      </c>
      <c r="O313" s="2">
        <v>327616467.89844406</v>
      </c>
      <c r="P313" s="2">
        <v>100805067.04567508</v>
      </c>
    </row>
    <row r="314" spans="11:16" ht="16" x14ac:dyDescent="0.2">
      <c r="K314" s="53">
        <v>282</v>
      </c>
      <c r="L314" s="2">
        <v>1173037351.9241288</v>
      </c>
      <c r="M314" s="58">
        <v>1.6745005657287257</v>
      </c>
      <c r="N314" s="2">
        <v>2776841.0220316285</v>
      </c>
      <c r="O314" s="2">
        <v>509264317.96195042</v>
      </c>
      <c r="P314" s="2">
        <v>156696713.21906167</v>
      </c>
    </row>
    <row r="315" spans="11:16" ht="16" x14ac:dyDescent="0.2">
      <c r="K315" s="53">
        <v>283</v>
      </c>
      <c r="L315" s="2">
        <v>915727357.02068532</v>
      </c>
      <c r="M315" s="58">
        <v>1.3444032345889316</v>
      </c>
      <c r="N315" s="2">
        <v>2146858.7488498678</v>
      </c>
      <c r="O315" s="2">
        <v>411582157.45796984</v>
      </c>
      <c r="P315" s="2">
        <v>126640663.83322151</v>
      </c>
    </row>
    <row r="316" spans="11:16" ht="16" x14ac:dyDescent="0.2">
      <c r="K316" s="53">
        <v>284</v>
      </c>
      <c r="L316" s="2">
        <v>1028912788.2732379</v>
      </c>
      <c r="M316" s="58">
        <v>1.4817664545647222</v>
      </c>
      <c r="N316" s="2">
        <v>2460454.232517221</v>
      </c>
      <c r="O316" s="2">
        <v>455562817.79092121</v>
      </c>
      <c r="P316" s="2">
        <v>140173174.70489883</v>
      </c>
    </row>
    <row r="317" spans="11:16" ht="16" x14ac:dyDescent="0.2">
      <c r="K317" s="53">
        <v>285</v>
      </c>
      <c r="L317" s="2">
        <v>987245563.1609354</v>
      </c>
      <c r="M317" s="58">
        <v>1.4379254952328462</v>
      </c>
      <c r="N317" s="2">
        <v>2331525.7230174816</v>
      </c>
      <c r="O317" s="2">
        <v>438788284.11258566</v>
      </c>
      <c r="P317" s="2">
        <v>135011779.72694942</v>
      </c>
    </row>
    <row r="318" spans="11:16" ht="16" x14ac:dyDescent="0.2">
      <c r="K318" s="53">
        <v>286</v>
      </c>
      <c r="L318" s="2">
        <v>1030420314.0412765</v>
      </c>
      <c r="M318" s="58">
        <v>1.4964438174565249</v>
      </c>
      <c r="N318" s="2">
        <v>2457760.3396471338</v>
      </c>
      <c r="O318" s="2">
        <v>455025494.57339227</v>
      </c>
      <c r="P318" s="2">
        <v>140007844.4841207</v>
      </c>
    </row>
    <row r="319" spans="11:16" ht="16" x14ac:dyDescent="0.2">
      <c r="K319" s="53">
        <v>287</v>
      </c>
      <c r="L319" s="2">
        <v>816235708.92969203</v>
      </c>
      <c r="M319" s="58">
        <v>1.2520859835539451</v>
      </c>
      <c r="N319" s="2">
        <v>2030874.5942870155</v>
      </c>
      <c r="O319" s="2">
        <v>372347011.9940691</v>
      </c>
      <c r="P319" s="2">
        <v>114568311.38279052</v>
      </c>
    </row>
    <row r="320" spans="11:16" ht="16" x14ac:dyDescent="0.2">
      <c r="K320" s="53">
        <v>288</v>
      </c>
      <c r="L320" s="2">
        <v>1407170101.3502998</v>
      </c>
      <c r="M320" s="58">
        <v>1.8961980106578671</v>
      </c>
      <c r="N320" s="2">
        <v>3136519.4876317396</v>
      </c>
      <c r="O320" s="2">
        <v>600951995.49846268</v>
      </c>
      <c r="P320" s="2">
        <v>184908306.3072193</v>
      </c>
    </row>
    <row r="321" spans="11:16" ht="16" x14ac:dyDescent="0.2">
      <c r="K321" s="53">
        <v>289</v>
      </c>
      <c r="L321" s="2">
        <v>1365551419.7618673</v>
      </c>
      <c r="M321" s="58">
        <v>1.8683694078846242</v>
      </c>
      <c r="N321" s="2">
        <v>3101744.7213647785</v>
      </c>
      <c r="O321" s="2">
        <v>584373439.27461278</v>
      </c>
      <c r="P321" s="2">
        <v>179807212.0844962</v>
      </c>
    </row>
    <row r="322" spans="11:16" ht="16" x14ac:dyDescent="0.2">
      <c r="K322" s="53">
        <v>290</v>
      </c>
      <c r="L322" s="2">
        <v>1272109999.0163174</v>
      </c>
      <c r="M322" s="58">
        <v>1.7484875395718156</v>
      </c>
      <c r="N322" s="2">
        <v>2903100.4735000948</v>
      </c>
      <c r="O322" s="2">
        <v>549199519.29792857</v>
      </c>
      <c r="P322" s="2">
        <v>168984467.47628576</v>
      </c>
    </row>
    <row r="323" spans="11:16" ht="16" x14ac:dyDescent="0.2">
      <c r="K323" s="53">
        <v>291</v>
      </c>
      <c r="L323" s="2">
        <v>955321722.01593053</v>
      </c>
      <c r="M323" s="58">
        <v>1.4212979015455738</v>
      </c>
      <c r="N323" s="2">
        <v>2313538.781772186</v>
      </c>
      <c r="O323" s="2">
        <v>425264904.49179471</v>
      </c>
      <c r="P323" s="2">
        <v>130850739.84362915</v>
      </c>
    </row>
    <row r="324" spans="11:16" ht="16" x14ac:dyDescent="0.2">
      <c r="K324" s="53">
        <v>292</v>
      </c>
      <c r="L324" s="2">
        <v>971083012.3148191</v>
      </c>
      <c r="M324" s="58">
        <v>1.4381292503318344</v>
      </c>
      <c r="N324" s="2">
        <v>2406607.3178699003</v>
      </c>
      <c r="O324" s="2">
        <v>432038213.84579599</v>
      </c>
      <c r="P324" s="2">
        <v>132934835.02947572</v>
      </c>
    </row>
    <row r="325" spans="11:16" ht="16" x14ac:dyDescent="0.2">
      <c r="K325" s="53">
        <v>293</v>
      </c>
      <c r="L325" s="2">
        <v>695840945.9756602</v>
      </c>
      <c r="M325" s="58">
        <v>1.100357343786313</v>
      </c>
      <c r="N325" s="2">
        <v>1725530.2321041443</v>
      </c>
      <c r="O325" s="2">
        <v>326048693.05956817</v>
      </c>
      <c r="P325" s="2">
        <v>100322674.78755942</v>
      </c>
    </row>
    <row r="326" spans="11:16" ht="16" x14ac:dyDescent="0.2">
      <c r="K326" s="53">
        <v>294</v>
      </c>
      <c r="L326" s="2">
        <v>770858117.80873096</v>
      </c>
      <c r="M326" s="58">
        <v>1.1781479687767167</v>
      </c>
      <c r="N326" s="2">
        <v>1898118.2590993443</v>
      </c>
      <c r="O326" s="2">
        <v>356110334.0583393</v>
      </c>
      <c r="P326" s="2">
        <v>109572410.47948901</v>
      </c>
    </row>
    <row r="327" spans="11:16" ht="16" x14ac:dyDescent="0.2">
      <c r="K327" s="53">
        <v>295</v>
      </c>
      <c r="L327" s="2">
        <v>865606605.86014056</v>
      </c>
      <c r="M327" s="58">
        <v>1.2763970682718395</v>
      </c>
      <c r="N327" s="2">
        <v>2035932.38684211</v>
      </c>
      <c r="O327" s="2">
        <v>392593126.32202989</v>
      </c>
      <c r="P327" s="2">
        <v>120797885.02216306</v>
      </c>
    </row>
    <row r="328" spans="11:16" ht="16" x14ac:dyDescent="0.2">
      <c r="K328" s="53">
        <v>296</v>
      </c>
      <c r="L328" s="2">
        <v>1033676748.6781769</v>
      </c>
      <c r="M328" s="58">
        <v>1.498852392891961</v>
      </c>
      <c r="N328" s="2">
        <v>2445906.6486069402</v>
      </c>
      <c r="O328" s="2">
        <v>456668522.86606026</v>
      </c>
      <c r="P328" s="2">
        <v>140513391.65109545</v>
      </c>
    </row>
    <row r="329" spans="11:16" ht="16" x14ac:dyDescent="0.2">
      <c r="K329" s="53">
        <v>297</v>
      </c>
      <c r="L329" s="2">
        <v>1165272325.9607751</v>
      </c>
      <c r="M329" s="58">
        <v>1.6912847475139734</v>
      </c>
      <c r="N329" s="2">
        <v>2842128.9688209603</v>
      </c>
      <c r="O329" s="2">
        <v>505883253.08832085</v>
      </c>
      <c r="P329" s="2">
        <v>155656385.56563717</v>
      </c>
    </row>
    <row r="330" spans="11:16" ht="16" x14ac:dyDescent="0.2">
      <c r="K330" s="53">
        <v>298</v>
      </c>
      <c r="L330" s="2">
        <v>1177605759.1460772</v>
      </c>
      <c r="M330" s="58">
        <v>1.663399932765663</v>
      </c>
      <c r="N330" s="2">
        <v>2774608.3327237628</v>
      </c>
      <c r="O330" s="2">
        <v>512208353.45449579</v>
      </c>
      <c r="P330" s="2">
        <v>157602570.29369101</v>
      </c>
    </row>
    <row r="331" spans="11:16" ht="16" x14ac:dyDescent="0.2">
      <c r="K331" s="53">
        <v>299</v>
      </c>
      <c r="L331" s="2">
        <v>1001303782.0508407</v>
      </c>
      <c r="M331" s="58">
        <v>1.4469978448152148</v>
      </c>
      <c r="N331" s="2">
        <v>2330850.6882096706</v>
      </c>
      <c r="O331" s="2">
        <v>444207646.73418158</v>
      </c>
      <c r="P331" s="2">
        <v>136679275.91820973</v>
      </c>
    </row>
    <row r="332" spans="11:16" ht="16" x14ac:dyDescent="0.2">
      <c r="K332" s="53">
        <v>300</v>
      </c>
      <c r="L332" s="2">
        <v>696944238.62562728</v>
      </c>
      <c r="M332" s="58">
        <v>1.0984838457107475</v>
      </c>
      <c r="N332" s="2">
        <v>1761293.0505855761</v>
      </c>
      <c r="O332" s="2">
        <v>326855317.21988678</v>
      </c>
      <c r="P332" s="2">
        <v>100570866.83688824</v>
      </c>
    </row>
    <row r="333" spans="11:16" ht="16" x14ac:dyDescent="0.2">
      <c r="K333" s="53">
        <v>301</v>
      </c>
      <c r="L333" s="2">
        <v>479486127.41911006</v>
      </c>
      <c r="M333" s="58">
        <v>0.82926345041382299</v>
      </c>
      <c r="N333" s="2">
        <v>1290097.6924263218</v>
      </c>
      <c r="O333" s="2">
        <v>243074378.40253001</v>
      </c>
      <c r="P333" s="2">
        <v>74792116.431547686</v>
      </c>
    </row>
    <row r="334" spans="11:16" ht="16" x14ac:dyDescent="0.2">
      <c r="K334" s="53">
        <v>302</v>
      </c>
      <c r="L334" s="2">
        <v>537931498.97760928</v>
      </c>
      <c r="M334" s="58">
        <v>0.88964280938287321</v>
      </c>
      <c r="N334" s="2">
        <v>1381547.3260859621</v>
      </c>
      <c r="O334" s="2">
        <v>266524314.58602923</v>
      </c>
      <c r="P334" s="2">
        <v>82007481.411085919</v>
      </c>
    </row>
    <row r="335" spans="11:16" ht="16" x14ac:dyDescent="0.2">
      <c r="K335" s="53">
        <v>303</v>
      </c>
      <c r="L335" s="2">
        <v>750238333.98330235</v>
      </c>
      <c r="M335" s="58">
        <v>1.1643485758867334</v>
      </c>
      <c r="N335" s="2">
        <v>1842311.0209230906</v>
      </c>
      <c r="O335" s="2">
        <v>347130721.4893226</v>
      </c>
      <c r="P335" s="2">
        <v>106809452.7659454</v>
      </c>
    </row>
    <row r="336" spans="11:16" ht="16" x14ac:dyDescent="0.2">
      <c r="K336" s="53">
        <v>304</v>
      </c>
      <c r="L336" s="2">
        <v>435409076.78416741</v>
      </c>
      <c r="M336" s="58">
        <v>0.77893497926142063</v>
      </c>
      <c r="N336" s="2">
        <v>1222258.8649511884</v>
      </c>
      <c r="O336" s="2">
        <v>225719499.23150507</v>
      </c>
      <c r="P336" s="2">
        <v>69452153.609693855</v>
      </c>
    </row>
    <row r="337" spans="11:16" ht="16" x14ac:dyDescent="0.2">
      <c r="K337" s="53">
        <v>305</v>
      </c>
      <c r="L337" s="2">
        <v>1305994629.4695089</v>
      </c>
      <c r="M337" s="58">
        <v>1.7815076155835383</v>
      </c>
      <c r="N337" s="2">
        <v>2921851.7504311423</v>
      </c>
      <c r="O337" s="2">
        <v>562519563.36589622</v>
      </c>
      <c r="P337" s="2">
        <v>173082942.57412189</v>
      </c>
    </row>
    <row r="338" spans="11:16" ht="16" x14ac:dyDescent="0.2">
      <c r="K338" s="53">
        <v>306</v>
      </c>
      <c r="L338" s="2">
        <v>770011452.04870749</v>
      </c>
      <c r="M338" s="58">
        <v>1.1786005839216118</v>
      </c>
      <c r="N338" s="2">
        <v>1891077.734433033</v>
      </c>
      <c r="O338" s="2">
        <v>355498717.33569366</v>
      </c>
      <c r="P338" s="2">
        <v>109384220.71867497</v>
      </c>
    </row>
    <row r="339" spans="11:16" ht="16" x14ac:dyDescent="0.2">
      <c r="K339" s="53">
        <v>307</v>
      </c>
      <c r="L339" s="2">
        <v>932736359.04900765</v>
      </c>
      <c r="M339" s="58">
        <v>1.3868015997646923</v>
      </c>
      <c r="N339" s="2">
        <v>2265544.4755179994</v>
      </c>
      <c r="O339" s="2">
        <v>417305111.56863987</v>
      </c>
      <c r="P339" s="2">
        <v>128401572.79035072</v>
      </c>
    </row>
    <row r="340" spans="11:16" ht="16" x14ac:dyDescent="0.2">
      <c r="K340" s="53">
        <v>308</v>
      </c>
      <c r="L340" s="2">
        <v>724204227.9471544</v>
      </c>
      <c r="M340" s="58">
        <v>1.1521752458568129</v>
      </c>
      <c r="N340" s="2">
        <v>1879718.3641610281</v>
      </c>
      <c r="O340" s="2">
        <v>336686649.42072052</v>
      </c>
      <c r="P340" s="2">
        <v>103595892.12945247</v>
      </c>
    </row>
    <row r="341" spans="11:16" ht="16" x14ac:dyDescent="0.2">
      <c r="K341" s="53">
        <v>309</v>
      </c>
      <c r="L341" s="2">
        <v>797181998.09638</v>
      </c>
      <c r="M341" s="58">
        <v>1.194072565103383</v>
      </c>
      <c r="N341" s="2">
        <v>1860570.9414007231</v>
      </c>
      <c r="O341" s="2">
        <v>366294698.27440107</v>
      </c>
      <c r="P341" s="2">
        <v>112706061.00750804</v>
      </c>
    </row>
    <row r="342" spans="11:16" ht="16" x14ac:dyDescent="0.2">
      <c r="K342" s="53">
        <v>310</v>
      </c>
      <c r="L342" s="2">
        <v>891705724.7969377</v>
      </c>
      <c r="M342" s="58">
        <v>1.2838387086547423</v>
      </c>
      <c r="N342" s="2">
        <v>2011549.4139914599</v>
      </c>
      <c r="O342" s="2">
        <v>403745925.27272117</v>
      </c>
      <c r="P342" s="2">
        <v>124229515.46852961</v>
      </c>
    </row>
    <row r="343" spans="11:16" ht="16" x14ac:dyDescent="0.2">
      <c r="K343" s="53">
        <v>311</v>
      </c>
      <c r="L343" s="2">
        <v>748611036.46412981</v>
      </c>
      <c r="M343" s="58">
        <v>1.1259655069346772</v>
      </c>
      <c r="N343" s="2">
        <v>1738239.2991583794</v>
      </c>
      <c r="O343" s="2">
        <v>348286094.18644726</v>
      </c>
      <c r="P343" s="2">
        <v>107164952.05736841</v>
      </c>
    </row>
    <row r="344" spans="11:16" ht="16" x14ac:dyDescent="0.2">
      <c r="K344" s="53">
        <v>312</v>
      </c>
      <c r="L344" s="2">
        <v>1001775111.1909893</v>
      </c>
      <c r="M344" s="58">
        <v>1.462576352112285</v>
      </c>
      <c r="N344" s="2">
        <v>2397089.5849646563</v>
      </c>
      <c r="O344" s="2">
        <v>444023789.11276168</v>
      </c>
      <c r="P344" s="2">
        <v>136622704.34238821</v>
      </c>
    </row>
    <row r="345" spans="11:16" ht="16" x14ac:dyDescent="0.2">
      <c r="K345" s="53">
        <v>313</v>
      </c>
      <c r="L345" s="2">
        <v>862677315.02268362</v>
      </c>
      <c r="M345" s="58">
        <v>1.3139347270048649</v>
      </c>
      <c r="N345" s="2">
        <v>2131412.8320044102</v>
      </c>
      <c r="O345" s="2">
        <v>390132333.54874563</v>
      </c>
      <c r="P345" s="2">
        <v>120040718.01499867</v>
      </c>
    </row>
    <row r="346" spans="11:16" ht="16" x14ac:dyDescent="0.2">
      <c r="K346" s="53">
        <v>314</v>
      </c>
      <c r="L346" s="2">
        <v>1188154036.0876179</v>
      </c>
      <c r="M346" s="58">
        <v>1.614957726652746</v>
      </c>
      <c r="N346" s="2">
        <v>2608751.4400627255</v>
      </c>
      <c r="O346" s="2">
        <v>518083791.65319633</v>
      </c>
      <c r="P346" s="2">
        <v>159410397.43175274</v>
      </c>
    </row>
    <row r="347" spans="11:16" ht="16" x14ac:dyDescent="0.2">
      <c r="K347" s="53">
        <v>315</v>
      </c>
      <c r="L347" s="2">
        <v>1083548696.2597716</v>
      </c>
      <c r="M347" s="58">
        <v>1.5369749820383412</v>
      </c>
      <c r="N347" s="2">
        <v>2509076.1427967837</v>
      </c>
      <c r="O347" s="2">
        <v>476215974.63982427</v>
      </c>
      <c r="P347" s="2">
        <v>146527992.19686902</v>
      </c>
    </row>
    <row r="348" spans="11:16" ht="16" x14ac:dyDescent="0.2">
      <c r="K348" s="53">
        <v>316</v>
      </c>
      <c r="L348" s="2">
        <v>908000477.8638376</v>
      </c>
      <c r="M348" s="58">
        <v>1.3736406996714652</v>
      </c>
      <c r="N348" s="2">
        <v>2257864.9464839557</v>
      </c>
      <c r="O348" s="2">
        <v>407185602.27435476</v>
      </c>
      <c r="P348" s="2">
        <v>125287877.62287839</v>
      </c>
    </row>
    <row r="349" spans="11:16" ht="16" x14ac:dyDescent="0.2">
      <c r="K349" s="53">
        <v>317</v>
      </c>
      <c r="L349" s="2">
        <v>966482554.51880932</v>
      </c>
      <c r="M349" s="58">
        <v>1.3699387429864553</v>
      </c>
      <c r="N349" s="2">
        <v>2147864.0827543205</v>
      </c>
      <c r="O349" s="2">
        <v>432527547.84806329</v>
      </c>
      <c r="P349" s="2">
        <v>133085399.33786564</v>
      </c>
    </row>
    <row r="350" spans="11:16" ht="16" x14ac:dyDescent="0.2">
      <c r="K350" s="53">
        <v>318</v>
      </c>
      <c r="L350" s="2">
        <v>958813310.0234735</v>
      </c>
      <c r="M350" s="58">
        <v>1.4057382989913183</v>
      </c>
      <c r="N350" s="2">
        <v>2265469.2770669004</v>
      </c>
      <c r="O350" s="2">
        <v>427636012.15036803</v>
      </c>
      <c r="P350" s="2">
        <v>131580311.43088248</v>
      </c>
    </row>
    <row r="351" spans="11:16" ht="16" x14ac:dyDescent="0.2">
      <c r="K351" s="53">
        <v>319</v>
      </c>
      <c r="L351" s="2">
        <v>765387919.35024405</v>
      </c>
      <c r="M351" s="58">
        <v>1.1907343122599534</v>
      </c>
      <c r="N351" s="2">
        <v>1913716.1713834587</v>
      </c>
      <c r="O351" s="2">
        <v>352576082.63048512</v>
      </c>
      <c r="P351" s="2">
        <v>108484948.50168772</v>
      </c>
    </row>
    <row r="352" spans="11:16" ht="16" x14ac:dyDescent="0.2">
      <c r="K352" s="53">
        <v>320</v>
      </c>
      <c r="L352" s="2">
        <v>1199457194.5390737</v>
      </c>
      <c r="M352" s="58">
        <v>1.6663138000540503</v>
      </c>
      <c r="N352" s="2">
        <v>2784222.6140875244</v>
      </c>
      <c r="O352" s="2">
        <v>521027845.02676994</v>
      </c>
      <c r="P352" s="2">
        <v>160316260.00823691</v>
      </c>
    </row>
    <row r="353" spans="11:16" ht="16" x14ac:dyDescent="0.2">
      <c r="K353" s="53">
        <v>321</v>
      </c>
      <c r="L353" s="2">
        <v>979746213.10525477</v>
      </c>
      <c r="M353" s="58">
        <v>1.4092185719958654</v>
      </c>
      <c r="N353" s="2">
        <v>2312237.9361795583</v>
      </c>
      <c r="O353" s="2">
        <v>436983536.82450044</v>
      </c>
      <c r="P353" s="2">
        <v>134456472.86907706</v>
      </c>
    </row>
    <row r="354" spans="11:16" ht="16" x14ac:dyDescent="0.2">
      <c r="K354" s="53">
        <v>322</v>
      </c>
      <c r="L354" s="2">
        <v>900412378.68320107</v>
      </c>
      <c r="M354" s="58">
        <v>1.3686382631362264</v>
      </c>
      <c r="N354" s="2">
        <v>2275879.513279493</v>
      </c>
      <c r="O354" s="2">
        <v>404343817.93876821</v>
      </c>
      <c r="P354" s="2">
        <v>124413482.44269791</v>
      </c>
    </row>
    <row r="355" spans="11:16" ht="16" x14ac:dyDescent="0.2">
      <c r="K355" s="53">
        <v>323</v>
      </c>
      <c r="L355" s="2">
        <v>1097366816.3067987</v>
      </c>
      <c r="M355" s="58">
        <v>1.5858817637946285</v>
      </c>
      <c r="N355" s="2">
        <v>2686770.7971902257</v>
      </c>
      <c r="O355" s="2">
        <v>480911724.61303294</v>
      </c>
      <c r="P355" s="2">
        <v>147972838.34247166</v>
      </c>
    </row>
    <row r="356" spans="11:16" ht="16" x14ac:dyDescent="0.2">
      <c r="K356" s="53">
        <v>324</v>
      </c>
      <c r="L356" s="2">
        <v>1030453207.4753064</v>
      </c>
      <c r="M356" s="58">
        <v>1.4644315223759872</v>
      </c>
      <c r="N356" s="2">
        <v>2378782.9411366261</v>
      </c>
      <c r="O356" s="2">
        <v>456350706.06172878</v>
      </c>
      <c r="P356" s="2">
        <v>140415601.86514729</v>
      </c>
    </row>
    <row r="357" spans="11:16" ht="16" x14ac:dyDescent="0.2">
      <c r="K357" s="53">
        <v>325</v>
      </c>
      <c r="L357" s="2">
        <v>411284956.15743279</v>
      </c>
      <c r="M357" s="58">
        <v>0.72970444733381834</v>
      </c>
      <c r="N357" s="2">
        <v>1100104.5367092977</v>
      </c>
      <c r="O357" s="2">
        <v>217356215.20641121</v>
      </c>
      <c r="P357" s="2">
        <v>66878835.448126517</v>
      </c>
    </row>
    <row r="358" spans="11:16" ht="16" x14ac:dyDescent="0.2">
      <c r="K358" s="53">
        <v>326</v>
      </c>
      <c r="L358" s="2">
        <v>964377703.1792866</v>
      </c>
      <c r="M358" s="58">
        <v>1.4344585729782331</v>
      </c>
      <c r="N358" s="2">
        <v>2371342.4783580881</v>
      </c>
      <c r="O358" s="2">
        <v>429005381.05781496</v>
      </c>
      <c r="P358" s="2">
        <v>132001655.71009691</v>
      </c>
    </row>
    <row r="359" spans="11:16" ht="16" x14ac:dyDescent="0.2">
      <c r="K359" s="53">
        <v>327</v>
      </c>
      <c r="L359" s="2">
        <v>1330078174.4965076</v>
      </c>
      <c r="M359" s="58">
        <v>1.7679795815875687</v>
      </c>
      <c r="N359" s="2">
        <v>2938782.4896126958</v>
      </c>
      <c r="O359" s="2">
        <v>573407624.51234984</v>
      </c>
      <c r="P359" s="2">
        <v>176433115.23456922</v>
      </c>
    </row>
    <row r="360" spans="11:16" ht="16" x14ac:dyDescent="0.2">
      <c r="K360" s="53">
        <v>328</v>
      </c>
      <c r="L360" s="2">
        <v>813307214.35018754</v>
      </c>
      <c r="M360" s="58">
        <v>1.2474279140379947</v>
      </c>
      <c r="N360" s="2">
        <v>2037226.4749150469</v>
      </c>
      <c r="O360" s="2">
        <v>371492899.42849082</v>
      </c>
      <c r="P360" s="2">
        <v>114305507.51645872</v>
      </c>
    </row>
    <row r="361" spans="11:16" ht="16" x14ac:dyDescent="0.2">
      <c r="K361" s="53">
        <v>329</v>
      </c>
      <c r="L361" s="2">
        <v>924926906.02487493</v>
      </c>
      <c r="M361" s="58">
        <v>1.3686646733425154</v>
      </c>
      <c r="N361" s="2">
        <v>2223403.2004813249</v>
      </c>
      <c r="O361" s="2">
        <v>414613718.37782609</v>
      </c>
      <c r="P361" s="2">
        <v>127573451.80856189</v>
      </c>
    </row>
    <row r="362" spans="11:16" ht="16" x14ac:dyDescent="0.2">
      <c r="K362" s="53">
        <v>330</v>
      </c>
      <c r="L362" s="2">
        <v>731951145.4363445</v>
      </c>
      <c r="M362" s="58">
        <v>1.1451776926289821</v>
      </c>
      <c r="N362" s="2">
        <v>1801041.2846391485</v>
      </c>
      <c r="O362" s="2">
        <v>340081882.6181168</v>
      </c>
      <c r="P362" s="2">
        <v>104640579.26711285</v>
      </c>
    </row>
    <row r="363" spans="11:16" ht="16" x14ac:dyDescent="0.2">
      <c r="K363" s="53">
        <v>331</v>
      </c>
      <c r="L363" s="2">
        <v>843463157.0367322</v>
      </c>
      <c r="M363" s="58">
        <v>1.225240988652613</v>
      </c>
      <c r="N363" s="2">
        <v>1890914.6231975921</v>
      </c>
      <c r="O363" s="2">
        <v>385095159.69979727</v>
      </c>
      <c r="P363" s="2">
        <v>118490818.3691684</v>
      </c>
    </row>
    <row r="364" spans="11:16" ht="16" x14ac:dyDescent="0.2">
      <c r="K364" s="53">
        <v>332</v>
      </c>
      <c r="L364" s="2">
        <v>911555666.14186025</v>
      </c>
      <c r="M364" s="58">
        <v>1.3486391293846181</v>
      </c>
      <c r="N364" s="2">
        <v>2127454.8367805216</v>
      </c>
      <c r="O364" s="2">
        <v>409452913.60128653</v>
      </c>
      <c r="P364" s="2">
        <v>125985511.8773189</v>
      </c>
    </row>
    <row r="365" spans="11:16" ht="16" x14ac:dyDescent="0.2">
      <c r="K365" s="53">
        <v>333</v>
      </c>
      <c r="L365" s="2">
        <v>744660075.66108584</v>
      </c>
      <c r="M365" s="58">
        <v>1.17943577545942</v>
      </c>
      <c r="N365" s="2">
        <v>1921206.1839960113</v>
      </c>
      <c r="O365" s="2">
        <v>344296541.66336715</v>
      </c>
      <c r="P365" s="2">
        <v>105937397.43488222</v>
      </c>
    </row>
    <row r="366" spans="11:16" ht="16" x14ac:dyDescent="0.2">
      <c r="K366" s="53">
        <v>334</v>
      </c>
      <c r="L366" s="2">
        <v>1188951945.5702047</v>
      </c>
      <c r="M366" s="58">
        <v>1.6732260261429306</v>
      </c>
      <c r="N366" s="2">
        <v>2790865.1309263092</v>
      </c>
      <c r="O366" s="2">
        <v>516208207.01883757</v>
      </c>
      <c r="P366" s="2">
        <v>158833294.4673346</v>
      </c>
    </row>
    <row r="367" spans="11:16" ht="16" x14ac:dyDescent="0.2">
      <c r="K367" s="53">
        <v>335</v>
      </c>
      <c r="L367" s="2">
        <v>977532015.33572829</v>
      </c>
      <c r="M367" s="58">
        <v>1.3926030218657206</v>
      </c>
      <c r="N367" s="2">
        <v>2215154.6845048852</v>
      </c>
      <c r="O367" s="2">
        <v>436136147.026079</v>
      </c>
      <c r="P367" s="2">
        <v>134195737.54648586</v>
      </c>
    </row>
    <row r="368" spans="11:16" ht="16" x14ac:dyDescent="0.2">
      <c r="K368" s="53">
        <v>336</v>
      </c>
      <c r="L368" s="2">
        <v>1267546947.4679539</v>
      </c>
      <c r="M368" s="58">
        <v>1.7025792038208927</v>
      </c>
      <c r="N368" s="2">
        <v>2778882.743836428</v>
      </c>
      <c r="O368" s="2">
        <v>548654344.35371089</v>
      </c>
      <c r="P368" s="2">
        <v>168816721.33960336</v>
      </c>
    </row>
    <row r="369" spans="11:16" ht="16" x14ac:dyDescent="0.2">
      <c r="K369" s="53">
        <v>337</v>
      </c>
      <c r="L369" s="2">
        <v>910210914.08519125</v>
      </c>
      <c r="M369" s="58">
        <v>1.3228383547043645</v>
      </c>
      <c r="N369" s="2">
        <v>2104001.4224312804</v>
      </c>
      <c r="O369" s="2">
        <v>410025213.86714095</v>
      </c>
      <c r="P369" s="2">
        <v>126161604.26681261</v>
      </c>
    </row>
    <row r="370" spans="11:16" ht="16" x14ac:dyDescent="0.2">
      <c r="K370" s="53">
        <v>338</v>
      </c>
      <c r="L370" s="2">
        <v>659739845.49867332</v>
      </c>
      <c r="M370" s="58">
        <v>1.0447493181454095</v>
      </c>
      <c r="N370" s="2">
        <v>1630950.738310467</v>
      </c>
      <c r="O370" s="2">
        <v>312794980.32869184</v>
      </c>
      <c r="P370" s="2">
        <v>96244609.331905186</v>
      </c>
    </row>
    <row r="371" spans="11:16" ht="16" x14ac:dyDescent="0.2">
      <c r="K371" s="53">
        <v>339</v>
      </c>
      <c r="L371" s="2">
        <v>1314682275.9295151</v>
      </c>
      <c r="M371" s="58">
        <v>1.8429877344575001</v>
      </c>
      <c r="N371" s="2">
        <v>3128198.6492727371</v>
      </c>
      <c r="O371" s="2">
        <v>563922515.82688177</v>
      </c>
      <c r="P371" s="2">
        <v>173514620.25442514</v>
      </c>
    </row>
    <row r="372" spans="11:16" ht="16" x14ac:dyDescent="0.2">
      <c r="K372" s="53">
        <v>340</v>
      </c>
      <c r="L372" s="2">
        <v>748867832.51655328</v>
      </c>
      <c r="M372" s="58">
        <v>1.136272950069265</v>
      </c>
      <c r="N372" s="2">
        <v>1779772.6226950951</v>
      </c>
      <c r="O372" s="2">
        <v>347978527.91803175</v>
      </c>
      <c r="P372" s="2">
        <v>107070316.28247131</v>
      </c>
    </row>
    <row r="373" spans="11:16" ht="16" x14ac:dyDescent="0.2">
      <c r="K373" s="53">
        <v>341</v>
      </c>
      <c r="L373" s="2">
        <v>1171705908.7054391</v>
      </c>
      <c r="M373" s="58">
        <v>1.6276012485108673</v>
      </c>
      <c r="N373" s="2">
        <v>2733148.2077076561</v>
      </c>
      <c r="O373" s="2">
        <v>511141103.73458499</v>
      </c>
      <c r="P373" s="2">
        <v>157274185.76448768</v>
      </c>
    </row>
    <row r="374" spans="11:16" ht="16" x14ac:dyDescent="0.2">
      <c r="K374" s="53">
        <v>342</v>
      </c>
      <c r="L374" s="2">
        <v>779595832.64648819</v>
      </c>
      <c r="M374" s="58">
        <v>1.1891285224207895</v>
      </c>
      <c r="N374" s="2">
        <v>1880671.7489629493</v>
      </c>
      <c r="O374" s="2">
        <v>358862452.62539732</v>
      </c>
      <c r="P374" s="2">
        <v>110419216.19242997</v>
      </c>
    </row>
    <row r="375" spans="11:16" ht="16" x14ac:dyDescent="0.2">
      <c r="K375" s="53">
        <v>343</v>
      </c>
      <c r="L375" s="2">
        <v>583143596.57890129</v>
      </c>
      <c r="M375" s="58">
        <v>0.967495761809396</v>
      </c>
      <c r="N375" s="2">
        <v>1575242.6765125692</v>
      </c>
      <c r="O375" s="2">
        <v>282815945.9451381</v>
      </c>
      <c r="P375" s="2">
        <v>87020291.060042486</v>
      </c>
    </row>
    <row r="376" spans="11:16" ht="16" x14ac:dyDescent="0.2">
      <c r="K376" s="53">
        <v>344</v>
      </c>
      <c r="L376" s="2">
        <v>758769668.2327832</v>
      </c>
      <c r="M376" s="58">
        <v>1.1502414683615076</v>
      </c>
      <c r="N376" s="2">
        <v>1823271.3654249571</v>
      </c>
      <c r="O376" s="2">
        <v>351790857.03826958</v>
      </c>
      <c r="P376" s="2">
        <v>108243340.62715988</v>
      </c>
    </row>
    <row r="377" spans="11:16" ht="16" x14ac:dyDescent="0.2">
      <c r="K377" s="53">
        <v>345</v>
      </c>
      <c r="L377" s="2">
        <v>993388556.97112894</v>
      </c>
      <c r="M377" s="58">
        <v>1.4438457525247599</v>
      </c>
      <c r="N377" s="2">
        <v>2382977.3150370382</v>
      </c>
      <c r="O377" s="2">
        <v>441283865.35271567</v>
      </c>
      <c r="P377" s="2">
        <v>135779650.87775868</v>
      </c>
    </row>
    <row r="378" spans="11:16" ht="16" x14ac:dyDescent="0.2">
      <c r="K378" s="53">
        <v>346</v>
      </c>
      <c r="L378" s="2">
        <v>843659946.96479785</v>
      </c>
      <c r="M378" s="58">
        <v>1.2838817310714119</v>
      </c>
      <c r="N378" s="2">
        <v>2076698.0411737333</v>
      </c>
      <c r="O378" s="2">
        <v>382692620.45292175</v>
      </c>
      <c r="P378" s="2">
        <v>117751575.52397592</v>
      </c>
    </row>
    <row r="379" spans="11:16" ht="16" x14ac:dyDescent="0.2">
      <c r="K379" s="53">
        <v>347</v>
      </c>
      <c r="L379" s="2">
        <v>1247392193.1185293</v>
      </c>
      <c r="M379" s="58">
        <v>1.6964735232004426</v>
      </c>
      <c r="N379" s="2">
        <v>2787759.7000049106</v>
      </c>
      <c r="O379" s="2">
        <v>541054166.82627475</v>
      </c>
      <c r="P379" s="2">
        <v>166478205.17731529</v>
      </c>
    </row>
    <row r="380" spans="11:16" ht="16" x14ac:dyDescent="0.2">
      <c r="K380" s="53">
        <v>348</v>
      </c>
      <c r="L380" s="2">
        <v>792709137.93726444</v>
      </c>
      <c r="M380" s="58">
        <v>1.2167617925497303</v>
      </c>
      <c r="N380" s="2">
        <v>1992624.0661888353</v>
      </c>
      <c r="O380" s="2">
        <v>363475964.41165322</v>
      </c>
      <c r="P380" s="2">
        <v>111838758.28050868</v>
      </c>
    </row>
    <row r="381" spans="11:16" ht="16" x14ac:dyDescent="0.2">
      <c r="K381" s="53">
        <v>349</v>
      </c>
      <c r="L381" s="2">
        <v>570087068.70499635</v>
      </c>
      <c r="M381" s="58">
        <v>0.93737320022190307</v>
      </c>
      <c r="N381" s="2">
        <v>1452995.1410421333</v>
      </c>
      <c r="O381" s="2">
        <v>278150960.10536259</v>
      </c>
      <c r="P381" s="2">
        <v>85584910.801650017</v>
      </c>
    </row>
    <row r="382" spans="11:16" ht="16" x14ac:dyDescent="0.2">
      <c r="K382" s="53">
        <v>350</v>
      </c>
      <c r="L382" s="2">
        <v>921325335.43212247</v>
      </c>
      <c r="M382" s="58">
        <v>1.3707790499476333</v>
      </c>
      <c r="N382" s="2">
        <v>2247558.0937555088</v>
      </c>
      <c r="O382" s="2">
        <v>412926160.625287</v>
      </c>
      <c r="P382" s="2">
        <v>127054203.26931909</v>
      </c>
    </row>
    <row r="383" spans="11:16" ht="16" x14ac:dyDescent="0.2">
      <c r="K383" s="53">
        <v>351</v>
      </c>
      <c r="L383" s="2">
        <v>917833713.93903136</v>
      </c>
      <c r="M383" s="58">
        <v>1.350153169878161</v>
      </c>
      <c r="N383" s="2">
        <v>2192090.7900539362</v>
      </c>
      <c r="O383" s="2">
        <v>412732790.39721131</v>
      </c>
      <c r="P383" s="2">
        <v>126994704.73760347</v>
      </c>
    </row>
    <row r="384" spans="11:16" ht="16" x14ac:dyDescent="0.2">
      <c r="K384" s="53">
        <v>352</v>
      </c>
      <c r="L384" s="2">
        <v>678061353.80811799</v>
      </c>
      <c r="M384" s="58">
        <v>1.0530204335317221</v>
      </c>
      <c r="N384" s="2">
        <v>1646479.347764744</v>
      </c>
      <c r="O384" s="2">
        <v>320400404.93017375</v>
      </c>
      <c r="P384" s="2">
        <v>98584739.978515014</v>
      </c>
    </row>
    <row r="385" spans="11:16" ht="16" x14ac:dyDescent="0.2">
      <c r="K385" s="53">
        <v>353</v>
      </c>
      <c r="L385" s="2">
        <v>1237734668.6923933</v>
      </c>
      <c r="M385" s="58">
        <v>1.6739360687027243</v>
      </c>
      <c r="N385" s="2">
        <v>2770187.7795331609</v>
      </c>
      <c r="O385" s="2">
        <v>537475109.17602563</v>
      </c>
      <c r="P385" s="2">
        <v>165376956.66954631</v>
      </c>
    </row>
    <row r="386" spans="11:16" ht="16" x14ac:dyDescent="0.2">
      <c r="K386" s="53">
        <v>354</v>
      </c>
      <c r="L386" s="2">
        <v>1233034467.401274</v>
      </c>
      <c r="M386" s="58">
        <v>1.72450782940395</v>
      </c>
      <c r="N386" s="2">
        <v>2857076.2911788961</v>
      </c>
      <c r="O386" s="2">
        <v>533255097.88763827</v>
      </c>
      <c r="P386" s="2">
        <v>164078491.65773484</v>
      </c>
    </row>
    <row r="387" spans="11:16" ht="16" x14ac:dyDescent="0.2">
      <c r="K387" s="53">
        <v>355</v>
      </c>
      <c r="L387" s="2">
        <v>786351817.0730288</v>
      </c>
      <c r="M387" s="58">
        <v>1.1900947216668851</v>
      </c>
      <c r="N387" s="2">
        <v>1873923.7037594735</v>
      </c>
      <c r="O387" s="2">
        <v>362002151.0281297</v>
      </c>
      <c r="P387" s="2">
        <v>111385277.23942451</v>
      </c>
    </row>
    <row r="388" spans="11:16" ht="16" x14ac:dyDescent="0.2">
      <c r="K388" s="53">
        <v>356</v>
      </c>
      <c r="L388" s="2">
        <v>1095406819.8152819</v>
      </c>
      <c r="M388" s="58">
        <v>1.5371628153884105</v>
      </c>
      <c r="N388" s="2">
        <v>2542507.1173974043</v>
      </c>
      <c r="O388" s="2">
        <v>481515275.57737732</v>
      </c>
      <c r="P388" s="2">
        <v>148158546.33150071</v>
      </c>
    </row>
    <row r="389" spans="11:16" ht="16" x14ac:dyDescent="0.2">
      <c r="K389" s="53">
        <v>357</v>
      </c>
      <c r="L389" s="2">
        <v>983132764.65722895</v>
      </c>
      <c r="M389" s="58">
        <v>1.3915996115774187</v>
      </c>
      <c r="N389" s="2">
        <v>2235794.4039917653</v>
      </c>
      <c r="O389" s="2">
        <v>439163240.27000844</v>
      </c>
      <c r="P389" s="2">
        <v>135127150.85231033</v>
      </c>
    </row>
    <row r="390" spans="11:16" ht="16" x14ac:dyDescent="0.2">
      <c r="K390" s="53">
        <v>358</v>
      </c>
      <c r="L390" s="2">
        <v>1149240977.4713254</v>
      </c>
      <c r="M390" s="58">
        <v>1.6254213703557405</v>
      </c>
      <c r="N390" s="2">
        <v>2701301.5403761715</v>
      </c>
      <c r="O390" s="2">
        <v>501193641.20647174</v>
      </c>
      <c r="P390" s="2">
        <v>154213428.06352976</v>
      </c>
    </row>
    <row r="391" spans="11:16" ht="16" x14ac:dyDescent="0.2">
      <c r="K391" s="53">
        <v>359</v>
      </c>
      <c r="L391" s="2">
        <v>563012859.33130503</v>
      </c>
      <c r="M391" s="58">
        <v>0.91979459618054848</v>
      </c>
      <c r="N391" s="2">
        <v>1438735.4388520203</v>
      </c>
      <c r="O391" s="2">
        <v>276010520.42055368</v>
      </c>
      <c r="P391" s="2">
        <v>84926313.975554973</v>
      </c>
    </row>
    <row r="392" spans="11:16" ht="16" x14ac:dyDescent="0.2">
      <c r="K392" s="53">
        <v>360</v>
      </c>
      <c r="L392" s="2">
        <v>890730103.9474926</v>
      </c>
      <c r="M392" s="58">
        <v>1.3669651868929837</v>
      </c>
      <c r="N392" s="2">
        <v>2267610.3382986872</v>
      </c>
      <c r="O392" s="2">
        <v>400178554.50878638</v>
      </c>
      <c r="P392" s="2">
        <v>123131862.92578042</v>
      </c>
    </row>
    <row r="393" spans="11:16" ht="16" x14ac:dyDescent="0.2">
      <c r="K393" s="53">
        <v>361</v>
      </c>
      <c r="L393" s="2">
        <v>847818216.65468907</v>
      </c>
      <c r="M393" s="58">
        <v>1.2605871585698067</v>
      </c>
      <c r="N393" s="2">
        <v>1982041.6074854184</v>
      </c>
      <c r="O393" s="2">
        <v>385403423.33444142</v>
      </c>
      <c r="P393" s="2">
        <v>118585668.71828969</v>
      </c>
    </row>
    <row r="394" spans="11:16" ht="16" x14ac:dyDescent="0.2">
      <c r="K394" s="53">
        <v>362</v>
      </c>
      <c r="L394" s="2">
        <v>997794439.55906773</v>
      </c>
      <c r="M394" s="58">
        <v>1.4824369398492694</v>
      </c>
      <c r="N394" s="2">
        <v>2453819.682786434</v>
      </c>
      <c r="O394" s="2">
        <v>441851137.69408894</v>
      </c>
      <c r="P394" s="2">
        <v>135954196.21356583</v>
      </c>
    </row>
    <row r="395" spans="11:16" ht="16" x14ac:dyDescent="0.2">
      <c r="K395" s="53">
        <v>363</v>
      </c>
      <c r="L395" s="2">
        <v>830620204.70407546</v>
      </c>
      <c r="M395" s="58">
        <v>1.2471600910699037</v>
      </c>
      <c r="N395" s="2">
        <v>2028400.0262661346</v>
      </c>
      <c r="O395" s="2">
        <v>378889681.67169815</v>
      </c>
      <c r="P395" s="2">
        <v>116581440.51436865</v>
      </c>
    </row>
    <row r="396" spans="11:16" ht="16" x14ac:dyDescent="0.2">
      <c r="K396" s="53">
        <v>364</v>
      </c>
      <c r="L396" s="2">
        <v>878861189.03804386</v>
      </c>
      <c r="M396" s="58">
        <v>1.314672448988913</v>
      </c>
      <c r="N396" s="2">
        <v>2096277.5545885724</v>
      </c>
      <c r="O396" s="2">
        <v>396832756.31422126</v>
      </c>
      <c r="P396" s="2">
        <v>122102386.55822191</v>
      </c>
    </row>
    <row r="397" spans="11:16" ht="16" x14ac:dyDescent="0.2">
      <c r="K397" s="53">
        <v>365</v>
      </c>
      <c r="L397" s="2">
        <v>1018078903.1653014</v>
      </c>
      <c r="M397" s="58">
        <v>1.4598751249750266</v>
      </c>
      <c r="N397" s="2">
        <v>2408105.9558792096</v>
      </c>
      <c r="O397" s="2">
        <v>451461001.38329202</v>
      </c>
      <c r="P397" s="2">
        <v>138911077.34870523</v>
      </c>
    </row>
    <row r="398" spans="11:16" ht="16" x14ac:dyDescent="0.2">
      <c r="K398" s="53">
        <v>366</v>
      </c>
      <c r="L398" s="2">
        <v>1130191039.5766129</v>
      </c>
      <c r="M398" s="58">
        <v>1.5877238493999259</v>
      </c>
      <c r="N398" s="2">
        <v>2599748.9436312024</v>
      </c>
      <c r="O398" s="2">
        <v>494396643.47675294</v>
      </c>
      <c r="P398" s="2">
        <v>152122044.1466932</v>
      </c>
    </row>
    <row r="399" spans="11:16" ht="16" x14ac:dyDescent="0.2">
      <c r="K399" s="53">
        <v>367</v>
      </c>
      <c r="L399" s="2">
        <v>914507874.70828152</v>
      </c>
      <c r="M399" s="58">
        <v>1.3526874654327736</v>
      </c>
      <c r="N399" s="2">
        <v>2220748.8632826833</v>
      </c>
      <c r="O399" s="2">
        <v>411065086.80255359</v>
      </c>
      <c r="P399" s="2">
        <v>126481565.1700165</v>
      </c>
    </row>
    <row r="400" spans="11:16" ht="16" x14ac:dyDescent="0.2">
      <c r="K400" s="53">
        <v>368</v>
      </c>
      <c r="L400" s="2">
        <v>882237860.55581307</v>
      </c>
      <c r="M400" s="58">
        <v>1.2965718377900601</v>
      </c>
      <c r="N400" s="2">
        <v>2050055.4303301037</v>
      </c>
      <c r="O400" s="2">
        <v>399347961.61643463</v>
      </c>
      <c r="P400" s="2">
        <v>122876295.8819799</v>
      </c>
    </row>
    <row r="401" spans="11:16" ht="16" x14ac:dyDescent="0.2">
      <c r="K401" s="53">
        <v>369</v>
      </c>
      <c r="L401" s="2">
        <v>899049317.15227091</v>
      </c>
      <c r="M401" s="58">
        <v>1.3438488978210965</v>
      </c>
      <c r="N401" s="2">
        <v>2189073.618636983</v>
      </c>
      <c r="O401" s="2">
        <v>404451886.80242324</v>
      </c>
      <c r="P401" s="2">
        <v>124446734.4007456</v>
      </c>
    </row>
    <row r="402" spans="11:16" ht="16" x14ac:dyDescent="0.2">
      <c r="K402" s="53">
        <v>370</v>
      </c>
      <c r="L402" s="2">
        <v>846716917.88620138</v>
      </c>
      <c r="M402" s="58">
        <v>1.311249755036918</v>
      </c>
      <c r="N402" s="2">
        <v>2171948.8438491337</v>
      </c>
      <c r="O402" s="2">
        <v>383531137.30615151</v>
      </c>
      <c r="P402" s="2">
        <v>118009580.70958507</v>
      </c>
    </row>
    <row r="403" spans="11:16" ht="16" x14ac:dyDescent="0.2">
      <c r="K403" s="53">
        <v>371</v>
      </c>
      <c r="L403" s="2">
        <v>1385689094.1869872</v>
      </c>
      <c r="M403" s="58">
        <v>1.8822639784913764</v>
      </c>
      <c r="N403" s="2">
        <v>3198434.1341458904</v>
      </c>
      <c r="O403" s="2">
        <v>592838033.08495176</v>
      </c>
      <c r="P403" s="2">
        <v>182411702.48767748</v>
      </c>
    </row>
    <row r="404" spans="11:16" ht="16" x14ac:dyDescent="0.2">
      <c r="K404" s="53">
        <v>372</v>
      </c>
      <c r="L404" s="2">
        <v>833311692.25473416</v>
      </c>
      <c r="M404" s="58">
        <v>1.2794797670702942</v>
      </c>
      <c r="N404" s="2">
        <v>2041332.9232509118</v>
      </c>
      <c r="O404" s="2">
        <v>378368608.90820897</v>
      </c>
      <c r="P404" s="2">
        <v>116421110.43329506</v>
      </c>
    </row>
    <row r="405" spans="11:16" ht="16" x14ac:dyDescent="0.2">
      <c r="K405" s="53">
        <v>373</v>
      </c>
      <c r="L405" s="2">
        <v>769854678.26048255</v>
      </c>
      <c r="M405" s="58">
        <v>1.2069763015440502</v>
      </c>
      <c r="N405" s="2">
        <v>1957475.5906211264</v>
      </c>
      <c r="O405" s="2">
        <v>353872744.94876564</v>
      </c>
      <c r="P405" s="2">
        <v>108883921.52269712</v>
      </c>
    </row>
    <row r="406" spans="11:16" ht="16" x14ac:dyDescent="0.2">
      <c r="K406" s="53">
        <v>374</v>
      </c>
      <c r="L406" s="2">
        <v>1335895849.4528394</v>
      </c>
      <c r="M406" s="58">
        <v>1.8251531530672032</v>
      </c>
      <c r="N406" s="2">
        <v>3096794.1586469896</v>
      </c>
      <c r="O406" s="2">
        <v>573871469.95399213</v>
      </c>
      <c r="P406" s="2">
        <v>176575836.90892065</v>
      </c>
    </row>
    <row r="407" spans="11:16" ht="16" x14ac:dyDescent="0.2">
      <c r="K407" s="53">
        <v>375</v>
      </c>
      <c r="L407" s="2">
        <v>371452158.9817794</v>
      </c>
      <c r="M407" s="58">
        <v>0.69580838267975342</v>
      </c>
      <c r="N407" s="2">
        <v>1101104.8249319054</v>
      </c>
      <c r="O407" s="2">
        <v>200997362.37684447</v>
      </c>
      <c r="P407" s="2">
        <v>61845342.269798301</v>
      </c>
    </row>
    <row r="408" spans="11:16" ht="16" x14ac:dyDescent="0.2">
      <c r="K408" s="53">
        <v>376</v>
      </c>
      <c r="L408" s="2">
        <v>679737992.71151924</v>
      </c>
      <c r="M408" s="58">
        <v>1.0643347384589843</v>
      </c>
      <c r="N408" s="2">
        <v>1639890.1913364977</v>
      </c>
      <c r="O408" s="2">
        <v>320640726.50405997</v>
      </c>
      <c r="P408" s="2">
        <v>98658685.078172296</v>
      </c>
    </row>
    <row r="409" spans="11:16" ht="16" x14ac:dyDescent="0.2">
      <c r="K409" s="53">
        <v>377</v>
      </c>
      <c r="L409" s="2">
        <v>786974321.18234766</v>
      </c>
      <c r="M409" s="58">
        <v>1.1909682521725573</v>
      </c>
      <c r="N409" s="2">
        <v>1871324.8433277309</v>
      </c>
      <c r="O409" s="2">
        <v>362098140.29056257</v>
      </c>
      <c r="P409" s="2">
        <v>111414812.39709619</v>
      </c>
    </row>
    <row r="410" spans="11:16" ht="16" x14ac:dyDescent="0.2">
      <c r="K410" s="53">
        <v>378</v>
      </c>
      <c r="L410" s="2">
        <v>976841234.97130942</v>
      </c>
      <c r="M410" s="58">
        <v>1.4003156066937903</v>
      </c>
      <c r="N410" s="2">
        <v>2205981.7981915534</v>
      </c>
      <c r="O410" s="2">
        <v>435580062.87502229</v>
      </c>
      <c r="P410" s="2">
        <v>134024634.7307761</v>
      </c>
    </row>
    <row r="411" spans="11:16" ht="16" x14ac:dyDescent="0.2">
      <c r="K411" s="53">
        <v>379</v>
      </c>
      <c r="L411" s="2">
        <v>1274261668.5068374</v>
      </c>
      <c r="M411" s="58">
        <v>1.7504199225212322</v>
      </c>
      <c r="N411" s="2">
        <v>2949471.4940631264</v>
      </c>
      <c r="O411" s="2">
        <v>550037508.03611815</v>
      </c>
      <c r="P411" s="2">
        <v>169242310.1649594</v>
      </c>
    </row>
    <row r="412" spans="11:16" ht="16" x14ac:dyDescent="0.2">
      <c r="K412" s="53">
        <v>380</v>
      </c>
      <c r="L412" s="2">
        <v>666345696.86565256</v>
      </c>
      <c r="M412" s="58">
        <v>1.0560989576520776</v>
      </c>
      <c r="N412" s="2">
        <v>1696538.7316803236</v>
      </c>
      <c r="O412" s="2">
        <v>315301593.54955816</v>
      </c>
      <c r="P412" s="2">
        <v>97015874.938325599</v>
      </c>
    </row>
    <row r="413" spans="11:16" ht="16" x14ac:dyDescent="0.2">
      <c r="K413" s="53">
        <v>381</v>
      </c>
      <c r="L413" s="2">
        <v>1095320673.684762</v>
      </c>
      <c r="M413" s="58">
        <v>1.5231252117155218</v>
      </c>
      <c r="N413" s="2">
        <v>2465390.4403894758</v>
      </c>
      <c r="O413" s="2">
        <v>482117277.37340796</v>
      </c>
      <c r="P413" s="2">
        <v>148343777.65335628</v>
      </c>
    </row>
    <row r="414" spans="11:16" ht="16" x14ac:dyDescent="0.2">
      <c r="K414" s="53">
        <v>382</v>
      </c>
      <c r="L414" s="2">
        <v>1321742489.1787541</v>
      </c>
      <c r="M414" s="58">
        <v>1.8460644731176652</v>
      </c>
      <c r="N414" s="2">
        <v>3169986.3491849131</v>
      </c>
      <c r="O414" s="2">
        <v>566672769.98942161</v>
      </c>
      <c r="P414" s="2">
        <v>174360852.30443746</v>
      </c>
    </row>
    <row r="415" spans="11:16" ht="16" x14ac:dyDescent="0.2">
      <c r="K415" s="53">
        <v>383</v>
      </c>
      <c r="L415" s="2">
        <v>744674582.81651354</v>
      </c>
      <c r="M415" s="58">
        <v>1.1361139095052617</v>
      </c>
      <c r="N415" s="2">
        <v>1799689.8152678057</v>
      </c>
      <c r="O415" s="2">
        <v>346184264.08416951</v>
      </c>
      <c r="P415" s="2">
        <v>106518235.10282136</v>
      </c>
    </row>
    <row r="416" spans="11:16" ht="16" x14ac:dyDescent="0.2">
      <c r="K416" s="53">
        <v>384</v>
      </c>
      <c r="L416" s="2">
        <v>752364565.60722661</v>
      </c>
      <c r="M416" s="58">
        <v>1.151494660396875</v>
      </c>
      <c r="N416" s="2">
        <v>1837594.4963350836</v>
      </c>
      <c r="O416" s="2">
        <v>348839697.81981939</v>
      </c>
      <c r="P416" s="2">
        <v>107335291.63686749</v>
      </c>
    </row>
    <row r="417" spans="11:16" ht="16" x14ac:dyDescent="0.2">
      <c r="K417" s="53">
        <v>385</v>
      </c>
      <c r="L417" s="2">
        <v>928037276.57355046</v>
      </c>
      <c r="M417" s="58">
        <v>1.3662210834181421</v>
      </c>
      <c r="N417" s="2">
        <v>2217917.6312012211</v>
      </c>
      <c r="O417" s="2">
        <v>416405180.39091545</v>
      </c>
      <c r="P417" s="2">
        <v>128124670.88951245</v>
      </c>
    </row>
    <row r="418" spans="11:16" ht="16" x14ac:dyDescent="0.2">
      <c r="K418" s="53">
        <v>386</v>
      </c>
      <c r="L418" s="2">
        <v>161798021.88118038</v>
      </c>
      <c r="M418" s="58">
        <v>0.38576108860790659</v>
      </c>
      <c r="N418" s="2">
        <v>633004.22570253478</v>
      </c>
      <c r="O418" s="2">
        <v>120563253.79658011</v>
      </c>
      <c r="P418" s="2">
        <v>37096385.783563115</v>
      </c>
    </row>
    <row r="419" spans="11:16" ht="16" x14ac:dyDescent="0.2">
      <c r="K419" s="53">
        <v>387</v>
      </c>
      <c r="L419" s="2">
        <v>846282925.26970434</v>
      </c>
      <c r="M419" s="58">
        <v>1.3122862527195998</v>
      </c>
      <c r="N419" s="2">
        <v>2132518.3055125545</v>
      </c>
      <c r="O419" s="2">
        <v>382860296.86320418</v>
      </c>
      <c r="P419" s="2">
        <v>117803168.26560131</v>
      </c>
    </row>
    <row r="420" spans="11:16" ht="16" x14ac:dyDescent="0.2">
      <c r="K420" s="53">
        <v>388</v>
      </c>
      <c r="L420" s="2">
        <v>1175179803.0431173</v>
      </c>
      <c r="M420" s="58">
        <v>1.5913206458273619</v>
      </c>
      <c r="N420" s="2">
        <v>2540078.6957912594</v>
      </c>
      <c r="O420" s="2">
        <v>513681440.92775851</v>
      </c>
      <c r="P420" s="2">
        <v>158055827.97777185</v>
      </c>
    </row>
    <row r="421" spans="11:16" ht="16" x14ac:dyDescent="0.2">
      <c r="K421" s="53">
        <v>389</v>
      </c>
      <c r="L421" s="2">
        <v>783165353.83032453</v>
      </c>
      <c r="M421" s="58">
        <v>1.2023718575359408</v>
      </c>
      <c r="N421" s="2">
        <v>1909120.6212857631</v>
      </c>
      <c r="O421" s="2">
        <v>359927587.46153951</v>
      </c>
      <c r="P421" s="2">
        <v>110746949.988166</v>
      </c>
    </row>
    <row r="422" spans="11:16" ht="16" x14ac:dyDescent="0.2">
      <c r="K422" s="53">
        <v>390</v>
      </c>
      <c r="L422" s="2">
        <v>707202347.71580434</v>
      </c>
      <c r="M422" s="58">
        <v>1.12990842125182</v>
      </c>
      <c r="N422" s="2">
        <v>1832042.4488063231</v>
      </c>
      <c r="O422" s="2">
        <v>330078753.76748502</v>
      </c>
      <c r="P422" s="2">
        <v>101562693.46691847</v>
      </c>
    </row>
    <row r="423" spans="11:16" ht="16" x14ac:dyDescent="0.2">
      <c r="K423" s="53">
        <v>391</v>
      </c>
      <c r="L423" s="2">
        <v>867285956.84433246</v>
      </c>
      <c r="M423" s="58">
        <v>1.3376003787670365</v>
      </c>
      <c r="N423" s="2">
        <v>2209840.0563622168</v>
      </c>
      <c r="O423" s="2">
        <v>390955045.07513207</v>
      </c>
      <c r="P423" s="2">
        <v>120293860.02311754</v>
      </c>
    </row>
    <row r="424" spans="11:16" ht="16" x14ac:dyDescent="0.2">
      <c r="K424" s="53">
        <v>392</v>
      </c>
      <c r="L424" s="2">
        <v>673666264.20566034</v>
      </c>
      <c r="M424" s="58">
        <v>1.0777777400077997</v>
      </c>
      <c r="N424" s="2">
        <v>1720605.0468787111</v>
      </c>
      <c r="O424" s="2">
        <v>317589105.68797588</v>
      </c>
      <c r="P424" s="2">
        <v>97719724.827069491</v>
      </c>
    </row>
    <row r="425" spans="11:16" ht="16" x14ac:dyDescent="0.2">
      <c r="K425" s="53">
        <v>393</v>
      </c>
      <c r="L425" s="2">
        <v>749584952.8258605</v>
      </c>
      <c r="M425" s="58">
        <v>1.1513255031429002</v>
      </c>
      <c r="N425" s="2">
        <v>1818999.4960350655</v>
      </c>
      <c r="O425" s="2">
        <v>347561085.50808716</v>
      </c>
      <c r="P425" s="2">
        <v>106941872.46402681</v>
      </c>
    </row>
    <row r="426" spans="11:16" ht="16" x14ac:dyDescent="0.2">
      <c r="K426" s="53">
        <v>394</v>
      </c>
      <c r="L426" s="2">
        <v>820103738.10538363</v>
      </c>
      <c r="M426" s="58">
        <v>1.2416124706940219</v>
      </c>
      <c r="N426" s="2">
        <v>2022252.3778408661</v>
      </c>
      <c r="O426" s="2">
        <v>374780391.85571367</v>
      </c>
      <c r="P426" s="2">
        <v>115317043.64791188</v>
      </c>
    </row>
    <row r="427" spans="11:16" ht="16" x14ac:dyDescent="0.2">
      <c r="K427" s="53">
        <v>395</v>
      </c>
      <c r="L427" s="2">
        <v>725642251.35213423</v>
      </c>
      <c r="M427" s="58">
        <v>1.1536087052101713</v>
      </c>
      <c r="N427" s="2">
        <v>1837192.0841494002</v>
      </c>
      <c r="O427" s="2">
        <v>336987897.52731639</v>
      </c>
      <c r="P427" s="2">
        <v>103688583.85455887</v>
      </c>
    </row>
    <row r="428" spans="11:16" ht="16" x14ac:dyDescent="0.2">
      <c r="K428" s="53">
        <v>396</v>
      </c>
      <c r="L428" s="2">
        <v>1305878000.4472418</v>
      </c>
      <c r="M428" s="58">
        <v>1.7770047542786798</v>
      </c>
      <c r="N428" s="2">
        <v>3002462.8425446902</v>
      </c>
      <c r="O428" s="2">
        <v>562848085.05803132</v>
      </c>
      <c r="P428" s="2">
        <v>173184026.17170197</v>
      </c>
    </row>
    <row r="429" spans="11:16" ht="16" x14ac:dyDescent="0.2">
      <c r="K429" s="53">
        <v>397</v>
      </c>
      <c r="L429" s="2">
        <v>776702731.06354451</v>
      </c>
      <c r="M429" s="58">
        <v>1.1683714234347367</v>
      </c>
      <c r="N429" s="2">
        <v>1816270.0240539431</v>
      </c>
      <c r="O429" s="2">
        <v>358355150.8935076</v>
      </c>
      <c r="P429" s="2">
        <v>110263123.35184848</v>
      </c>
    </row>
    <row r="430" spans="11:16" ht="16" x14ac:dyDescent="0.2">
      <c r="K430" s="53">
        <v>398</v>
      </c>
      <c r="L430" s="2">
        <v>623551603.96139407</v>
      </c>
      <c r="M430" s="58">
        <v>0.99487339575552491</v>
      </c>
      <c r="N430" s="2">
        <v>1544286.2888176034</v>
      </c>
      <c r="O430" s="2">
        <v>299271209.18188584</v>
      </c>
      <c r="P430" s="2">
        <v>92083448.979041785</v>
      </c>
    </row>
    <row r="431" spans="11:16" ht="16" x14ac:dyDescent="0.2">
      <c r="K431" s="53">
        <v>399</v>
      </c>
      <c r="L431" s="2">
        <v>1126206855.8763938</v>
      </c>
      <c r="M431" s="58">
        <v>1.6439517446605838</v>
      </c>
      <c r="N431" s="2">
        <v>2738639.7129478245</v>
      </c>
      <c r="O431" s="2">
        <v>490661912.36489391</v>
      </c>
      <c r="P431" s="2">
        <v>150972896.11227503</v>
      </c>
    </row>
    <row r="432" spans="11:16" ht="16" x14ac:dyDescent="0.2">
      <c r="K432" s="53">
        <v>400</v>
      </c>
      <c r="L432" s="2">
        <v>547112317.18730664</v>
      </c>
      <c r="M432" s="58">
        <v>0.88738755579272643</v>
      </c>
      <c r="N432" s="2">
        <v>1340346.7054809001</v>
      </c>
      <c r="O432" s="2">
        <v>270472614.85463434</v>
      </c>
      <c r="P432" s="2">
        <v>83222343.032195181</v>
      </c>
    </row>
    <row r="433" spans="11:16" ht="16" x14ac:dyDescent="0.2">
      <c r="K433" s="53">
        <v>401</v>
      </c>
      <c r="L433" s="2">
        <v>649656144.00160301</v>
      </c>
      <c r="M433" s="58">
        <v>1.0250805772179161</v>
      </c>
      <c r="N433" s="2">
        <v>1577354.6048867002</v>
      </c>
      <c r="O433" s="2">
        <v>309002314.83439344</v>
      </c>
      <c r="P433" s="2">
        <v>95077635.33365953</v>
      </c>
    </row>
    <row r="434" spans="11:16" ht="16" x14ac:dyDescent="0.2">
      <c r="K434" s="53">
        <v>402</v>
      </c>
      <c r="L434" s="2">
        <v>867778989.21054566</v>
      </c>
      <c r="M434" s="58">
        <v>1.3013886809113817</v>
      </c>
      <c r="N434" s="2">
        <v>2131518.0863121483</v>
      </c>
      <c r="O434" s="2">
        <v>392697744.25140655</v>
      </c>
      <c r="P434" s="2">
        <v>120830075.15427895</v>
      </c>
    </row>
    <row r="435" spans="11:16" ht="16" x14ac:dyDescent="0.2">
      <c r="K435" s="53">
        <v>403</v>
      </c>
      <c r="L435" s="2">
        <v>700059641.50715482</v>
      </c>
      <c r="M435" s="58">
        <v>1.0899605617096233</v>
      </c>
      <c r="N435" s="2">
        <v>1711331.0618473622</v>
      </c>
      <c r="O435" s="2">
        <v>328630487.87714678</v>
      </c>
      <c r="P435" s="2">
        <v>101117073.19296822</v>
      </c>
    </row>
    <row r="436" spans="11:16" ht="16" x14ac:dyDescent="0.2">
      <c r="K436" s="53">
        <v>404</v>
      </c>
      <c r="L436" s="2">
        <v>918761157.90924644</v>
      </c>
      <c r="M436" s="58">
        <v>1.3750563232548516</v>
      </c>
      <c r="N436" s="2">
        <v>2255547.2745644674</v>
      </c>
      <c r="O436" s="2">
        <v>411723897.12997067</v>
      </c>
      <c r="P436" s="2">
        <v>126684276.03999099</v>
      </c>
    </row>
    <row r="437" spans="11:16" ht="16" x14ac:dyDescent="0.2">
      <c r="K437" s="53">
        <v>405</v>
      </c>
      <c r="L437" s="2">
        <v>1062777468.6851839</v>
      </c>
      <c r="M437" s="58">
        <v>1.5421272719568559</v>
      </c>
      <c r="N437" s="2">
        <v>2521753.2341701174</v>
      </c>
      <c r="O437" s="2">
        <v>467312185.83437747</v>
      </c>
      <c r="P437" s="2">
        <v>143788364.87211615</v>
      </c>
    </row>
    <row r="438" spans="11:16" ht="16" x14ac:dyDescent="0.2">
      <c r="K438" s="53">
        <v>406</v>
      </c>
      <c r="L438" s="2">
        <v>704887999.87555802</v>
      </c>
      <c r="M438" s="58">
        <v>1.1183453852695173</v>
      </c>
      <c r="N438" s="2">
        <v>1775287.5971601221</v>
      </c>
      <c r="O438" s="2">
        <v>329179726.45775253</v>
      </c>
      <c r="P438" s="2">
        <v>101286069.67930847</v>
      </c>
    </row>
    <row r="439" spans="11:16" ht="16" x14ac:dyDescent="0.2">
      <c r="K439" s="53">
        <v>407</v>
      </c>
      <c r="L439" s="2">
        <v>755339726.55558479</v>
      </c>
      <c r="M439" s="58">
        <v>1.1528586904811813</v>
      </c>
      <c r="N439" s="2">
        <v>1816408.7692056149</v>
      </c>
      <c r="O439" s="2">
        <v>349815253.29979187</v>
      </c>
      <c r="P439" s="2">
        <v>107635462.55378211</v>
      </c>
    </row>
    <row r="440" spans="11:16" ht="16" x14ac:dyDescent="0.2">
      <c r="K440" s="53">
        <v>408</v>
      </c>
      <c r="L440" s="2">
        <v>712878246.55986035</v>
      </c>
      <c r="M440" s="58">
        <v>1.13002058961054</v>
      </c>
      <c r="N440" s="2">
        <v>1826271.329388187</v>
      </c>
      <c r="O440" s="2">
        <v>332288143.42626393</v>
      </c>
      <c r="P440" s="2">
        <v>102242505.66961968</v>
      </c>
    </row>
    <row r="441" spans="11:16" ht="16" x14ac:dyDescent="0.2">
      <c r="K441" s="53">
        <v>409</v>
      </c>
      <c r="L441" s="2">
        <v>934893728.15980363</v>
      </c>
      <c r="M441" s="58">
        <v>1.3858567788937743</v>
      </c>
      <c r="N441" s="2">
        <v>2280857.2560535595</v>
      </c>
      <c r="O441" s="2">
        <v>418347508.69049245</v>
      </c>
      <c r="P441" s="2">
        <v>128722310.36630535</v>
      </c>
    </row>
    <row r="442" spans="11:16" ht="16" x14ac:dyDescent="0.2">
      <c r="K442" s="53">
        <v>410</v>
      </c>
      <c r="L442" s="2">
        <v>1049729555.5060611</v>
      </c>
      <c r="M442" s="58">
        <v>1.5285315313422343</v>
      </c>
      <c r="N442" s="2">
        <v>2475617.3556344397</v>
      </c>
      <c r="O442" s="2">
        <v>461650356.04135245</v>
      </c>
      <c r="P442" s="2">
        <v>142046263.39733922</v>
      </c>
    </row>
    <row r="443" spans="11:16" ht="16" x14ac:dyDescent="0.2">
      <c r="K443" s="53">
        <v>411</v>
      </c>
      <c r="L443" s="2">
        <v>1020442096.6274686</v>
      </c>
      <c r="M443" s="58">
        <v>1.4410149472057934</v>
      </c>
      <c r="N443" s="2">
        <v>2320328.8080934724</v>
      </c>
      <c r="O443" s="2">
        <v>452894027.83642626</v>
      </c>
      <c r="P443" s="2">
        <v>139352008.56505424</v>
      </c>
    </row>
    <row r="444" spans="11:16" ht="16" x14ac:dyDescent="0.2">
      <c r="K444" s="53">
        <v>412</v>
      </c>
      <c r="L444" s="2">
        <v>889791597.92856908</v>
      </c>
      <c r="M444" s="58">
        <v>1.291132113647913</v>
      </c>
      <c r="N444" s="2">
        <v>2019628.3168798275</v>
      </c>
      <c r="O444" s="2">
        <v>402621920.2145015</v>
      </c>
      <c r="P444" s="2">
        <v>123883667.75830813</v>
      </c>
    </row>
    <row r="445" spans="11:16" ht="16" x14ac:dyDescent="0.2">
      <c r="K445" s="53">
        <v>413</v>
      </c>
      <c r="L445" s="2">
        <v>1181185092.7246513</v>
      </c>
      <c r="M445" s="58">
        <v>1.6243519540685076</v>
      </c>
      <c r="N445" s="2">
        <v>2663599.3400017931</v>
      </c>
      <c r="O445" s="2">
        <v>514925816.41746008</v>
      </c>
      <c r="P445" s="2">
        <v>158438712.74383384</v>
      </c>
    </row>
    <row r="446" spans="11:16" ht="16" x14ac:dyDescent="0.2">
      <c r="K446" s="53">
        <v>414</v>
      </c>
      <c r="L446" s="2">
        <v>597026493.33175051</v>
      </c>
      <c r="M446" s="58">
        <v>0.96567706777464957</v>
      </c>
      <c r="N446" s="2">
        <v>1494920.4360200209</v>
      </c>
      <c r="O446" s="2">
        <v>288690204.47193414</v>
      </c>
      <c r="P446" s="2">
        <v>88827755.222133577</v>
      </c>
    </row>
    <row r="447" spans="11:16" ht="16" x14ac:dyDescent="0.2">
      <c r="K447" s="53">
        <v>415</v>
      </c>
      <c r="L447" s="2">
        <v>1396561360.477999</v>
      </c>
      <c r="M447" s="58">
        <v>1.8872942309762797</v>
      </c>
      <c r="N447" s="2">
        <v>3213066.487915569</v>
      </c>
      <c r="O447" s="2">
        <v>597542096.93864703</v>
      </c>
      <c r="P447" s="2">
        <v>183859106.75035292</v>
      </c>
    </row>
    <row r="448" spans="11:16" ht="16" x14ac:dyDescent="0.2">
      <c r="K448" s="53">
        <v>416</v>
      </c>
      <c r="L448" s="2">
        <v>1061632786.0027401</v>
      </c>
      <c r="M448" s="58">
        <v>1.5008693537406632</v>
      </c>
      <c r="N448" s="2">
        <v>2463255.2268883139</v>
      </c>
      <c r="O448" s="2">
        <v>468731984.41608012</v>
      </c>
      <c r="P448" s="2">
        <v>144225225.97417849</v>
      </c>
    </row>
    <row r="449" spans="11:16" ht="16" x14ac:dyDescent="0.2">
      <c r="K449" s="53">
        <v>417</v>
      </c>
      <c r="L449" s="2">
        <v>1254742955.0706322</v>
      </c>
      <c r="M449" s="58">
        <v>1.6693256336733766</v>
      </c>
      <c r="N449" s="2">
        <v>2721838.2545837043</v>
      </c>
      <c r="O449" s="2">
        <v>544473266.51588404</v>
      </c>
      <c r="P449" s="2">
        <v>167530235.85104123</v>
      </c>
    </row>
    <row r="450" spans="11:16" ht="16" x14ac:dyDescent="0.2">
      <c r="K450" s="53">
        <v>418</v>
      </c>
      <c r="L450" s="2">
        <v>1459812317.9723761</v>
      </c>
      <c r="M450" s="58">
        <v>1.9175786280966953</v>
      </c>
      <c r="N450" s="2">
        <v>3187152.87287592</v>
      </c>
      <c r="O450" s="2">
        <v>622813746.1050781</v>
      </c>
      <c r="P450" s="2">
        <v>191634998.80156249</v>
      </c>
    </row>
    <row r="451" spans="11:16" ht="16" x14ac:dyDescent="0.2">
      <c r="K451" s="53">
        <v>419</v>
      </c>
      <c r="L451" s="2">
        <v>646821188.95955813</v>
      </c>
      <c r="M451" s="58">
        <v>1.0275700771688023</v>
      </c>
      <c r="N451" s="2">
        <v>1598305.0720384743</v>
      </c>
      <c r="O451" s="2">
        <v>307749061.50164425</v>
      </c>
      <c r="P451" s="2">
        <v>94692018.923582837</v>
      </c>
    </row>
    <row r="452" spans="11:16" ht="16" x14ac:dyDescent="0.2">
      <c r="K452" s="53">
        <v>420</v>
      </c>
      <c r="L452" s="2">
        <v>1054334517.2127533</v>
      </c>
      <c r="M452" s="58">
        <v>1.4843057312555872</v>
      </c>
      <c r="N452" s="2">
        <v>2420767.5834084572</v>
      </c>
      <c r="O452" s="2">
        <v>465788557.85979331</v>
      </c>
      <c r="P452" s="2">
        <v>143319556.26455179</v>
      </c>
    </row>
    <row r="453" spans="11:16" ht="16" x14ac:dyDescent="0.2">
      <c r="K453" s="53">
        <v>421</v>
      </c>
      <c r="L453" s="2">
        <v>915593681.97332358</v>
      </c>
      <c r="M453" s="58">
        <v>1.3931120555104779</v>
      </c>
      <c r="N453" s="2">
        <v>2286987.7882195059</v>
      </c>
      <c r="O453" s="2">
        <v>409631139.34884912</v>
      </c>
      <c r="P453" s="2">
        <v>126040350.56887665</v>
      </c>
    </row>
    <row r="454" spans="11:16" ht="16" x14ac:dyDescent="0.2">
      <c r="K454" s="53">
        <v>422</v>
      </c>
      <c r="L454" s="2">
        <v>919169805.44479287</v>
      </c>
      <c r="M454" s="58">
        <v>1.3255837703332349</v>
      </c>
      <c r="N454" s="2">
        <v>2099664.7534834212</v>
      </c>
      <c r="O454" s="2">
        <v>413974347.08320153</v>
      </c>
      <c r="P454" s="2">
        <v>127376722.17944661</v>
      </c>
    </row>
    <row r="455" spans="11:16" ht="16" x14ac:dyDescent="0.2">
      <c r="K455" s="53">
        <v>423</v>
      </c>
      <c r="L455" s="2">
        <v>861901705.08916271</v>
      </c>
      <c r="M455" s="58">
        <v>1.2811586153298422</v>
      </c>
      <c r="N455" s="2">
        <v>2071881.6775282763</v>
      </c>
      <c r="O455" s="2">
        <v>390907585.7020362</v>
      </c>
      <c r="P455" s="2">
        <v>120279257.13908806</v>
      </c>
    </row>
    <row r="456" spans="11:16" ht="16" x14ac:dyDescent="0.2">
      <c r="K456" s="53">
        <v>424</v>
      </c>
      <c r="L456" s="2">
        <v>1139297345.9839864</v>
      </c>
      <c r="M456" s="58">
        <v>1.5851487942356393</v>
      </c>
      <c r="N456" s="2">
        <v>2614330.658191307</v>
      </c>
      <c r="O456" s="2">
        <v>498381031.8814106</v>
      </c>
      <c r="P456" s="2">
        <v>153348009.80966479</v>
      </c>
    </row>
    <row r="457" spans="11:16" ht="16" x14ac:dyDescent="0.2">
      <c r="K457" s="53">
        <v>425</v>
      </c>
      <c r="L457" s="2">
        <v>885203640.36512518</v>
      </c>
      <c r="M457" s="58">
        <v>1.3170193811310189</v>
      </c>
      <c r="N457" s="2">
        <v>2146522.5032846946</v>
      </c>
      <c r="O457" s="2">
        <v>399693394.13653195</v>
      </c>
      <c r="P457" s="2">
        <v>122982582.81124058</v>
      </c>
    </row>
    <row r="458" spans="11:16" ht="16" x14ac:dyDescent="0.2">
      <c r="K458" s="53">
        <v>426</v>
      </c>
      <c r="L458" s="2">
        <v>1040230536.773504</v>
      </c>
      <c r="M458" s="58">
        <v>1.4737756706043714</v>
      </c>
      <c r="N458" s="2">
        <v>2395389.0828993674</v>
      </c>
      <c r="O458" s="2">
        <v>460155287.53005809</v>
      </c>
      <c r="P458" s="2">
        <v>141586242.31694093</v>
      </c>
    </row>
    <row r="459" spans="11:16" ht="16" x14ac:dyDescent="0.2">
      <c r="K459" s="53">
        <v>427</v>
      </c>
      <c r="L459" s="2">
        <v>1066447674.7164621</v>
      </c>
      <c r="M459" s="58">
        <v>1.4779895077989491</v>
      </c>
      <c r="N459" s="2">
        <v>2334373.9953317731</v>
      </c>
      <c r="O459" s="2">
        <v>471162444.5178771</v>
      </c>
      <c r="P459" s="2">
        <v>144973059.8516545</v>
      </c>
    </row>
    <row r="460" spans="11:16" ht="16" x14ac:dyDescent="0.2">
      <c r="K460" s="53">
        <v>428</v>
      </c>
      <c r="L460" s="2">
        <v>711275538.58945632</v>
      </c>
      <c r="M460" s="58">
        <v>1.128622630205689</v>
      </c>
      <c r="N460" s="2">
        <v>1824718.5767856445</v>
      </c>
      <c r="O460" s="2">
        <v>331866643.25395983</v>
      </c>
      <c r="P460" s="2">
        <v>102112813.30891074</v>
      </c>
    </row>
    <row r="461" spans="11:16" ht="16" x14ac:dyDescent="0.2">
      <c r="K461" s="53">
        <v>429</v>
      </c>
      <c r="L461" s="2">
        <v>1033187315.1527758</v>
      </c>
      <c r="M461" s="58">
        <v>1.4330030213037497</v>
      </c>
      <c r="N461" s="2">
        <v>2263396.5108643384</v>
      </c>
      <c r="O461" s="2">
        <v>458923915.59780902</v>
      </c>
      <c r="P461" s="2">
        <v>141207358.64547974</v>
      </c>
    </row>
    <row r="462" spans="11:16" ht="16" x14ac:dyDescent="0.2">
      <c r="K462" s="53">
        <v>430</v>
      </c>
      <c r="L462" s="2">
        <v>951419112.98633099</v>
      </c>
      <c r="M462" s="58">
        <v>1.4375208026841055</v>
      </c>
      <c r="N462" s="2">
        <v>2431545.6077160267</v>
      </c>
      <c r="O462" s="2">
        <v>423461725.47988492</v>
      </c>
      <c r="P462" s="2">
        <v>130295915.53227229</v>
      </c>
    </row>
    <row r="463" spans="11:16" ht="16" x14ac:dyDescent="0.2">
      <c r="K463" s="53">
        <v>431</v>
      </c>
      <c r="L463" s="2">
        <v>1063511417.9160361</v>
      </c>
      <c r="M463" s="58">
        <v>1.5051990152767667</v>
      </c>
      <c r="N463" s="2">
        <v>2405997.9470598446</v>
      </c>
      <c r="O463" s="2">
        <v>468788035.45719689</v>
      </c>
      <c r="P463" s="2">
        <v>144242472.44836825</v>
      </c>
    </row>
    <row r="464" spans="11:16" ht="16" x14ac:dyDescent="0.2">
      <c r="K464" s="53">
        <v>432</v>
      </c>
      <c r="L464" s="2">
        <v>864926875.49104071</v>
      </c>
      <c r="M464" s="58">
        <v>1.2740790510346209</v>
      </c>
      <c r="N464" s="2">
        <v>2019779.4367221217</v>
      </c>
      <c r="O464" s="2">
        <v>392107176.78321809</v>
      </c>
      <c r="P464" s="2">
        <v>120648362.08714405</v>
      </c>
    </row>
    <row r="465" spans="11:16" ht="16" x14ac:dyDescent="0.2">
      <c r="K465" s="53">
        <v>433</v>
      </c>
      <c r="L465" s="2">
        <v>1053391686.9063402</v>
      </c>
      <c r="M465" s="58">
        <v>1.5349875965446946</v>
      </c>
      <c r="N465" s="2">
        <v>2557238.708487655</v>
      </c>
      <c r="O465" s="2">
        <v>463488763.30426311</v>
      </c>
      <c r="P465" s="2">
        <v>142611927.17054254</v>
      </c>
    </row>
    <row r="466" spans="11:16" ht="16" x14ac:dyDescent="0.2">
      <c r="K466" s="53">
        <v>434</v>
      </c>
      <c r="L466" s="2">
        <v>686212388.2025342</v>
      </c>
      <c r="M466" s="58">
        <v>1.1061788322442156</v>
      </c>
      <c r="N466" s="2">
        <v>1809291.1116126101</v>
      </c>
      <c r="O466" s="2">
        <v>321949838.17753243</v>
      </c>
      <c r="P466" s="2">
        <v>99061488.670009986</v>
      </c>
    </row>
    <row r="467" spans="11:16" ht="16" x14ac:dyDescent="0.2">
      <c r="K467" s="53">
        <v>435</v>
      </c>
      <c r="L467" s="2">
        <v>805309888.98500717</v>
      </c>
      <c r="M467" s="58">
        <v>1.2124580373378064</v>
      </c>
      <c r="N467" s="2">
        <v>1922739.0756722677</v>
      </c>
      <c r="O467" s="2">
        <v>369438594.26389873</v>
      </c>
      <c r="P467" s="2">
        <v>113673413.61966114</v>
      </c>
    </row>
    <row r="468" spans="11:16" ht="16" x14ac:dyDescent="0.2">
      <c r="K468" s="53">
        <v>436</v>
      </c>
      <c r="L468" s="2">
        <v>1082886085.0755551</v>
      </c>
      <c r="M468" s="58">
        <v>1.492560546861847</v>
      </c>
      <c r="N468" s="2">
        <v>2442679.9637943814</v>
      </c>
      <c r="O468" s="2">
        <v>478088852.89286727</v>
      </c>
      <c r="P468" s="2">
        <v>147104262.42857456</v>
      </c>
    </row>
    <row r="469" spans="11:16" ht="16" x14ac:dyDescent="0.2">
      <c r="K469" s="53">
        <v>437</v>
      </c>
      <c r="L469" s="2">
        <v>1420189440.1265068</v>
      </c>
      <c r="M469" s="58">
        <v>1.8445642757585872</v>
      </c>
      <c r="N469" s="2">
        <v>3029959.5316331084</v>
      </c>
      <c r="O469" s="2">
        <v>608980998.00687993</v>
      </c>
      <c r="P469" s="2">
        <v>187378768.6175015</v>
      </c>
    </row>
    <row r="470" spans="11:16" ht="16" x14ac:dyDescent="0.2">
      <c r="K470" s="53">
        <v>438</v>
      </c>
      <c r="L470" s="2">
        <v>631444100.79036856</v>
      </c>
      <c r="M470" s="58">
        <v>1.0259921459176855</v>
      </c>
      <c r="N470" s="2">
        <v>1596791.2431724381</v>
      </c>
      <c r="O470" s="2">
        <v>301027486.69685376</v>
      </c>
      <c r="P470" s="2">
        <v>92623842.060570404</v>
      </c>
    </row>
    <row r="471" spans="11:16" ht="16" x14ac:dyDescent="0.2">
      <c r="K471" s="53">
        <v>439</v>
      </c>
      <c r="L471" s="2">
        <v>1129637476.1103225</v>
      </c>
      <c r="M471" s="58">
        <v>1.5615423350739062</v>
      </c>
      <c r="N471" s="2">
        <v>2531281.8008147571</v>
      </c>
      <c r="O471" s="2">
        <v>495024736.56983393</v>
      </c>
      <c r="P471" s="2">
        <v>152315303.55994892</v>
      </c>
    </row>
    <row r="472" spans="11:16" ht="16" x14ac:dyDescent="0.2">
      <c r="K472" s="53">
        <v>440</v>
      </c>
      <c r="L472" s="2">
        <v>805394621.60558748</v>
      </c>
      <c r="M472" s="58">
        <v>1.2215105219097939</v>
      </c>
      <c r="N472" s="2">
        <v>1977190.3160606711</v>
      </c>
      <c r="O472" s="2">
        <v>368903286.50061953</v>
      </c>
      <c r="P472" s="2">
        <v>113508703.53865218</v>
      </c>
    </row>
    <row r="473" spans="11:16" ht="16" x14ac:dyDescent="0.2">
      <c r="K473" s="53">
        <v>441</v>
      </c>
      <c r="L473" s="2">
        <v>719825161.0302248</v>
      </c>
      <c r="M473" s="58">
        <v>1.1470975719285428</v>
      </c>
      <c r="N473" s="2">
        <v>1839359.6766884346</v>
      </c>
      <c r="O473" s="2">
        <v>335021165.63296944</v>
      </c>
      <c r="P473" s="2">
        <v>103083435.57937522</v>
      </c>
    </row>
    <row r="474" spans="11:16" ht="16" x14ac:dyDescent="0.2">
      <c r="K474" s="53">
        <v>442</v>
      </c>
      <c r="L474" s="2">
        <v>635875423.57029009</v>
      </c>
      <c r="M474" s="58">
        <v>1.005322728161457</v>
      </c>
      <c r="N474" s="2">
        <v>1550574.2659128525</v>
      </c>
      <c r="O474" s="2">
        <v>304117500.40772319</v>
      </c>
      <c r="P474" s="2">
        <v>93574615.51006867</v>
      </c>
    </row>
    <row r="475" spans="11:16" ht="16" x14ac:dyDescent="0.2">
      <c r="K475" s="53">
        <v>443</v>
      </c>
      <c r="L475" s="2">
        <v>927611014.75992644</v>
      </c>
      <c r="M475" s="58">
        <v>1.3772444586973247</v>
      </c>
      <c r="N475" s="2">
        <v>2273852.4567632303</v>
      </c>
      <c r="O475" s="2">
        <v>415720169.5635727</v>
      </c>
      <c r="P475" s="2">
        <v>127913898.32725313</v>
      </c>
    </row>
    <row r="476" spans="11:16" ht="16" x14ac:dyDescent="0.2">
      <c r="K476" s="53">
        <v>444</v>
      </c>
      <c r="L476" s="2">
        <v>1054215190.6535867</v>
      </c>
      <c r="M476" s="58">
        <v>1.5120875322166474</v>
      </c>
      <c r="N476" s="2">
        <v>2468297.1299805348</v>
      </c>
      <c r="O476" s="2">
        <v>464578293.2684741</v>
      </c>
      <c r="P476" s="2">
        <v>142947167.15953049</v>
      </c>
    </row>
    <row r="477" spans="11:16" ht="16" x14ac:dyDescent="0.2">
      <c r="K477" s="53">
        <v>445</v>
      </c>
      <c r="L477" s="2">
        <v>1213854385.5118084</v>
      </c>
      <c r="M477" s="58">
        <v>1.6821631802115578</v>
      </c>
      <c r="N477" s="2">
        <v>2800510.6366070402</v>
      </c>
      <c r="O477" s="2">
        <v>526980962.03943002</v>
      </c>
      <c r="P477" s="2">
        <v>162147988.31982461</v>
      </c>
    </row>
    <row r="478" spans="11:16" ht="16" x14ac:dyDescent="0.2">
      <c r="K478" s="53">
        <v>446</v>
      </c>
      <c r="L478" s="2">
        <v>817061940.36189592</v>
      </c>
      <c r="M478" s="58">
        <v>1.2478710524994479</v>
      </c>
      <c r="N478" s="2">
        <v>2033348.6039278549</v>
      </c>
      <c r="O478" s="2">
        <v>372998667.17089462</v>
      </c>
      <c r="P478" s="2">
        <v>114768820.66796759</v>
      </c>
    </row>
    <row r="479" spans="11:16" ht="16" x14ac:dyDescent="0.2">
      <c r="K479" s="53">
        <v>447</v>
      </c>
      <c r="L479" s="2">
        <v>1107060667.7687221</v>
      </c>
      <c r="M479" s="58">
        <v>1.5605901213974231</v>
      </c>
      <c r="N479" s="2">
        <v>2585580.7864351524</v>
      </c>
      <c r="O479" s="2">
        <v>486184172.86240911</v>
      </c>
      <c r="P479" s="2">
        <v>149595130.11151049</v>
      </c>
    </row>
    <row r="480" spans="11:16" ht="16" x14ac:dyDescent="0.2">
      <c r="K480" s="53">
        <v>448</v>
      </c>
      <c r="L480" s="2">
        <v>1108431972.6753829</v>
      </c>
      <c r="M480" s="58">
        <v>1.5332387603626532</v>
      </c>
      <c r="N480" s="2">
        <v>2479143.9116923395</v>
      </c>
      <c r="O480" s="2">
        <v>486832034.0487808</v>
      </c>
      <c r="P480" s="2">
        <v>149794472.01500949</v>
      </c>
    </row>
    <row r="481" spans="11:16" ht="16" x14ac:dyDescent="0.2">
      <c r="K481" s="53">
        <v>449</v>
      </c>
      <c r="L481" s="2">
        <v>1411047949.4980881</v>
      </c>
      <c r="M481" s="58">
        <v>1.86101676552203</v>
      </c>
      <c r="N481" s="2">
        <v>3097396.3750710683</v>
      </c>
      <c r="O481" s="2">
        <v>604487992.87173486</v>
      </c>
      <c r="P481" s="2">
        <v>185996305.49899536</v>
      </c>
    </row>
    <row r="482" spans="11:16" ht="16" x14ac:dyDescent="0.2">
      <c r="K482" s="53">
        <v>450</v>
      </c>
      <c r="L482" s="2">
        <v>859270206.21933258</v>
      </c>
      <c r="M482" s="58">
        <v>1.266424194262044</v>
      </c>
      <c r="N482" s="2">
        <v>2046730.7686467413</v>
      </c>
      <c r="O482" s="2">
        <v>390537483.33855629</v>
      </c>
      <c r="P482" s="2">
        <v>120165379.48878658</v>
      </c>
    </row>
    <row r="483" spans="11:16" ht="16" x14ac:dyDescent="0.2">
      <c r="K483" s="53">
        <v>451</v>
      </c>
      <c r="L483" s="2">
        <v>876971298.29309165</v>
      </c>
      <c r="M483" s="58">
        <v>1.3253231150390294</v>
      </c>
      <c r="N483" s="2">
        <v>2173104.6597548248</v>
      </c>
      <c r="O483" s="2">
        <v>396132742.37462091</v>
      </c>
      <c r="P483" s="2">
        <v>121886997.65372948</v>
      </c>
    </row>
    <row r="484" spans="11:16" ht="16" x14ac:dyDescent="0.2">
      <c r="K484" s="53">
        <v>452</v>
      </c>
      <c r="L484" s="2">
        <v>767416283.03058946</v>
      </c>
      <c r="M484" s="58">
        <v>1.1791793941578552</v>
      </c>
      <c r="N484" s="2">
        <v>1860967.5998546958</v>
      </c>
      <c r="O484" s="2">
        <v>354184049.30342752</v>
      </c>
      <c r="P484" s="2">
        <v>108979707.47797771</v>
      </c>
    </row>
    <row r="485" spans="11:16" ht="16" x14ac:dyDescent="0.2">
      <c r="K485" s="53">
        <v>453</v>
      </c>
      <c r="L485" s="2">
        <v>835247637.94411218</v>
      </c>
      <c r="M485" s="58">
        <v>1.2850671061651537</v>
      </c>
      <c r="N485" s="2">
        <v>2076161.4641145139</v>
      </c>
      <c r="O485" s="2">
        <v>379345826.96089667</v>
      </c>
      <c r="P485" s="2">
        <v>116721792.91104512</v>
      </c>
    </row>
    <row r="486" spans="11:16" ht="16" x14ac:dyDescent="0.2">
      <c r="K486" s="53">
        <v>454</v>
      </c>
      <c r="L486" s="2">
        <v>1223678012.2393231</v>
      </c>
      <c r="M486" s="58">
        <v>1.6888263089385833</v>
      </c>
      <c r="N486" s="2">
        <v>2760138.5944921114</v>
      </c>
      <c r="O486" s="2">
        <v>530127205.11326712</v>
      </c>
      <c r="P486" s="2">
        <v>163116063.1117745</v>
      </c>
    </row>
    <row r="487" spans="11:16" ht="16" x14ac:dyDescent="0.2">
      <c r="K487" s="53">
        <v>455</v>
      </c>
      <c r="L487" s="2">
        <v>768898479.56379151</v>
      </c>
      <c r="M487" s="58">
        <v>1.1948937085090918</v>
      </c>
      <c r="N487" s="2">
        <v>1962751.0690931894</v>
      </c>
      <c r="O487" s="2">
        <v>354557410.32637465</v>
      </c>
      <c r="P487" s="2">
        <v>109094587.79273064</v>
      </c>
    </row>
    <row r="488" spans="11:16" ht="16" x14ac:dyDescent="0.2">
      <c r="K488" s="53">
        <v>456</v>
      </c>
      <c r="L488" s="2">
        <v>817566200.97807205</v>
      </c>
      <c r="M488" s="58">
        <v>1.2353794613967319</v>
      </c>
      <c r="N488" s="2">
        <v>1995106.0266981591</v>
      </c>
      <c r="O488" s="2">
        <v>373390354.34704697</v>
      </c>
      <c r="P488" s="2">
        <v>114889339.79909138</v>
      </c>
    </row>
    <row r="489" spans="11:16" ht="16" x14ac:dyDescent="0.2">
      <c r="K489" s="53">
        <v>457</v>
      </c>
      <c r="L489" s="2">
        <v>768173418.35252559</v>
      </c>
      <c r="M489" s="58">
        <v>1.1464483823528306</v>
      </c>
      <c r="N489" s="2">
        <v>1795806.4081897351</v>
      </c>
      <c r="O489" s="2">
        <v>355925034.34192026</v>
      </c>
      <c r="P489" s="2">
        <v>109515395.18212931</v>
      </c>
    </row>
    <row r="490" spans="11:16" ht="16" x14ac:dyDescent="0.2">
      <c r="K490" s="53">
        <v>458</v>
      </c>
      <c r="L490" s="2">
        <v>869114277.76992941</v>
      </c>
      <c r="M490" s="58">
        <v>1.2719090652412191</v>
      </c>
      <c r="N490" s="2">
        <v>2008046.252965074</v>
      </c>
      <c r="O490" s="2">
        <v>394567303.94999373</v>
      </c>
      <c r="P490" s="2">
        <v>121405324.29230575</v>
      </c>
    </row>
    <row r="491" spans="11:16" ht="16" x14ac:dyDescent="0.2">
      <c r="K491" s="53">
        <v>459</v>
      </c>
      <c r="L491" s="2">
        <v>896915776.81569135</v>
      </c>
      <c r="M491" s="58">
        <v>1.3210631376230744</v>
      </c>
      <c r="N491" s="2">
        <v>2166093.4199104621</v>
      </c>
      <c r="O491" s="2">
        <v>404730383.32203209</v>
      </c>
      <c r="P491" s="2">
        <v>124532425.63754836</v>
      </c>
    </row>
    <row r="492" spans="11:16" ht="16" x14ac:dyDescent="0.2">
      <c r="K492" s="53">
        <v>460</v>
      </c>
      <c r="L492" s="2">
        <v>981786219.64532149</v>
      </c>
      <c r="M492" s="58">
        <v>1.3924867382296311</v>
      </c>
      <c r="N492" s="2">
        <v>2231221.8518603002</v>
      </c>
      <c r="O492" s="2">
        <v>438398897.46741974</v>
      </c>
      <c r="P492" s="2">
        <v>134891968.45151377</v>
      </c>
    </row>
    <row r="493" spans="11:16" ht="16" x14ac:dyDescent="0.2">
      <c r="K493" s="53">
        <v>461</v>
      </c>
      <c r="L493" s="2">
        <v>1070531118.7271415</v>
      </c>
      <c r="M493" s="58">
        <v>1.5074043581093726</v>
      </c>
      <c r="N493" s="2">
        <v>2449766.3286362416</v>
      </c>
      <c r="O493" s="2">
        <v>471824741.76968354</v>
      </c>
      <c r="P493" s="2">
        <v>145176843.6214411</v>
      </c>
    </row>
    <row r="494" spans="11:16" ht="16" x14ac:dyDescent="0.2">
      <c r="K494" s="53">
        <v>462</v>
      </c>
      <c r="L494" s="2">
        <v>559348412.80392325</v>
      </c>
      <c r="M494" s="58">
        <v>0.92543484918110641</v>
      </c>
      <c r="N494" s="2">
        <v>1457354.2347401818</v>
      </c>
      <c r="O494" s="2">
        <v>274166044.86666155</v>
      </c>
      <c r="P494" s="2">
        <v>84358783.035895854</v>
      </c>
    </row>
    <row r="495" spans="11:16" ht="16" x14ac:dyDescent="0.2">
      <c r="K495" s="53">
        <v>463</v>
      </c>
      <c r="L495" s="2">
        <v>795355109.73392415</v>
      </c>
      <c r="M495" s="58">
        <v>1.2094800736377662</v>
      </c>
      <c r="N495" s="2">
        <v>1916560.7267627292</v>
      </c>
      <c r="O495" s="2">
        <v>365000274.52584147</v>
      </c>
      <c r="P495" s="2">
        <v>112307776.77718198</v>
      </c>
    </row>
    <row r="496" spans="11:16" ht="16" x14ac:dyDescent="0.2">
      <c r="K496" s="53">
        <v>464</v>
      </c>
      <c r="L496" s="2">
        <v>636188625.62613165</v>
      </c>
      <c r="M496" s="58">
        <v>1.0386917289640203</v>
      </c>
      <c r="N496" s="2">
        <v>1673048.7886232261</v>
      </c>
      <c r="O496" s="2">
        <v>302677580.33057719</v>
      </c>
      <c r="P496" s="2">
        <v>93131563.178639129</v>
      </c>
    </row>
    <row r="497" spans="11:16" ht="16" x14ac:dyDescent="0.2">
      <c r="K497" s="53">
        <v>465</v>
      </c>
      <c r="L497" s="2">
        <v>802614691.91756272</v>
      </c>
      <c r="M497" s="58">
        <v>1.188935272605097</v>
      </c>
      <c r="N497" s="2">
        <v>1857817.5147246723</v>
      </c>
      <c r="O497" s="2">
        <v>368935286.66310161</v>
      </c>
      <c r="P497" s="2">
        <v>113518549.74249279</v>
      </c>
    </row>
    <row r="498" spans="11:16" ht="16" x14ac:dyDescent="0.2">
      <c r="K498" s="53">
        <v>466</v>
      </c>
      <c r="L498" s="2">
        <v>977657093.15825427</v>
      </c>
      <c r="M498" s="58">
        <v>1.4262747531061111</v>
      </c>
      <c r="N498" s="2">
        <v>2350518.5688619413</v>
      </c>
      <c r="O498" s="2">
        <v>435007098.96079028</v>
      </c>
      <c r="P498" s="2">
        <v>133848338.14178161</v>
      </c>
    </row>
    <row r="499" spans="11:16" ht="16" x14ac:dyDescent="0.2">
      <c r="K499" s="53">
        <v>467</v>
      </c>
      <c r="L499" s="2">
        <v>1109443431.1917996</v>
      </c>
      <c r="M499" s="58">
        <v>1.6068595814313338</v>
      </c>
      <c r="N499" s="2">
        <v>2705266.6704145214</v>
      </c>
      <c r="O499" s="2">
        <v>484890302.76610363</v>
      </c>
      <c r="P499" s="2">
        <v>149197016.23572421</v>
      </c>
    </row>
    <row r="500" spans="11:16" ht="16" x14ac:dyDescent="0.2">
      <c r="K500" s="53">
        <v>468</v>
      </c>
      <c r="L500" s="2">
        <v>713799200.19307733</v>
      </c>
      <c r="M500" s="58">
        <v>1.0894180264931475</v>
      </c>
      <c r="N500" s="2">
        <v>1697102.8708017753</v>
      </c>
      <c r="O500" s="2">
        <v>334678599.23188263</v>
      </c>
      <c r="P500" s="2">
        <v>102978030.53288695</v>
      </c>
    </row>
    <row r="501" spans="11:16" ht="16" x14ac:dyDescent="0.2">
      <c r="K501" s="53">
        <v>469</v>
      </c>
      <c r="L501" s="2">
        <v>694162537.39932323</v>
      </c>
      <c r="M501" s="58">
        <v>1.0907666206799127</v>
      </c>
      <c r="N501" s="2">
        <v>1725675.0768778652</v>
      </c>
      <c r="O501" s="2">
        <v>325946386.31844103</v>
      </c>
      <c r="P501" s="2">
        <v>100291195.79028955</v>
      </c>
    </row>
    <row r="502" spans="11:16" ht="16" x14ac:dyDescent="0.2">
      <c r="K502" s="53">
        <v>470</v>
      </c>
      <c r="L502" s="2">
        <v>1521764327.4952362</v>
      </c>
      <c r="M502" s="58">
        <v>1.9747564341466699</v>
      </c>
      <c r="N502" s="2">
        <v>3245339.2672232455</v>
      </c>
      <c r="O502" s="2">
        <v>647211770.43795455</v>
      </c>
      <c r="P502" s="2">
        <v>199142083.21167833</v>
      </c>
    </row>
    <row r="503" spans="11:16" ht="16" x14ac:dyDescent="0.2">
      <c r="K503" s="53">
        <v>471</v>
      </c>
      <c r="L503" s="2">
        <v>516841848.56860268</v>
      </c>
      <c r="M503" s="58">
        <v>0.8847687686299035</v>
      </c>
      <c r="N503" s="2">
        <v>1367221.612130987</v>
      </c>
      <c r="O503" s="2">
        <v>256914243.42933625</v>
      </c>
      <c r="P503" s="2">
        <v>79050536.439795762</v>
      </c>
    </row>
    <row r="504" spans="11:16" ht="16" x14ac:dyDescent="0.2">
      <c r="K504" s="53">
        <v>472</v>
      </c>
      <c r="L504" s="2">
        <v>1068505754.6193466</v>
      </c>
      <c r="M504" s="58">
        <v>1.5158959700210999</v>
      </c>
      <c r="N504" s="2">
        <v>2477290.7097336841</v>
      </c>
      <c r="O504" s="2">
        <v>470779444.70154399</v>
      </c>
      <c r="P504" s="2">
        <v>144855213.75432122</v>
      </c>
    </row>
    <row r="505" spans="11:16" ht="16" x14ac:dyDescent="0.2">
      <c r="K505" s="53">
        <v>473</v>
      </c>
      <c r="L505" s="2">
        <v>1019907670.5084699</v>
      </c>
      <c r="M505" s="58">
        <v>1.4860692046370754</v>
      </c>
      <c r="N505" s="2">
        <v>2421126.2326507168</v>
      </c>
      <c r="O505" s="2">
        <v>450898367.9614954</v>
      </c>
      <c r="P505" s="2">
        <v>138737959.37276784</v>
      </c>
    </row>
    <row r="506" spans="11:16" ht="16" x14ac:dyDescent="0.2">
      <c r="K506" s="53">
        <v>474</v>
      </c>
      <c r="L506" s="2">
        <v>631200645.83070195</v>
      </c>
      <c r="M506" s="58">
        <v>1.0106225291299453</v>
      </c>
      <c r="N506" s="2">
        <v>1573990.5225250563</v>
      </c>
      <c r="O506" s="2">
        <v>301951391.28243124</v>
      </c>
      <c r="P506" s="2">
        <v>92908120.394594237</v>
      </c>
    </row>
    <row r="507" spans="11:16" ht="16" x14ac:dyDescent="0.2">
      <c r="K507" s="53">
        <v>475</v>
      </c>
      <c r="L507" s="2">
        <v>1068315458.2037092</v>
      </c>
      <c r="M507" s="58">
        <v>1.5584346627163796</v>
      </c>
      <c r="N507" s="2">
        <v>2570581.2841912187</v>
      </c>
      <c r="O507" s="2">
        <v>469130679.17921221</v>
      </c>
      <c r="P507" s="2">
        <v>144347901.28591141</v>
      </c>
    </row>
    <row r="508" spans="11:16" ht="16" x14ac:dyDescent="0.2">
      <c r="K508" s="53">
        <v>476</v>
      </c>
      <c r="L508" s="2">
        <v>987526897.9643178</v>
      </c>
      <c r="M508" s="58">
        <v>1.4415338740886838</v>
      </c>
      <c r="N508" s="2">
        <v>2321027.6165076448</v>
      </c>
      <c r="O508" s="2">
        <v>438668390.97659147</v>
      </c>
      <c r="P508" s="2">
        <v>134974889.53125891</v>
      </c>
    </row>
    <row r="509" spans="11:16" ht="16" x14ac:dyDescent="0.2">
      <c r="K509" s="53">
        <v>477</v>
      </c>
      <c r="L509" s="2">
        <v>811731305.20321155</v>
      </c>
      <c r="M509" s="58">
        <v>1.2066263217718278</v>
      </c>
      <c r="N509" s="2">
        <v>1942134.0395745505</v>
      </c>
      <c r="O509" s="2">
        <v>372625131.8199026</v>
      </c>
      <c r="P509" s="2">
        <v>114653886.7138162</v>
      </c>
    </row>
    <row r="510" spans="11:16" ht="16" x14ac:dyDescent="0.2">
      <c r="K510" s="53">
        <v>478</v>
      </c>
      <c r="L510" s="2">
        <v>1127198936.9288549</v>
      </c>
      <c r="M510" s="58">
        <v>1.6132550523880851</v>
      </c>
      <c r="N510" s="2">
        <v>2689680.1307757548</v>
      </c>
      <c r="O510" s="2">
        <v>492333070.2224263</v>
      </c>
      <c r="P510" s="2">
        <v>151487098.52997732</v>
      </c>
    </row>
    <row r="511" spans="11:16" ht="16" x14ac:dyDescent="0.2">
      <c r="K511" s="53">
        <v>479</v>
      </c>
      <c r="L511" s="2">
        <v>584256640.56934905</v>
      </c>
      <c r="M511" s="58">
        <v>0.9755534256429943</v>
      </c>
      <c r="N511" s="2">
        <v>1573433.2530740015</v>
      </c>
      <c r="O511" s="2">
        <v>282786995.68361735</v>
      </c>
      <c r="P511" s="2">
        <v>87011383.28726688</v>
      </c>
    </row>
    <row r="512" spans="11:16" ht="16" x14ac:dyDescent="0.2">
      <c r="K512" s="53">
        <v>480</v>
      </c>
      <c r="L512" s="2">
        <v>824534668.9567759</v>
      </c>
      <c r="M512" s="58">
        <v>1.2499468472071538</v>
      </c>
      <c r="N512" s="2">
        <v>2012049.50899817</v>
      </c>
      <c r="O512" s="2">
        <v>375873239.71228057</v>
      </c>
      <c r="P512" s="2">
        <v>115653304.52685554</v>
      </c>
    </row>
    <row r="513" spans="11:16" ht="16" x14ac:dyDescent="0.2">
      <c r="K513" s="53">
        <v>481</v>
      </c>
      <c r="L513" s="2">
        <v>740860711.32022405</v>
      </c>
      <c r="M513" s="58">
        <v>1.1224571379737687</v>
      </c>
      <c r="N513" s="2">
        <v>1753970.6516648424</v>
      </c>
      <c r="O513" s="2">
        <v>345230122.03082925</v>
      </c>
      <c r="P513" s="2">
        <v>106224652.93256284</v>
      </c>
    </row>
    <row r="514" spans="11:16" ht="16" x14ac:dyDescent="0.2">
      <c r="K514" s="53">
        <v>482</v>
      </c>
      <c r="L514" s="2">
        <v>862261173.25386548</v>
      </c>
      <c r="M514" s="58">
        <v>1.2475701386033475</v>
      </c>
      <c r="N514" s="2">
        <v>1936291.0615796975</v>
      </c>
      <c r="O514" s="2">
        <v>392556329.91087317</v>
      </c>
      <c r="P514" s="2">
        <v>120786563.04949944</v>
      </c>
    </row>
    <row r="515" spans="11:16" ht="16" x14ac:dyDescent="0.2">
      <c r="K515" s="53">
        <v>483</v>
      </c>
      <c r="L515" s="2">
        <v>659941584.70230114</v>
      </c>
      <c r="M515" s="58">
        <v>1.0467925835960008</v>
      </c>
      <c r="N515" s="2">
        <v>1617355.1653405852</v>
      </c>
      <c r="O515" s="2">
        <v>312894537.32924223</v>
      </c>
      <c r="P515" s="2">
        <v>96275242.255151466</v>
      </c>
    </row>
    <row r="516" spans="11:16" ht="16" x14ac:dyDescent="0.2">
      <c r="K516" s="53">
        <v>484</v>
      </c>
      <c r="L516" s="2">
        <v>925432776.80554724</v>
      </c>
      <c r="M516" s="58">
        <v>1.3520711474673899</v>
      </c>
      <c r="N516" s="2">
        <v>2225107.8840266056</v>
      </c>
      <c r="O516" s="2">
        <v>415876869.35615635</v>
      </c>
      <c r="P516" s="2">
        <v>127962113.64804812</v>
      </c>
    </row>
    <row r="517" spans="11:16" ht="16" x14ac:dyDescent="0.2">
      <c r="K517" s="53">
        <v>485</v>
      </c>
      <c r="L517" s="2">
        <v>839521104.03092122</v>
      </c>
      <c r="M517" s="58">
        <v>1.2585195388085366</v>
      </c>
      <c r="N517" s="2">
        <v>1998614.2567434714</v>
      </c>
      <c r="O517" s="2">
        <v>382233967.80160397</v>
      </c>
      <c r="P517" s="2">
        <v>117610451.63126278</v>
      </c>
    </row>
    <row r="518" spans="11:16" ht="16" x14ac:dyDescent="0.2">
      <c r="K518" s="53">
        <v>486</v>
      </c>
      <c r="L518" s="2">
        <v>465247829.55812693</v>
      </c>
      <c r="M518" s="58">
        <v>0.81391087489425717</v>
      </c>
      <c r="N518" s="2">
        <v>1263282.3170027272</v>
      </c>
      <c r="O518" s="2">
        <v>237351037.0592162</v>
      </c>
      <c r="P518" s="2">
        <v>73031088.325912684</v>
      </c>
    </row>
    <row r="519" spans="11:16" ht="16" x14ac:dyDescent="0.2">
      <c r="K519" s="53">
        <v>487</v>
      </c>
      <c r="L519" s="2">
        <v>1444592917.3290267</v>
      </c>
      <c r="M519" s="58">
        <v>1.8710611103397761</v>
      </c>
      <c r="N519" s="2">
        <v>3057118.0374594345</v>
      </c>
      <c r="O519" s="2">
        <v>618452467.8474915</v>
      </c>
      <c r="P519" s="2">
        <v>190293067.02999741</v>
      </c>
    </row>
    <row r="520" spans="11:16" ht="16" x14ac:dyDescent="0.2">
      <c r="K520" s="53">
        <v>488</v>
      </c>
      <c r="L520" s="2">
        <v>670341656.73468673</v>
      </c>
      <c r="M520" s="58">
        <v>1.0831306145265192</v>
      </c>
      <c r="N520" s="2">
        <v>1740073.6375704403</v>
      </c>
      <c r="O520" s="2">
        <v>315888476.89524448</v>
      </c>
      <c r="P520" s="2">
        <v>97196454.429306</v>
      </c>
    </row>
    <row r="521" spans="11:16" ht="16" x14ac:dyDescent="0.2">
      <c r="K521" s="53">
        <v>489</v>
      </c>
      <c r="L521" s="2">
        <v>1046837819.1892378</v>
      </c>
      <c r="M521" s="58">
        <v>1.4748758638936712</v>
      </c>
      <c r="N521" s="2">
        <v>2365532.3822089136</v>
      </c>
      <c r="O521" s="2">
        <v>462782545.01601678</v>
      </c>
      <c r="P521" s="2">
        <v>142394629.23569748</v>
      </c>
    </row>
    <row r="522" spans="11:16" ht="16" x14ac:dyDescent="0.2">
      <c r="K522" s="53">
        <v>490</v>
      </c>
      <c r="L522" s="2">
        <v>1111520052.0837588</v>
      </c>
      <c r="M522" s="58">
        <v>1.6080139683020582</v>
      </c>
      <c r="N522" s="2">
        <v>2655390.6471642167</v>
      </c>
      <c r="O522" s="2">
        <v>485363627.21525669</v>
      </c>
      <c r="P522" s="2">
        <v>149342654.52777129</v>
      </c>
    </row>
    <row r="523" spans="11:16" ht="16" x14ac:dyDescent="0.2">
      <c r="K523" s="53">
        <v>491</v>
      </c>
      <c r="L523" s="2">
        <v>566431120.55396843</v>
      </c>
      <c r="M523" s="58">
        <v>0.92361478223315197</v>
      </c>
      <c r="N523" s="2">
        <v>1405108.9869898106</v>
      </c>
      <c r="O523" s="2">
        <v>277274212.90096396</v>
      </c>
      <c r="P523" s="2">
        <v>85315142.431065828</v>
      </c>
    </row>
    <row r="524" spans="11:16" ht="16" x14ac:dyDescent="0.2">
      <c r="K524" s="53">
        <v>492</v>
      </c>
      <c r="L524" s="2">
        <v>926860235.1917336</v>
      </c>
      <c r="M524" s="58">
        <v>1.3670957079458632</v>
      </c>
      <c r="N524" s="2">
        <v>2215909.703087965</v>
      </c>
      <c r="O524" s="2">
        <v>415458447.08484107</v>
      </c>
      <c r="P524" s="2">
        <v>127833368.33379726</v>
      </c>
    </row>
    <row r="525" spans="11:16" ht="16" x14ac:dyDescent="0.2">
      <c r="K525" s="53">
        <v>493</v>
      </c>
      <c r="L525" s="2">
        <v>1123434510.4703736</v>
      </c>
      <c r="M525" s="58">
        <v>1.5510620413201033</v>
      </c>
      <c r="N525" s="2">
        <v>2477690.44124072</v>
      </c>
      <c r="O525" s="2">
        <v>492828398.90740645</v>
      </c>
      <c r="P525" s="2">
        <v>151639507.35612506</v>
      </c>
    </row>
    <row r="526" spans="11:16" ht="16" x14ac:dyDescent="0.2">
      <c r="K526" s="53">
        <v>494</v>
      </c>
      <c r="L526" s="2">
        <v>942108515.18338871</v>
      </c>
      <c r="M526" s="58">
        <v>1.3915610755871399</v>
      </c>
      <c r="N526" s="2">
        <v>2265084.2258345373</v>
      </c>
      <c r="O526" s="2">
        <v>421419539.43427092</v>
      </c>
      <c r="P526" s="2">
        <v>129667550.59516029</v>
      </c>
    </row>
    <row r="527" spans="11:16" ht="16" x14ac:dyDescent="0.2">
      <c r="K527" s="53">
        <v>495</v>
      </c>
      <c r="L527" s="2">
        <v>823520713.48036027</v>
      </c>
      <c r="M527" s="58">
        <v>1.2495915236946624</v>
      </c>
      <c r="N527" s="2">
        <v>1977597.5173143342</v>
      </c>
      <c r="O527" s="2">
        <v>375429392.23112029</v>
      </c>
      <c r="P527" s="2">
        <v>115516736.07111391</v>
      </c>
    </row>
    <row r="528" spans="11:16" ht="16" x14ac:dyDescent="0.2">
      <c r="K528" s="53">
        <v>496</v>
      </c>
      <c r="L528" s="2">
        <v>915243480.16357696</v>
      </c>
      <c r="M528" s="58">
        <v>1.3672215274626294</v>
      </c>
      <c r="N528" s="2">
        <v>2226132.6562484568</v>
      </c>
      <c r="O528" s="2">
        <v>410707902.31271654</v>
      </c>
      <c r="P528" s="2">
        <v>126371662.25006661</v>
      </c>
    </row>
    <row r="529" spans="11:16" ht="16" x14ac:dyDescent="0.2">
      <c r="K529" s="53">
        <v>497</v>
      </c>
      <c r="L529" s="2">
        <v>925065329.66748714</v>
      </c>
      <c r="M529" s="58">
        <v>1.3822349164278354</v>
      </c>
      <c r="N529" s="2">
        <v>2213571.7943651257</v>
      </c>
      <c r="O529" s="2">
        <v>413804544.16178989</v>
      </c>
      <c r="P529" s="2">
        <v>127324475.1267046</v>
      </c>
    </row>
    <row r="530" spans="11:16" ht="16" x14ac:dyDescent="0.2">
      <c r="K530" s="53">
        <v>498</v>
      </c>
      <c r="L530" s="2">
        <v>759483850.3188442</v>
      </c>
      <c r="M530" s="58">
        <v>1.1894848661255604</v>
      </c>
      <c r="N530" s="2">
        <v>1927840.1445678179</v>
      </c>
      <c r="O530" s="2">
        <v>350166421.17914701</v>
      </c>
      <c r="P530" s="2">
        <v>107743514.20896831</v>
      </c>
    </row>
    <row r="531" spans="11:16" ht="16" x14ac:dyDescent="0.2">
      <c r="K531" s="53">
        <v>499</v>
      </c>
      <c r="L531" s="2">
        <v>1066311365.7803577</v>
      </c>
      <c r="M531" s="58">
        <v>1.5345397906823481</v>
      </c>
      <c r="N531" s="2">
        <v>2518304.691596339</v>
      </c>
      <c r="O531" s="2">
        <v>469065115.94048148</v>
      </c>
      <c r="P531" s="2">
        <v>144327727.98168659</v>
      </c>
    </row>
    <row r="532" spans="11:16" ht="16" x14ac:dyDescent="0.2">
      <c r="K532" s="53">
        <v>500</v>
      </c>
      <c r="L532" s="2">
        <v>668264614.58192611</v>
      </c>
      <c r="M532" s="58">
        <v>1.0638468431291197</v>
      </c>
      <c r="N532" s="2">
        <v>1693442.1295085973</v>
      </c>
      <c r="O532" s="2">
        <v>315998307.03062612</v>
      </c>
      <c r="P532" s="2">
        <v>97230248.317115709</v>
      </c>
    </row>
  </sheetData>
  <mergeCells count="8">
    <mergeCell ref="R89:S89"/>
    <mergeCell ref="R42:S42"/>
    <mergeCell ref="I5:L5"/>
    <mergeCell ref="C11:E11"/>
    <mergeCell ref="K18:U18"/>
    <mergeCell ref="K20:L20"/>
    <mergeCell ref="K31:K32"/>
    <mergeCell ref="K29:P30"/>
  </mergeCells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Moore Pharmaceuticals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José Miguel da Silva Gonçalves Pinto Guedes</cp:lastModifiedBy>
  <dcterms:created xsi:type="dcterms:W3CDTF">2008-07-04T11:37:35Z</dcterms:created>
  <dcterms:modified xsi:type="dcterms:W3CDTF">2024-03-21T16:44:35Z</dcterms:modified>
</cp:coreProperties>
</file>