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AAAD3E38-9BB5-4243-8ECF-538960113C22}" xr6:coauthVersionLast="47" xr6:coauthVersionMax="47" xr10:uidLastSave="{00000000-0000-0000-0000-000000000000}"/>
  <bookViews>
    <workbookView xWindow="20370" yWindow="-120" windowWidth="29040" windowHeight="1572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70</definedName>
    <definedName name="solver_rhs11" localSheetId="5" hidden="1">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90" i="1"/>
  <c r="H90" i="1" s="1"/>
  <c r="V3" i="8" l="1"/>
  <c r="V2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S3" i="8"/>
  <c r="T3" i="8"/>
  <c r="P7" i="1" s="1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l="1"/>
  <c r="M89" i="1" s="1"/>
  <c r="N89" i="1" s="1"/>
  <c r="O89" i="1" s="1"/>
  <c r="R89" i="1" s="1"/>
  <c r="I90" i="1" l="1"/>
  <c r="J90" i="1" s="1"/>
  <c r="K90" i="1" s="1"/>
  <c r="L90" i="1" s="1"/>
  <c r="M90" i="1" s="1"/>
  <c r="N90" i="1" s="1"/>
  <c r="O90" i="1" s="1"/>
  <c r="R90" i="1" s="1"/>
  <c r="I91" i="1" l="1"/>
  <c r="J91" i="1" s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<sst xmlns="http://schemas.openxmlformats.org/spreadsheetml/2006/main" count="273" uniqueCount="184">
  <si>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</si>
  <si>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</si>
  <si>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</si>
  <si>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</si>
  <si>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</si>
  <si>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</si>
  <si>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</si>
  <si>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</si>
  <si>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</si>
  <si>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</si>
  <si>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</si>
  <si>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</si>
  <si>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</si>
  <si>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</si>
  <si>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</si>
  <si>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</si>
  <si>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</si>
  <si>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</si>
  <si>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</si>
  <si>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</si>
  <si>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</si>
  <si>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</si>
  <si>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</si>
  <si>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</si>
  <si>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</si>
  <si>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</si>
  <si>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</si>
  <si>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</si>
  <si>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</si>
  <si>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</si>
  <si>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</si>
  <si>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</si>
  <si>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</si>
  <si>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</si>
  <si>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</si>
  <si>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</si>
  <si>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</si>
  <si>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</si>
  <si>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</si>
  <si>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</si>
  <si>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</si>
  <si>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</si>
  <si>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</si>
  <si>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</si>
  <si>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</si>
  <si>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</si>
  <si>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</si>
  <si>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</si>
  <si>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</si>
  <si>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</si>
  <si>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</si>
  <si>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</si>
  <si>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</si>
  <si>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</si>
  <si>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</si>
  <si>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</si>
  <si>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</si>
  <si>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</si>
  <si>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</si>
  <si>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</si>
  <si>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</si>
  <si>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</si>
  <si>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</si>
  <si>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</si>
  <si>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</si>
  <si>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</si>
  <si>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</si>
  <si>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</si>
  <si>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</si>
  <si>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</si>
  <si>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</si>
  <si>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</si>
  <si>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</si>
  <si>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</si>
  <si>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</si>
  <si>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</si>
  <si>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</si>
  <si>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</si>
  <si>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</si>
  <si>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</si>
  <si>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</si>
  <si>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</si>
  <si>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</si>
  <si>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</si>
  <si>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</si>
  <si>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</si>
  <si>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</si>
  <si>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</si>
  <si>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</si>
  <si>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</si>
  <si>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</si>
  <si>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</si>
  <si>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</si>
  <si>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</si>
  <si>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</si>
  <si>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</si>
  <si>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</si>
  <si>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</si>
  <si>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</si>
  <si>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</si>
  <si>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</si>
  <si>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</si>
  <si>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</si>
  <si>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</si>
  <si>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</si>
  <si>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</si>
  <si>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</si>
  <si>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</si>
  <si>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</si>
  <si>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</si>
  <si>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</si>
  <si>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</si>
  <si>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</si>
  <si>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</si>
  <si>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</si>
  <si>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</si>
  <si>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</si>
  <si>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</si>
  <si>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</si>
  <si>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</si>
  <si>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</si>
  <si>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</si>
  <si>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</si>
  <si>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</si>
  <si>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</si>
  <si>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</si>
  <si>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</si>
  <si>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</si>
  <si>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</si>
  <si>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</si>
  <si>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</si>
  <si>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</si>
  <si>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</si>
  <si>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</si>
  <si>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</si>
  <si>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</si>
  <si>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</si>
  <si>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</si>
  <si>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</si>
  <si>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</si>
  <si>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</si>
  <si>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</si>
  <si>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</si>
  <si>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</si>
  <si>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</si>
  <si>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</si>
  <si>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</si>
  <si>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</si>
  <si>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</si>
  <si>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</si>
  <si>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</si>
  <si>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</si>
  <si>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</si>
  <si>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</si>
  <si>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</si>
  <si>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</si>
  <si>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</si>
  <si>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</si>
  <si>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</si>
  <si>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</si>
  <si>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</si>
  <si>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</si>
  <si>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</si>
  <si>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</si>
  <si>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</si>
  <si>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</si>
  <si>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</si>
  <si>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</si>
  <si>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</si>
  <si>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</si>
  <si>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</si>
  <si>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</si>
  <si>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</si>
  <si>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</si>
  <si>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</si>
  <si>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</si>
  <si>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</si>
  <si>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</si>
  <si>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</si>
  <si>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</si>
  <si>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</si>
  <si>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</si>
  <si>
    <t>T7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</si>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</sst>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2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2" fontId="13" fillId="0" borderId="29" xfId="0" applyNumberFormat="1" applyFont="1" applyBorder="1" applyAlignment="1">
      <alignment horizontal="center" wrapText="1"/>
    </xf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  <xf numFmtId="0" fontId="14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656421287781007"/>
                  <c:y val="5.99775805308830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5.663350393660032</c:v>
                </c:pt>
                <c:pt idx="4">
                  <c:v>0.77805029848856033</c:v>
                </c:pt>
                <c:pt idx="5">
                  <c:v>7.079533674889972</c:v>
                </c:pt>
                <c:pt idx="6">
                  <c:v>19.732534839228485</c:v>
                </c:pt>
                <c:pt idx="7">
                  <c:v>6.9382409409051791</c:v>
                </c:pt>
                <c:pt idx="8">
                  <c:v>2.5925530278622038</c:v>
                </c:pt>
                <c:pt idx="9">
                  <c:v>0.98517015058763746</c:v>
                </c:pt>
                <c:pt idx="10">
                  <c:v>0.3743646572233022</c:v>
                </c:pt>
                <c:pt idx="11">
                  <c:v>0.14225856974485485</c:v>
                </c:pt>
                <c:pt idx="12">
                  <c:v>0.16394390012464047</c:v>
                </c:pt>
                <c:pt idx="13">
                  <c:v>0.76288572595349147</c:v>
                </c:pt>
                <c:pt idx="14">
                  <c:v>7.8060122390396745E-3</c:v>
                </c:pt>
                <c:pt idx="15">
                  <c:v>2.9662846508350764E-3</c:v>
                </c:pt>
                <c:pt idx="16">
                  <c:v>1.1271881673173292E-3</c:v>
                </c:pt>
                <c:pt idx="17">
                  <c:v>4.28331503580585E-4</c:v>
                </c:pt>
                <c:pt idx="18">
                  <c:v>1.5676895666079156</c:v>
                </c:pt>
                <c:pt idx="19">
                  <c:v>0.94543958206846757</c:v>
                </c:pt>
                <c:pt idx="20">
                  <c:v>2.3503406264473863E-5</c:v>
                </c:pt>
                <c:pt idx="21">
                  <c:v>8.9312943805000703E-6</c:v>
                </c:pt>
                <c:pt idx="22">
                  <c:v>3.3938918645900262E-6</c:v>
                </c:pt>
                <c:pt idx="23">
                  <c:v>1.28967890854421E-6</c:v>
                </c:pt>
                <c:pt idx="24">
                  <c:v>4.9007798524679973E-7</c:v>
                </c:pt>
                <c:pt idx="25">
                  <c:v>1.8622963439378391E-7</c:v>
                </c:pt>
                <c:pt idx="26">
                  <c:v>7.0767261069637895E-8</c:v>
                </c:pt>
                <c:pt idx="27">
                  <c:v>2.6891559206462397E-8</c:v>
                </c:pt>
                <c:pt idx="28">
                  <c:v>1.021879249845571E-8</c:v>
                </c:pt>
                <c:pt idx="29">
                  <c:v>3.8831411494131694E-9</c:v>
                </c:pt>
                <c:pt idx="30">
                  <c:v>1.3580369377338477</c:v>
                </c:pt>
                <c:pt idx="31">
                  <c:v>5.6072558197526175E-10</c:v>
                </c:pt>
                <c:pt idx="32">
                  <c:v>0.61390514328760215</c:v>
                </c:pt>
                <c:pt idx="33">
                  <c:v>8.0968774037227802E-11</c:v>
                </c:pt>
                <c:pt idx="34">
                  <c:v>3.0768134134146565E-11</c:v>
                </c:pt>
                <c:pt idx="35">
                  <c:v>1.1691890970975694E-11</c:v>
                </c:pt>
                <c:pt idx="36">
                  <c:v>4.4429185689707639E-12</c:v>
                </c:pt>
                <c:pt idx="37">
                  <c:v>1.6883090562088901E-12</c:v>
                </c:pt>
                <c:pt idx="38">
                  <c:v>7.5770361836572802</c:v>
                </c:pt>
                <c:pt idx="39">
                  <c:v>1.0505274265657349</c:v>
                </c:pt>
                <c:pt idx="40">
                  <c:v>0.6463800039393367</c:v>
                </c:pt>
                <c:pt idx="41">
                  <c:v>6.9939392005880006</c:v>
                </c:pt>
                <c:pt idx="42">
                  <c:v>1.1850333190479942</c:v>
                </c:pt>
                <c:pt idx="43">
                  <c:v>0.45031266123823788</c:v>
                </c:pt>
                <c:pt idx="44">
                  <c:v>0.17111881127053039</c:v>
                </c:pt>
                <c:pt idx="45">
                  <c:v>6.5025148282801551E-2</c:v>
                </c:pt>
                <c:pt idx="46">
                  <c:v>2.4709556347464582E-2</c:v>
                </c:pt>
                <c:pt idx="47">
                  <c:v>9.3896314120365428E-3</c:v>
                </c:pt>
                <c:pt idx="48">
                  <c:v>3.5680599365738863E-3</c:v>
                </c:pt>
                <c:pt idx="49">
                  <c:v>1.3558627758980769E-3</c:v>
                </c:pt>
                <c:pt idx="50">
                  <c:v>5.1522785484126921E-4</c:v>
                </c:pt>
                <c:pt idx="51">
                  <c:v>1.9578658483968234E-4</c:v>
                </c:pt>
                <c:pt idx="52">
                  <c:v>7.4398902239079294E-5</c:v>
                </c:pt>
                <c:pt idx="53">
                  <c:v>2.8271582850850135E-5</c:v>
                </c:pt>
                <c:pt idx="54">
                  <c:v>1.0743201483323049E-5</c:v>
                </c:pt>
                <c:pt idx="55">
                  <c:v>2.1865365907369347</c:v>
                </c:pt>
                <c:pt idx="56">
                  <c:v>1.5513182941918489E-6</c:v>
                </c:pt>
                <c:pt idx="57">
                  <c:v>5.8950095179290255E-7</c:v>
                </c:pt>
                <c:pt idx="58">
                  <c:v>2.2401036168130292E-7</c:v>
                </c:pt>
                <c:pt idx="59">
                  <c:v>8.5123937438895123E-8</c:v>
                </c:pt>
                <c:pt idx="60">
                  <c:v>3.234709622678015E-8</c:v>
                </c:pt>
                <c:pt idx="61">
                  <c:v>1.2291896566176454E-8</c:v>
                </c:pt>
                <c:pt idx="62">
                  <c:v>4.6709206951470534E-9</c:v>
                </c:pt>
                <c:pt idx="63">
                  <c:v>5.8787728570491611</c:v>
                </c:pt>
                <c:pt idx="64">
                  <c:v>32.970179396870094</c:v>
                </c:pt>
                <c:pt idx="65">
                  <c:v>22.026300324331714</c:v>
                </c:pt>
                <c:pt idx="66">
                  <c:v>23.221561244516845</c:v>
                </c:pt>
                <c:pt idx="67">
                  <c:v>9.1633928839377692</c:v>
                </c:pt>
                <c:pt idx="68">
                  <c:v>5.225918288619166</c:v>
                </c:pt>
                <c:pt idx="69">
                  <c:v>1.2663484163711876</c:v>
                </c:pt>
                <c:pt idx="70">
                  <c:v>0.48121239822105133</c:v>
                </c:pt>
                <c:pt idx="71">
                  <c:v>0.18286071132399953</c:v>
                </c:pt>
                <c:pt idx="72">
                  <c:v>6.9487070303119805E-2</c:v>
                </c:pt>
                <c:pt idx="73">
                  <c:v>2.640508671518553E-2</c:v>
                </c:pt>
                <c:pt idx="74">
                  <c:v>1.0033932951770502E-2</c:v>
                </c:pt>
                <c:pt idx="75">
                  <c:v>27.92043908288208</c:v>
                </c:pt>
                <c:pt idx="76">
                  <c:v>24.310149204613261</c:v>
                </c:pt>
                <c:pt idx="77">
                  <c:v>7.5445615590560733</c:v>
                </c:pt>
                <c:pt idx="78">
                  <c:v>2.8669333924413078</c:v>
                </c:pt>
                <c:pt idx="79">
                  <c:v>6.3689239210292117</c:v>
                </c:pt>
                <c:pt idx="80">
                  <c:v>0.65944007976596064</c:v>
                </c:pt>
                <c:pt idx="81">
                  <c:v>0.250587230311065</c:v>
                </c:pt>
                <c:pt idx="82">
                  <c:v>9.5223147518204723E-2</c:v>
                </c:pt>
                <c:pt idx="83">
                  <c:v>3.6184796056917795E-2</c:v>
                </c:pt>
                <c:pt idx="84">
                  <c:v>0.24724097003278708</c:v>
                </c:pt>
                <c:pt idx="85">
                  <c:v>5.2250845506189294E-3</c:v>
                </c:pt>
                <c:pt idx="86">
                  <c:v>3.3792269421071879</c:v>
                </c:pt>
                <c:pt idx="87">
                  <c:v>7.2726514313424833</c:v>
                </c:pt>
                <c:pt idx="88">
                  <c:v>1.3189307039890616</c:v>
                </c:pt>
                <c:pt idx="89">
                  <c:v>4.6744578086047976</c:v>
                </c:pt>
                <c:pt idx="90">
                  <c:v>0.61866420899063501</c:v>
                </c:pt>
                <c:pt idx="91">
                  <c:v>0.23509239941644133</c:v>
                </c:pt>
                <c:pt idx="92">
                  <c:v>0.23457512747789472</c:v>
                </c:pt>
                <c:pt idx="93">
                  <c:v>3.3947342475734124E-2</c:v>
                </c:pt>
                <c:pt idx="94">
                  <c:v>1.289999014077897E-2</c:v>
                </c:pt>
                <c:pt idx="95">
                  <c:v>4.9019962534960094E-3</c:v>
                </c:pt>
                <c:pt idx="96">
                  <c:v>1.8627585763284834E-3</c:v>
                </c:pt>
                <c:pt idx="97">
                  <c:v>7.0784825900482374E-4</c:v>
                </c:pt>
                <c:pt idx="98">
                  <c:v>2.6898233842183306E-4</c:v>
                </c:pt>
                <c:pt idx="99">
                  <c:v>1.2515014402674816</c:v>
                </c:pt>
                <c:pt idx="100">
                  <c:v>4.5738956562629305</c:v>
                </c:pt>
                <c:pt idx="101">
                  <c:v>1.5249752165242572</c:v>
                </c:pt>
                <c:pt idx="102">
                  <c:v>0.46316267629924041</c:v>
                </c:pt>
                <c:pt idx="103">
                  <c:v>0.17600181699371137</c:v>
                </c:pt>
                <c:pt idx="104">
                  <c:v>6.6880690457610317E-2</c:v>
                </c:pt>
                <c:pt idx="105">
                  <c:v>2.5414662373891918E-2</c:v>
                </c:pt>
                <c:pt idx="106">
                  <c:v>9.6575717020789299E-3</c:v>
                </c:pt>
                <c:pt idx="107">
                  <c:v>3.669877246789994E-3</c:v>
                </c:pt>
                <c:pt idx="108">
                  <c:v>1.3945533537801976E-3</c:v>
                </c:pt>
                <c:pt idx="109">
                  <c:v>1.9783499648071285</c:v>
                </c:pt>
                <c:pt idx="110">
                  <c:v>0.1218154751670725</c:v>
                </c:pt>
                <c:pt idx="111">
                  <c:v>7.6521931628627021E-5</c:v>
                </c:pt>
                <c:pt idx="112">
                  <c:v>2.9078334018878269E-5</c:v>
                </c:pt>
                <c:pt idx="113">
                  <c:v>1.1049766927173744E-5</c:v>
                </c:pt>
                <c:pt idx="114">
                  <c:v>4.1989114323260218E-6</c:v>
                </c:pt>
                <c:pt idx="115">
                  <c:v>1.7747536880111248</c:v>
                </c:pt>
                <c:pt idx="116">
                  <c:v>1.0886886027245484</c:v>
                </c:pt>
                <c:pt idx="117">
                  <c:v>2.3040266811459354E-7</c:v>
                </c:pt>
                <c:pt idx="118">
                  <c:v>8.7553013883545544E-8</c:v>
                </c:pt>
                <c:pt idx="119">
                  <c:v>3.327014527574731E-8</c:v>
                </c:pt>
                <c:pt idx="120">
                  <c:v>1.2642655204783978E-8</c:v>
                </c:pt>
                <c:pt idx="121">
                  <c:v>0.22811661738277533</c:v>
                </c:pt>
                <c:pt idx="122">
                  <c:v>1.8255994115708063E-9</c:v>
                </c:pt>
                <c:pt idx="123">
                  <c:v>6.9752093937063453</c:v>
                </c:pt>
                <c:pt idx="124">
                  <c:v>4.4208333103171498</c:v>
                </c:pt>
                <c:pt idx="125">
                  <c:v>1.0721961036548311</c:v>
                </c:pt>
                <c:pt idx="126">
                  <c:v>0.40743451938883574</c:v>
                </c:pt>
                <c:pt idx="127">
                  <c:v>0.15482511736775759</c:v>
                </c:pt>
                <c:pt idx="128">
                  <c:v>5.8833544599747892E-2</c:v>
                </c:pt>
                <c:pt idx="129">
                  <c:v>2.23567469479042E-2</c:v>
                </c:pt>
                <c:pt idx="130">
                  <c:v>8.4955638402035953E-3</c:v>
                </c:pt>
                <c:pt idx="131">
                  <c:v>3.228314259277366E-3</c:v>
                </c:pt>
                <c:pt idx="132">
                  <c:v>1.226759418525399E-3</c:v>
                </c:pt>
                <c:pt idx="133">
                  <c:v>4.6616857903965155E-4</c:v>
                </c:pt>
                <c:pt idx="134">
                  <c:v>1.7714406003506759E-4</c:v>
                </c:pt>
                <c:pt idx="135">
                  <c:v>3.7620858075607733</c:v>
                </c:pt>
                <c:pt idx="136">
                  <c:v>0.15360682115061805</c:v>
                </c:pt>
                <c:pt idx="137">
                  <c:v>5.8370592037234867E-2</c:v>
                </c:pt>
                <c:pt idx="138">
                  <c:v>3.0360597192661434</c:v>
                </c:pt>
                <c:pt idx="139">
                  <c:v>6.4687758713125803</c:v>
                </c:pt>
                <c:pt idx="140">
                  <c:v>0.81092340661413809</c:v>
                </c:pt>
                <c:pt idx="141">
                  <c:v>0.30815089451337246</c:v>
                </c:pt>
                <c:pt idx="142">
                  <c:v>0.11709733991508152</c:v>
                </c:pt>
                <c:pt idx="143">
                  <c:v>4.4496989167730969E-2</c:v>
                </c:pt>
                <c:pt idx="144">
                  <c:v>1.6908855883737771E-2</c:v>
                </c:pt>
                <c:pt idx="145">
                  <c:v>0.50669628371533926</c:v>
                </c:pt>
                <c:pt idx="146">
                  <c:v>17.957089915930574</c:v>
                </c:pt>
                <c:pt idx="147">
                  <c:v>5.5672590549921281</c:v>
                </c:pt>
                <c:pt idx="148">
                  <c:v>4.3961883575094216</c:v>
                </c:pt>
                <c:pt idx="149">
                  <c:v>1.4144270035978872</c:v>
                </c:pt>
                <c:pt idx="150">
                  <c:v>1.9438520826255485</c:v>
                </c:pt>
                <c:pt idx="151">
                  <c:v>0.85018345325276301</c:v>
                </c:pt>
                <c:pt idx="152">
                  <c:v>7.0340177232987619E-2</c:v>
                </c:pt>
                <c:pt idx="153">
                  <c:v>2.6729267348535292E-2</c:v>
                </c:pt>
                <c:pt idx="154">
                  <c:v>1.0157121592443412E-2</c:v>
                </c:pt>
                <c:pt idx="155">
                  <c:v>3.8597062051284959E-3</c:v>
                </c:pt>
                <c:pt idx="156">
                  <c:v>1.4666883579488286E-3</c:v>
                </c:pt>
                <c:pt idx="157">
                  <c:v>5.7602975514596721</c:v>
                </c:pt>
                <c:pt idx="158">
                  <c:v>3.3596131905546471</c:v>
                </c:pt>
                <c:pt idx="159">
                  <c:v>10.511494538970283</c:v>
                </c:pt>
                <c:pt idx="160">
                  <c:v>2.2203235354838569</c:v>
                </c:pt>
                <c:pt idx="161">
                  <c:v>0.84372294348386578</c:v>
                </c:pt>
                <c:pt idx="162">
                  <c:v>0.32061471852386897</c:v>
                </c:pt>
                <c:pt idx="163">
                  <c:v>0.9443836107194854</c:v>
                </c:pt>
                <c:pt idx="164">
                  <c:v>1.3059430925125459</c:v>
                </c:pt>
                <c:pt idx="165">
                  <c:v>1.7592770834841742E-2</c:v>
                </c:pt>
                <c:pt idx="166">
                  <c:v>6.6852529172398622E-3</c:v>
                </c:pt>
                <c:pt idx="167">
                  <c:v>2.5403961085511476E-3</c:v>
                </c:pt>
                <c:pt idx="168">
                  <c:v>9.6535052124943621E-4</c:v>
                </c:pt>
                <c:pt idx="169">
                  <c:v>1.3960565137153547</c:v>
                </c:pt>
                <c:pt idx="170">
                  <c:v>1.3939661526841862E-4</c:v>
                </c:pt>
                <c:pt idx="171">
                  <c:v>1.1651280425422772</c:v>
                </c:pt>
                <c:pt idx="172">
                  <c:v>2.0128871244759647E-5</c:v>
                </c:pt>
                <c:pt idx="173">
                  <c:v>0.16843418402590923</c:v>
                </c:pt>
                <c:pt idx="174">
                  <c:v>2.9066090077432934E-6</c:v>
                </c:pt>
                <c:pt idx="175">
                  <c:v>1.1045114229424513E-6</c:v>
                </c:pt>
                <c:pt idx="176">
                  <c:v>4.1971434071813154E-7</c:v>
                </c:pt>
                <c:pt idx="177">
                  <c:v>1.5949144947288999E-7</c:v>
                </c:pt>
                <c:pt idx="178">
                  <c:v>6.060675079969818E-8</c:v>
                </c:pt>
                <c:pt idx="179">
                  <c:v>2.3030565303885315E-8</c:v>
                </c:pt>
                <c:pt idx="180">
                  <c:v>8.7516148154764194E-9</c:v>
                </c:pt>
                <c:pt idx="181">
                  <c:v>3.3256136298810389E-9</c:v>
                </c:pt>
                <c:pt idx="182">
                  <c:v>2.5037078705595777</c:v>
                </c:pt>
                <c:pt idx="183">
                  <c:v>4.802186081548221E-10</c:v>
                </c:pt>
                <c:pt idx="184">
                  <c:v>11.967534714162181</c:v>
                </c:pt>
                <c:pt idx="185">
                  <c:v>11.065426371672238</c:v>
                </c:pt>
                <c:pt idx="186">
                  <c:v>3.1714579273546906</c:v>
                </c:pt>
                <c:pt idx="187">
                  <c:v>1.2051540123947826</c:v>
                </c:pt>
                <c:pt idx="188">
                  <c:v>0.4579585247100173</c:v>
                </c:pt>
                <c:pt idx="189">
                  <c:v>0.17402423938980657</c:v>
                </c:pt>
                <c:pt idx="190">
                  <c:v>6.6129210968126489E-2</c:v>
                </c:pt>
                <c:pt idx="191">
                  <c:v>2.5129100167888069E-2</c:v>
                </c:pt>
                <c:pt idx="192">
                  <c:v>9.5490580637974682E-3</c:v>
                </c:pt>
                <c:pt idx="193">
                  <c:v>3.6286420642430376E-3</c:v>
                </c:pt>
                <c:pt idx="194">
                  <c:v>1.3788839844123544E-3</c:v>
                </c:pt>
                <c:pt idx="195">
                  <c:v>5.2397591407669464E-4</c:v>
                </c:pt>
                <c:pt idx="196">
                  <c:v>1.9911084734914393E-4</c:v>
                </c:pt>
                <c:pt idx="197">
                  <c:v>0.21528083097798428</c:v>
                </c:pt>
                <c:pt idx="198">
                  <c:v>2.8751606357216383E-5</c:v>
                </c:pt>
                <c:pt idx="199">
                  <c:v>4.8800475661487557</c:v>
                </c:pt>
                <c:pt idx="200">
                  <c:v>0.33777717425345394</c:v>
                </c:pt>
                <c:pt idx="201">
                  <c:v>0.12835532621631252</c:v>
                </c:pt>
                <c:pt idx="202">
                  <c:v>4.8775023962198766E-2</c:v>
                </c:pt>
                <c:pt idx="203">
                  <c:v>1.8534509105635529E-2</c:v>
                </c:pt>
                <c:pt idx="204">
                  <c:v>7.0431134601415006E-3</c:v>
                </c:pt>
                <c:pt idx="205">
                  <c:v>2.6763831148537702E-3</c:v>
                </c:pt>
                <c:pt idx="206">
                  <c:v>1.3593647013386117E-2</c:v>
                </c:pt>
                <c:pt idx="207">
                  <c:v>3.8646972178488443E-4</c:v>
                </c:pt>
                <c:pt idx="208">
                  <c:v>0.39033250942295766</c:v>
                </c:pt>
                <c:pt idx="209">
                  <c:v>5.5806227825737307E-5</c:v>
                </c:pt>
                <c:pt idx="210">
                  <c:v>2.1206366573780174E-5</c:v>
                </c:pt>
                <c:pt idx="211">
                  <c:v>8.0584192980364666E-6</c:v>
                </c:pt>
                <c:pt idx="212">
                  <c:v>3.062199333253858E-6</c:v>
                </c:pt>
                <c:pt idx="213">
                  <c:v>1.1636357466364661E-6</c:v>
                </c:pt>
                <c:pt idx="214">
                  <c:v>4.4218158372185718E-7</c:v>
                </c:pt>
                <c:pt idx="215">
                  <c:v>1.6802900181430572E-7</c:v>
                </c:pt>
                <c:pt idx="216">
                  <c:v>1.209487798117888</c:v>
                </c:pt>
                <c:pt idx="217">
                  <c:v>2.7692712792353085</c:v>
                </c:pt>
                <c:pt idx="218">
                  <c:v>6.5544710106529269</c:v>
                </c:pt>
                <c:pt idx="219">
                  <c:v>10.125262463336623</c:v>
                </c:pt>
                <c:pt idx="220">
                  <c:v>15.04333582412934</c:v>
                </c:pt>
                <c:pt idx="221">
                  <c:v>18.637900790420275</c:v>
                </c:pt>
                <c:pt idx="222">
                  <c:v>15.017011860765113</c:v>
                </c:pt>
                <c:pt idx="223">
                  <c:v>4.3517459543332837</c:v>
                </c:pt>
                <c:pt idx="224">
                  <c:v>1.6536634626466478</c:v>
                </c:pt>
                <c:pt idx="225">
                  <c:v>0.62839211580572629</c:v>
                </c:pt>
                <c:pt idx="226">
                  <c:v>0.23878900400617598</c:v>
                </c:pt>
                <c:pt idx="227">
                  <c:v>9.0739821522346858E-2</c:v>
                </c:pt>
                <c:pt idx="228">
                  <c:v>2.5284209197051699</c:v>
                </c:pt>
                <c:pt idx="229">
                  <c:v>1.3102830227826885E-2</c:v>
                </c:pt>
                <c:pt idx="230">
                  <c:v>4.979075486574217E-3</c:v>
                </c:pt>
                <c:pt idx="231">
                  <c:v>14.113433747226619</c:v>
                </c:pt>
                <c:pt idx="232">
                  <c:v>21.220540661652844</c:v>
                </c:pt>
                <c:pt idx="233">
                  <c:v>32.186203969760442</c:v>
                </c:pt>
                <c:pt idx="234">
                  <c:v>23.508015129988543</c:v>
                </c:pt>
                <c:pt idx="235">
                  <c:v>7.5263866893152684</c:v>
                </c:pt>
                <c:pt idx="236">
                  <c:v>2.8600269419398026</c:v>
                </c:pt>
                <c:pt idx="237">
                  <c:v>1.0868102379371249</c:v>
                </c:pt>
                <c:pt idx="238">
                  <c:v>0.41298789041610745</c:v>
                </c:pt>
                <c:pt idx="239">
                  <c:v>0.15693539835812084</c:v>
                </c:pt>
                <c:pt idx="240">
                  <c:v>5.9635451376085911E-2</c:v>
                </c:pt>
                <c:pt idx="241">
                  <c:v>2.9470390491202005</c:v>
                </c:pt>
                <c:pt idx="242">
                  <c:v>12.730824094945579</c:v>
                </c:pt>
                <c:pt idx="243">
                  <c:v>4.2456311278285392</c:v>
                </c:pt>
                <c:pt idx="244">
                  <c:v>1.3414858090505613</c:v>
                </c:pt>
                <c:pt idx="245">
                  <c:v>0.50976460743921315</c:v>
                </c:pt>
                <c:pt idx="246">
                  <c:v>0.90100396354925782</c:v>
                </c:pt>
                <c:pt idx="247">
                  <c:v>2.4708829668760823</c:v>
                </c:pt>
                <c:pt idx="248">
                  <c:v>3.0279928655637116</c:v>
                </c:pt>
                <c:pt idx="249">
                  <c:v>1.0629285344973713E-2</c:v>
                </c:pt>
                <c:pt idx="250">
                  <c:v>4.0391284310900112E-3</c:v>
                </c:pt>
                <c:pt idx="251">
                  <c:v>1.5348688038142044E-3</c:v>
                </c:pt>
                <c:pt idx="252">
                  <c:v>5.8325014544939775E-4</c:v>
                </c:pt>
                <c:pt idx="253">
                  <c:v>0.42664044742530649</c:v>
                </c:pt>
                <c:pt idx="254">
                  <c:v>7.8577362896067289</c:v>
                </c:pt>
                <c:pt idx="255">
                  <c:v>1.0203679909335979</c:v>
                </c:pt>
                <c:pt idx="256">
                  <c:v>0.38773983655476718</c:v>
                </c:pt>
                <c:pt idx="257">
                  <c:v>0.14734113789081152</c:v>
                </c:pt>
                <c:pt idx="258">
                  <c:v>5.598963239850837E-2</c:v>
                </c:pt>
                <c:pt idx="259">
                  <c:v>3.3447113305373373</c:v>
                </c:pt>
                <c:pt idx="260">
                  <c:v>8.0801401414122495E-2</c:v>
                </c:pt>
                <c:pt idx="261">
                  <c:v>3.0704532537366554E-2</c:v>
                </c:pt>
                <c:pt idx="262">
                  <c:v>1.1667722364199291E-2</c:v>
                </c:pt>
                <c:pt idx="263">
                  <c:v>4.4337344983957309E-3</c:v>
                </c:pt>
                <c:pt idx="264">
                  <c:v>1.6848191093903776E-3</c:v>
                </c:pt>
                <c:pt idx="265">
                  <c:v>7.397043650871117</c:v>
                </c:pt>
                <c:pt idx="266">
                  <c:v>13.578601071263787</c:v>
                </c:pt>
                <c:pt idx="267">
                  <c:v>2.6234390935037637</c:v>
                </c:pt>
                <c:pt idx="268">
                  <c:v>2.9026249036039431</c:v>
                </c:pt>
                <c:pt idx="269">
                  <c:v>0.51879398845798119</c:v>
                </c:pt>
                <c:pt idx="270">
                  <c:v>10.001430095735563</c:v>
                </c:pt>
                <c:pt idx="271">
                  <c:v>1.6317563289383288</c:v>
                </c:pt>
                <c:pt idx="272">
                  <c:v>0.62006740499656499</c:v>
                </c:pt>
                <c:pt idx="273">
                  <c:v>0.23562561389869474</c:v>
                </c:pt>
                <c:pt idx="274">
                  <c:v>8.9537733281503995E-2</c:v>
                </c:pt>
                <c:pt idx="275">
                  <c:v>3.4024338646971519E-2</c:v>
                </c:pt>
                <c:pt idx="276">
                  <c:v>1.2929248685849177E-2</c:v>
                </c:pt>
                <c:pt idx="277">
                  <c:v>4.9131145006226862E-3</c:v>
                </c:pt>
                <c:pt idx="278">
                  <c:v>1.5597271011503031</c:v>
                </c:pt>
                <c:pt idx="279">
                  <c:v>7.0945373388991604E-4</c:v>
                </c:pt>
                <c:pt idx="280">
                  <c:v>8.3789447170107323</c:v>
                </c:pt>
                <c:pt idx="281">
                  <c:v>1.4356998156308005</c:v>
                </c:pt>
                <c:pt idx="282">
                  <c:v>0.54556592993970421</c:v>
                </c:pt>
                <c:pt idx="283">
                  <c:v>0.20731505337708755</c:v>
                </c:pt>
                <c:pt idx="284">
                  <c:v>7.8779720283293275E-2</c:v>
                </c:pt>
                <c:pt idx="285">
                  <c:v>2.9936293707651444E-2</c:v>
                </c:pt>
                <c:pt idx="286">
                  <c:v>1.1375791608907549E-2</c:v>
                </c:pt>
                <c:pt idx="287">
                  <c:v>4.3228008113848689E-3</c:v>
                </c:pt>
                <c:pt idx="288">
                  <c:v>1.6426643083262504E-3</c:v>
                </c:pt>
                <c:pt idx="289">
                  <c:v>6.2421243716397512E-4</c:v>
                </c:pt>
                <c:pt idx="290">
                  <c:v>16.743649794797982</c:v>
                </c:pt>
                <c:pt idx="291">
                  <c:v>7.1255866809345552</c:v>
                </c:pt>
                <c:pt idx="292">
                  <c:v>7.3920515936753102</c:v>
                </c:pt>
                <c:pt idx="293">
                  <c:v>2.0740279273099662</c:v>
                </c:pt>
                <c:pt idx="294">
                  <c:v>1.9317429439868123</c:v>
                </c:pt>
                <c:pt idx="295">
                  <c:v>0.29948963270355916</c:v>
                </c:pt>
                <c:pt idx="296">
                  <c:v>0.20155297201155442</c:v>
                </c:pt>
                <c:pt idx="297">
                  <c:v>4.3246302962393943E-2</c:v>
                </c:pt>
                <c:pt idx="298">
                  <c:v>1.6433595125709702E-2</c:v>
                </c:pt>
                <c:pt idx="299">
                  <c:v>6.2447661477696859E-3</c:v>
                </c:pt>
                <c:pt idx="300">
                  <c:v>2.3730111361524807E-3</c:v>
                </c:pt>
                <c:pt idx="301">
                  <c:v>9.0174423173794275E-4</c:v>
                </c:pt>
                <c:pt idx="302">
                  <c:v>3.4266280806041831E-4</c:v>
                </c:pt>
                <c:pt idx="303">
                  <c:v>1.3021186706295895E-4</c:v>
                </c:pt>
                <c:pt idx="304">
                  <c:v>4.9480509483924396E-5</c:v>
                </c:pt>
                <c:pt idx="305">
                  <c:v>1.5825188219974335</c:v>
                </c:pt>
                <c:pt idx="306">
                  <c:v>7.1449855694786819E-6</c:v>
                </c:pt>
                <c:pt idx="307">
                  <c:v>2.715094516401899E-6</c:v>
                </c:pt>
                <c:pt idx="308">
                  <c:v>1.286619432429259</c:v>
                </c:pt>
                <c:pt idx="309">
                  <c:v>3.9205964816843427E-7</c:v>
                </c:pt>
                <c:pt idx="310">
                  <c:v>1.4898266630400506E-7</c:v>
                </c:pt>
                <c:pt idx="311">
                  <c:v>5.6613413195521914E-8</c:v>
                </c:pt>
                <c:pt idx="312">
                  <c:v>2.1513097014298326E-8</c:v>
                </c:pt>
                <c:pt idx="313">
                  <c:v>8.1749768654333643E-9</c:v>
                </c:pt>
                <c:pt idx="314">
                  <c:v>2.5454841667507639</c:v>
                </c:pt>
                <c:pt idx="315">
                  <c:v>1.5696697867799008</c:v>
                </c:pt>
                <c:pt idx="316">
                  <c:v>4.2839394071901321E-2</c:v>
                </c:pt>
                <c:pt idx="317">
                  <c:v>3.1239907210329312</c:v>
                </c:pt>
                <c:pt idx="318">
                  <c:v>0.28609388579357564</c:v>
                </c:pt>
                <c:pt idx="319">
                  <c:v>0.10871567660155872</c:v>
                </c:pt>
                <c:pt idx="320">
                  <c:v>4.1311957108592319E-2</c:v>
                </c:pt>
                <c:pt idx="321">
                  <c:v>1.569854370126508E-2</c:v>
                </c:pt>
                <c:pt idx="322">
                  <c:v>5.9654466064807303E-3</c:v>
                </c:pt>
                <c:pt idx="323">
                  <c:v>2.2668697104626773E-3</c:v>
                </c:pt>
                <c:pt idx="324">
                  <c:v>8.6141048997581747E-4</c:v>
                </c:pt>
                <c:pt idx="325">
                  <c:v>3.2733598619081065E-4</c:v>
                </c:pt>
                <c:pt idx="326">
                  <c:v>1.2438767475250805E-4</c:v>
                </c:pt>
                <c:pt idx="327">
                  <c:v>4.726731640595306E-5</c:v>
                </c:pt>
                <c:pt idx="328">
                  <c:v>2.7984029237114703</c:v>
                </c:pt>
                <c:pt idx="329">
                  <c:v>2.7767586050668713</c:v>
                </c:pt>
                <c:pt idx="330">
                  <c:v>16.922816730054031</c:v>
                </c:pt>
                <c:pt idx="331">
                  <c:v>13.072554333943524</c:v>
                </c:pt>
                <c:pt idx="332">
                  <c:v>3.9435186934759741</c:v>
                </c:pt>
                <c:pt idx="333">
                  <c:v>1.3464647781838996</c:v>
                </c:pt>
                <c:pt idx="334">
                  <c:v>0.51165661570988186</c:v>
                </c:pt>
                <c:pt idx="335">
                  <c:v>0.19442951396975514</c:v>
                </c:pt>
                <c:pt idx="336">
                  <c:v>8.8927206873710071E-2</c:v>
                </c:pt>
                <c:pt idx="337">
                  <c:v>7.645221585160372</c:v>
                </c:pt>
                <c:pt idx="338">
                  <c:v>1.4241509641446868</c:v>
                </c:pt>
                <c:pt idx="339">
                  <c:v>0.21323427774110873</c:v>
                </c:pt>
                <c:pt idx="340">
                  <c:v>8.1029025541621308E-2</c:v>
                </c:pt>
                <c:pt idx="341">
                  <c:v>3.0791029705816104E-2</c:v>
                </c:pt>
                <c:pt idx="342">
                  <c:v>1.1700591288210119E-2</c:v>
                </c:pt>
                <c:pt idx="343">
                  <c:v>0.28552679620335814</c:v>
                </c:pt>
                <c:pt idx="344">
                  <c:v>1.6895653820175412E-3</c:v>
                </c:pt>
                <c:pt idx="345">
                  <c:v>6.420348451666657E-4</c:v>
                </c:pt>
                <c:pt idx="346">
                  <c:v>2.4397324116333296E-4</c:v>
                </c:pt>
                <c:pt idx="347">
                  <c:v>9.2709831642066515E-5</c:v>
                </c:pt>
                <c:pt idx="348">
                  <c:v>3.522973602398528E-5</c:v>
                </c:pt>
                <c:pt idx="349">
                  <c:v>1.3387299689114403E-5</c:v>
                </c:pt>
                <c:pt idx="350">
                  <c:v>0.84249686348339892</c:v>
                </c:pt>
                <c:pt idx="351">
                  <c:v>2.7686971686680668E-2</c:v>
                </c:pt>
                <c:pt idx="352">
                  <c:v>7.345879085410857E-7</c:v>
                </c:pt>
                <c:pt idx="353">
                  <c:v>2.7914340524561262E-7</c:v>
                </c:pt>
                <c:pt idx="354">
                  <c:v>0.38538621509583049</c:v>
                </c:pt>
                <c:pt idx="355">
                  <c:v>0.89187301891804105</c:v>
                </c:pt>
                <c:pt idx="356">
                  <c:v>1.5317156932637254E-8</c:v>
                </c:pt>
                <c:pt idx="357">
                  <c:v>5.8205196344021575E-9</c:v>
                </c:pt>
                <c:pt idx="358">
                  <c:v>2.2117974610728202E-9</c:v>
                </c:pt>
                <c:pt idx="359">
                  <c:v>8.4048303520767171E-10</c:v>
                </c:pt>
                <c:pt idx="360">
                  <c:v>3.1938355337891522E-10</c:v>
                </c:pt>
                <c:pt idx="361">
                  <c:v>1.2136575028398778E-10</c:v>
                </c:pt>
                <c:pt idx="362">
                  <c:v>4.6118985107915347E-11</c:v>
                </c:pt>
                <c:pt idx="363">
                  <c:v>1.7525214341007831E-11</c:v>
                </c:pt>
                <c:pt idx="364">
                  <c:v>8.7555184451775272</c:v>
                </c:pt>
                <c:pt idx="365">
                  <c:v>1.5006240464271481</c:v>
                </c:pt>
                <c:pt idx="366">
                  <c:v>1.1049836388365666</c:v>
                </c:pt>
                <c:pt idx="367">
                  <c:v>1.4920194496378905</c:v>
                </c:pt>
                <c:pt idx="368">
                  <c:v>8.2342242675550473E-2</c:v>
                </c:pt>
                <c:pt idx="369">
                  <c:v>3.1290052216709177E-2</c:v>
                </c:pt>
                <c:pt idx="370">
                  <c:v>1.1890219842349484E-2</c:v>
                </c:pt>
                <c:pt idx="371">
                  <c:v>4.5182835400928044E-3</c:v>
                </c:pt>
                <c:pt idx="372">
                  <c:v>1.716947745235266E-3</c:v>
                </c:pt>
                <c:pt idx="373">
                  <c:v>6.524401431894011E-4</c:v>
                </c:pt>
                <c:pt idx="374">
                  <c:v>2.4792725441197239E-4</c:v>
                </c:pt>
                <c:pt idx="375">
                  <c:v>0.36067142165975979</c:v>
                </c:pt>
                <c:pt idx="376">
                  <c:v>3.5800695537088817E-5</c:v>
                </c:pt>
                <c:pt idx="377">
                  <c:v>1.3604264304093748E-5</c:v>
                </c:pt>
                <c:pt idx="378">
                  <c:v>6.4255921514310099</c:v>
                </c:pt>
                <c:pt idx="379">
                  <c:v>0.73395486604936033</c:v>
                </c:pt>
                <c:pt idx="380">
                  <c:v>0.2789028490987569</c:v>
                </c:pt>
                <c:pt idx="381">
                  <c:v>0.10598308265752759</c:v>
                </c:pt>
                <c:pt idx="382">
                  <c:v>4.0273571409860494E-2</c:v>
                </c:pt>
                <c:pt idx="383">
                  <c:v>1.5303957135746985E-2</c:v>
                </c:pt>
                <c:pt idx="384">
                  <c:v>5.8155037115838549E-3</c:v>
                </c:pt>
                <c:pt idx="385">
                  <c:v>2.2098914104018647E-3</c:v>
                </c:pt>
                <c:pt idx="386">
                  <c:v>8.3975873595270841E-4</c:v>
                </c:pt>
                <c:pt idx="387">
                  <c:v>3.1325463538377964</c:v>
                </c:pt>
                <c:pt idx="388">
                  <c:v>1.9277507100437342E-2</c:v>
                </c:pt>
                <c:pt idx="389">
                  <c:v>7.3254526981661912E-3</c:v>
                </c:pt>
                <c:pt idx="390">
                  <c:v>2.7836720253031524E-3</c:v>
                </c:pt>
                <c:pt idx="391">
                  <c:v>1.0577953696151981E-3</c:v>
                </c:pt>
                <c:pt idx="392">
                  <c:v>4.0196224045377528E-4</c:v>
                </c:pt>
                <c:pt idx="393">
                  <c:v>1.5274565137243459E-4</c:v>
                </c:pt>
                <c:pt idx="394">
                  <c:v>5.804334752152514E-5</c:v>
                </c:pt>
                <c:pt idx="395">
                  <c:v>2.2056472058179557E-5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3.1182150375415475E-2</c:v>
                </c:pt>
                <c:pt idx="1">
                  <c:v>4.1321425989711641E-2</c:v>
                </c:pt>
                <c:pt idx="2">
                  <c:v>9.2472786737216484E-2</c:v>
                </c:pt>
                <c:pt idx="3">
                  <c:v>2.4851733963547984</c:v>
                </c:pt>
                <c:pt idx="4">
                  <c:v>0.26172900639776103</c:v>
                </c:pt>
                <c:pt idx="5">
                  <c:v>4.9273526425122336</c:v>
                </c:pt>
                <c:pt idx="6">
                  <c:v>18.576258855955089</c:v>
                </c:pt>
                <c:pt idx="7">
                  <c:v>4.7483495851250677</c:v>
                </c:pt>
                <c:pt idx="8">
                  <c:v>0.31995021181116079</c:v>
                </c:pt>
                <c:pt idx="9">
                  <c:v>0.10570547091654234</c:v>
                </c:pt>
                <c:pt idx="10">
                  <c:v>5.7723891883328077E-2</c:v>
                </c:pt>
                <c:pt idx="11">
                  <c:v>2.0070153177895633E-3</c:v>
                </c:pt>
                <c:pt idx="12">
                  <c:v>0.30962829188254659</c:v>
                </c:pt>
                <c:pt idx="13">
                  <c:v>0.42211261984590026</c:v>
                </c:pt>
                <c:pt idx="14">
                  <c:v>0.13262049359196715</c:v>
                </c:pt>
                <c:pt idx="15">
                  <c:v>0.22010564005050581</c:v>
                </c:pt>
                <c:pt idx="16">
                  <c:v>0.14512674479343818</c:v>
                </c:pt>
                <c:pt idx="17">
                  <c:v>0.20803078179665152</c:v>
                </c:pt>
                <c:pt idx="18">
                  <c:v>0.41170455810939871</c:v>
                </c:pt>
                <c:pt idx="19">
                  <c:v>2.9837041604953907</c:v>
                </c:pt>
                <c:pt idx="20">
                  <c:v>0.39027567332255714</c:v>
                </c:pt>
                <c:pt idx="21">
                  <c:v>0.21162200406340684</c:v>
                </c:pt>
                <c:pt idx="22">
                  <c:v>7.4117477178193308E-2</c:v>
                </c:pt>
                <c:pt idx="23">
                  <c:v>7.8540015356331344E-2</c:v>
                </c:pt>
                <c:pt idx="24">
                  <c:v>5.4242993192784243E-2</c:v>
                </c:pt>
                <c:pt idx="25">
                  <c:v>8.4969568852258995E-2</c:v>
                </c:pt>
                <c:pt idx="26">
                  <c:v>0.11367995257523453</c:v>
                </c:pt>
                <c:pt idx="27">
                  <c:v>0.15908704603045226</c:v>
                </c:pt>
                <c:pt idx="28">
                  <c:v>0.14406995354203569</c:v>
                </c:pt>
                <c:pt idx="29">
                  <c:v>0.13869148234117049</c:v>
                </c:pt>
                <c:pt idx="30">
                  <c:v>0.73405253158340511</c:v>
                </c:pt>
                <c:pt idx="31">
                  <c:v>0.13619937488873349</c:v>
                </c:pt>
                <c:pt idx="32">
                  <c:v>0.47132001752674973</c:v>
                </c:pt>
                <c:pt idx="33">
                  <c:v>5.864777017341978E-2</c:v>
                </c:pt>
                <c:pt idx="34">
                  <c:v>5.3514488075220787E-2</c:v>
                </c:pt>
                <c:pt idx="35">
                  <c:v>5.9331280257310055E-2</c:v>
                </c:pt>
                <c:pt idx="36">
                  <c:v>5.4105343912139378E-2</c:v>
                </c:pt>
                <c:pt idx="37">
                  <c:v>5.4509115135364335E-2</c:v>
                </c:pt>
                <c:pt idx="38">
                  <c:v>3.538504174443851</c:v>
                </c:pt>
                <c:pt idx="39">
                  <c:v>0.24934057113972363</c:v>
                </c:pt>
                <c:pt idx="40">
                  <c:v>1.0243859465590432</c:v>
                </c:pt>
                <c:pt idx="41">
                  <c:v>7.6571443516207616</c:v>
                </c:pt>
                <c:pt idx="42">
                  <c:v>1.8802891736087786</c:v>
                </c:pt>
                <c:pt idx="43">
                  <c:v>0.17074016771188352</c:v>
                </c:pt>
                <c:pt idx="44">
                  <c:v>2.8124856245307708E-2</c:v>
                </c:pt>
                <c:pt idx="45">
                  <c:v>2.0188561161246046E-3</c:v>
                </c:pt>
                <c:pt idx="46">
                  <c:v>6.7492550509737511E-4</c:v>
                </c:pt>
                <c:pt idx="47">
                  <c:v>8.0813448636659398E-4</c:v>
                </c:pt>
                <c:pt idx="48">
                  <c:v>6.6989316580498256E-4</c:v>
                </c:pt>
                <c:pt idx="49">
                  <c:v>1.4280002792060233E-2</c:v>
                </c:pt>
                <c:pt idx="50">
                  <c:v>2.0078441736730145E-2</c:v>
                </c:pt>
                <c:pt idx="51">
                  <c:v>3.6854484817817191E-3</c:v>
                </c:pt>
                <c:pt idx="52">
                  <c:v>1.0878733470319537E-2</c:v>
                </c:pt>
                <c:pt idx="53">
                  <c:v>4.0754019162352995E-2</c:v>
                </c:pt>
                <c:pt idx="54">
                  <c:v>3.3950529026148209E-2</c:v>
                </c:pt>
                <c:pt idx="55">
                  <c:v>0.54258593444590653</c:v>
                </c:pt>
                <c:pt idx="56">
                  <c:v>2.4137467405982431E-2</c:v>
                </c:pt>
                <c:pt idx="57">
                  <c:v>4.5653678080545018E-2</c:v>
                </c:pt>
                <c:pt idx="58">
                  <c:v>4.9287323069610945E-3</c:v>
                </c:pt>
                <c:pt idx="59">
                  <c:v>5.5947772133071885E-4</c:v>
                </c:pt>
                <c:pt idx="60">
                  <c:v>9.424387414818032E-2</c:v>
                </c:pt>
                <c:pt idx="61">
                  <c:v>6.2297400240237943E-2</c:v>
                </c:pt>
                <c:pt idx="62">
                  <c:v>0.23437084184464715</c:v>
                </c:pt>
                <c:pt idx="63">
                  <c:v>3.4145813392688891</c:v>
                </c:pt>
                <c:pt idx="64">
                  <c:v>29.692281924908858</c:v>
                </c:pt>
                <c:pt idx="65">
                  <c:v>7.7598120679117919</c:v>
                </c:pt>
                <c:pt idx="66">
                  <c:v>16.841167471929761</c:v>
                </c:pt>
                <c:pt idx="67">
                  <c:v>1.9737071520730898</c:v>
                </c:pt>
                <c:pt idx="68">
                  <c:v>1.6147592709454692</c:v>
                </c:pt>
                <c:pt idx="69">
                  <c:v>0.88817739505159998</c:v>
                </c:pt>
                <c:pt idx="70">
                  <c:v>5.2883965563879823E-2</c:v>
                </c:pt>
                <c:pt idx="71">
                  <c:v>5.6924637995712816E-3</c:v>
                </c:pt>
                <c:pt idx="72">
                  <c:v>0.4402023995022602</c:v>
                </c:pt>
                <c:pt idx="73">
                  <c:v>0.12863547291230892</c:v>
                </c:pt>
                <c:pt idx="74">
                  <c:v>0.25710132638846833</c:v>
                </c:pt>
                <c:pt idx="75">
                  <c:v>21.624426690746116</c:v>
                </c:pt>
                <c:pt idx="76">
                  <c:v>21.121616070047324</c:v>
                </c:pt>
                <c:pt idx="77">
                  <c:v>3.0494231708573665</c:v>
                </c:pt>
                <c:pt idx="78">
                  <c:v>1.0001330313692944</c:v>
                </c:pt>
                <c:pt idx="79">
                  <c:v>3.6352257356436386</c:v>
                </c:pt>
                <c:pt idx="80">
                  <c:v>1.1776562004074063</c:v>
                </c:pt>
                <c:pt idx="81">
                  <c:v>0.49532634809117149</c:v>
                </c:pt>
                <c:pt idx="82">
                  <c:v>7.9046209485154395E-2</c:v>
                </c:pt>
                <c:pt idx="83">
                  <c:v>4.8221651219457189E-3</c:v>
                </c:pt>
                <c:pt idx="84">
                  <c:v>1.9457643481021836</c:v>
                </c:pt>
                <c:pt idx="85">
                  <c:v>1.7885881109030484</c:v>
                </c:pt>
                <c:pt idx="86">
                  <c:v>2.1925786849171258</c:v>
                </c:pt>
                <c:pt idx="87">
                  <c:v>4.1279687175580628</c:v>
                </c:pt>
                <c:pt idx="88">
                  <c:v>3.09533269475908</c:v>
                </c:pt>
                <c:pt idx="89">
                  <c:v>15.249573877155489</c:v>
                </c:pt>
                <c:pt idx="90">
                  <c:v>0.9965807918687819</c:v>
                </c:pt>
                <c:pt idx="91">
                  <c:v>0.47131113692799836</c:v>
                </c:pt>
                <c:pt idx="92">
                  <c:v>0.16536562934760812</c:v>
                </c:pt>
                <c:pt idx="93">
                  <c:v>0.11280817379781706</c:v>
                </c:pt>
                <c:pt idx="94">
                  <c:v>3.0895603055707464E-2</c:v>
                </c:pt>
                <c:pt idx="95">
                  <c:v>1.2850226393103964E-2</c:v>
                </c:pt>
                <c:pt idx="96">
                  <c:v>3.0961911526383702E-2</c:v>
                </c:pt>
                <c:pt idx="97">
                  <c:v>2.5460676619923336E-2</c:v>
                </c:pt>
                <c:pt idx="98">
                  <c:v>2.9411062964451604E-2</c:v>
                </c:pt>
                <c:pt idx="99">
                  <c:v>0.27346027734820338</c:v>
                </c:pt>
                <c:pt idx="100">
                  <c:v>3.330313337717981</c:v>
                </c:pt>
                <c:pt idx="101">
                  <c:v>1.1214090252307196</c:v>
                </c:pt>
                <c:pt idx="102">
                  <c:v>2.1663332593875482</c:v>
                </c:pt>
                <c:pt idx="103">
                  <c:v>0.17024463030156203</c:v>
                </c:pt>
                <c:pt idx="104">
                  <c:v>6.8487177569881E-2</c:v>
                </c:pt>
                <c:pt idx="105">
                  <c:v>1.1021119070298404E-2</c:v>
                </c:pt>
                <c:pt idx="106">
                  <c:v>3.5966424942689063E-3</c:v>
                </c:pt>
                <c:pt idx="107">
                  <c:v>2.2023884903177512E-3</c:v>
                </c:pt>
                <c:pt idx="108">
                  <c:v>2.7713388503165029E-3</c:v>
                </c:pt>
                <c:pt idx="109">
                  <c:v>0.37229246085121254</c:v>
                </c:pt>
                <c:pt idx="110">
                  <c:v>0.7343222057654859</c:v>
                </c:pt>
                <c:pt idx="111">
                  <c:v>0.4607432244139737</c:v>
                </c:pt>
                <c:pt idx="112">
                  <c:v>0.1815194384761887</c:v>
                </c:pt>
                <c:pt idx="113">
                  <c:v>9.9667572240715735E-2</c:v>
                </c:pt>
                <c:pt idx="114">
                  <c:v>5.4358144956592525E-2</c:v>
                </c:pt>
                <c:pt idx="115">
                  <c:v>0.12296669070940773</c:v>
                </c:pt>
                <c:pt idx="116">
                  <c:v>0.95358093271507782</c:v>
                </c:pt>
                <c:pt idx="117">
                  <c:v>0.27149026452521102</c:v>
                </c:pt>
                <c:pt idx="118">
                  <c:v>1.2024330709234815E-2</c:v>
                </c:pt>
                <c:pt idx="119">
                  <c:v>1.1713509752939966E-2</c:v>
                </c:pt>
                <c:pt idx="120">
                  <c:v>4.6598869807639713E-2</c:v>
                </c:pt>
                <c:pt idx="121">
                  <c:v>0.54922062977298891</c:v>
                </c:pt>
                <c:pt idx="122">
                  <c:v>0.233600005873036</c:v>
                </c:pt>
                <c:pt idx="123">
                  <c:v>7.2418529831085685</c:v>
                </c:pt>
                <c:pt idx="124">
                  <c:v>5.7327817179020988</c:v>
                </c:pt>
                <c:pt idx="125">
                  <c:v>0.24391452530269084</c:v>
                </c:pt>
                <c:pt idx="126">
                  <c:v>0.26315878279671723</c:v>
                </c:pt>
                <c:pt idx="127">
                  <c:v>6.5924828810177943E-2</c:v>
                </c:pt>
                <c:pt idx="128">
                  <c:v>0.13242748857910597</c:v>
                </c:pt>
                <c:pt idx="129">
                  <c:v>1.7692520872219255E-2</c:v>
                </c:pt>
                <c:pt idx="130">
                  <c:v>7.8682104936351905E-3</c:v>
                </c:pt>
                <c:pt idx="131">
                  <c:v>2.9394781866740934E-2</c:v>
                </c:pt>
                <c:pt idx="132">
                  <c:v>2.0399623391568155E-2</c:v>
                </c:pt>
                <c:pt idx="133">
                  <c:v>1.1944405320473283E-2</c:v>
                </c:pt>
                <c:pt idx="134">
                  <c:v>1.7490635260606791E-2</c:v>
                </c:pt>
                <c:pt idx="135">
                  <c:v>8.9686587684989529</c:v>
                </c:pt>
                <c:pt idx="136">
                  <c:v>0.14306644588314094</c:v>
                </c:pt>
                <c:pt idx="137">
                  <c:v>9.7209888409694634E-2</c:v>
                </c:pt>
                <c:pt idx="138">
                  <c:v>1.00460885313994</c:v>
                </c:pt>
                <c:pt idx="139">
                  <c:v>4.2463701884693945</c:v>
                </c:pt>
                <c:pt idx="140">
                  <c:v>0.21182004141556035</c:v>
                </c:pt>
                <c:pt idx="141">
                  <c:v>1.9812319794150084E-2</c:v>
                </c:pt>
                <c:pt idx="142">
                  <c:v>9.0315689300530348E-3</c:v>
                </c:pt>
                <c:pt idx="143">
                  <c:v>7.2643297785480645E-3</c:v>
                </c:pt>
                <c:pt idx="144">
                  <c:v>1.0525581659976918E-2</c:v>
                </c:pt>
                <c:pt idx="145">
                  <c:v>1.9153231356825828</c:v>
                </c:pt>
                <c:pt idx="146">
                  <c:v>17.314196412676214</c:v>
                </c:pt>
                <c:pt idx="147">
                  <c:v>1.7481458641897136</c:v>
                </c:pt>
                <c:pt idx="148">
                  <c:v>6.5358542629804601</c:v>
                </c:pt>
                <c:pt idx="149">
                  <c:v>1.6706689833696076</c:v>
                </c:pt>
                <c:pt idx="150">
                  <c:v>5.3390692528627941</c:v>
                </c:pt>
                <c:pt idx="151">
                  <c:v>1.7449799307348821</c:v>
                </c:pt>
                <c:pt idx="152">
                  <c:v>0.3819545522926065</c:v>
                </c:pt>
                <c:pt idx="153">
                  <c:v>0.15228598748676275</c:v>
                </c:pt>
                <c:pt idx="154">
                  <c:v>1.3489629503196213E-2</c:v>
                </c:pt>
                <c:pt idx="155">
                  <c:v>4.1294784193457836E-3</c:v>
                </c:pt>
                <c:pt idx="156">
                  <c:v>7.0109366941781739E-3</c:v>
                </c:pt>
                <c:pt idx="157">
                  <c:v>1.4491982684253333</c:v>
                </c:pt>
                <c:pt idx="158">
                  <c:v>4.0154864617344179</c:v>
                </c:pt>
                <c:pt idx="159">
                  <c:v>19.34860452935402</c:v>
                </c:pt>
                <c:pt idx="160">
                  <c:v>0.38161708954005774</c:v>
                </c:pt>
                <c:pt idx="161">
                  <c:v>0.59977114145808375</c:v>
                </c:pt>
                <c:pt idx="162">
                  <c:v>0.28841520564536116</c:v>
                </c:pt>
                <c:pt idx="163">
                  <c:v>0.10358567199461151</c:v>
                </c:pt>
                <c:pt idx="164">
                  <c:v>1.0151057208639542</c:v>
                </c:pt>
                <c:pt idx="165">
                  <c:v>6.99992475172658E-2</c:v>
                </c:pt>
                <c:pt idx="166">
                  <c:v>2.6997020203895004E-3</c:v>
                </c:pt>
                <c:pt idx="167">
                  <c:v>3.3044707953517521E-2</c:v>
                </c:pt>
                <c:pt idx="168">
                  <c:v>4.4965431677320745E-4</c:v>
                </c:pt>
                <c:pt idx="169">
                  <c:v>0.34452282855595606</c:v>
                </c:pt>
                <c:pt idx="170">
                  <c:v>0.23316870479368215</c:v>
                </c:pt>
                <c:pt idx="171">
                  <c:v>1.0352025158381037</c:v>
                </c:pt>
                <c:pt idx="172">
                  <c:v>8.9418748826650934E-2</c:v>
                </c:pt>
                <c:pt idx="173">
                  <c:v>3.9662657008668764E-2</c:v>
                </c:pt>
                <c:pt idx="174">
                  <c:v>1.2604855449606069</c:v>
                </c:pt>
                <c:pt idx="175">
                  <c:v>1.9390195333505857E-2</c:v>
                </c:pt>
                <c:pt idx="176">
                  <c:v>5.6036578120584679E-3</c:v>
                </c:pt>
                <c:pt idx="177">
                  <c:v>1.2755500006423641E-3</c:v>
                </c:pt>
                <c:pt idx="178">
                  <c:v>5.3283592507687508E-4</c:v>
                </c:pt>
                <c:pt idx="179">
                  <c:v>3.0194035754356263E-4</c:v>
                </c:pt>
                <c:pt idx="180">
                  <c:v>3.3953489225731995E-4</c:v>
                </c:pt>
                <c:pt idx="181">
                  <c:v>3.9962694380765636E-4</c:v>
                </c:pt>
                <c:pt idx="182">
                  <c:v>1.4403161895742596</c:v>
                </c:pt>
                <c:pt idx="183">
                  <c:v>0.48472084104243301</c:v>
                </c:pt>
                <c:pt idx="184">
                  <c:v>7.2768514227873675</c:v>
                </c:pt>
                <c:pt idx="185">
                  <c:v>15.781490025933122</c:v>
                </c:pt>
                <c:pt idx="186">
                  <c:v>6.9466707612147331</c:v>
                </c:pt>
                <c:pt idx="187">
                  <c:v>0.10766926732040896</c:v>
                </c:pt>
                <c:pt idx="188">
                  <c:v>0.21519466894104736</c:v>
                </c:pt>
                <c:pt idx="189">
                  <c:v>0.12216832488166755</c:v>
                </c:pt>
                <c:pt idx="190">
                  <c:v>1.5274629852203752E-3</c:v>
                </c:pt>
                <c:pt idx="191">
                  <c:v>2.6641796253843759E-4</c:v>
                </c:pt>
                <c:pt idx="192">
                  <c:v>8.2589568386915628E-4</c:v>
                </c:pt>
                <c:pt idx="193">
                  <c:v>1.4040226625775651E-2</c:v>
                </c:pt>
                <c:pt idx="194">
                  <c:v>7.0659964064361137E-3</c:v>
                </c:pt>
                <c:pt idx="195">
                  <c:v>1.261933082557065E-2</c:v>
                </c:pt>
                <c:pt idx="196">
                  <c:v>0.12896405506610628</c:v>
                </c:pt>
                <c:pt idx="197">
                  <c:v>0.32682855270826933</c:v>
                </c:pt>
                <c:pt idx="198">
                  <c:v>0.13597084748086721</c:v>
                </c:pt>
                <c:pt idx="199">
                  <c:v>1.7789793030541625</c:v>
                </c:pt>
                <c:pt idx="200">
                  <c:v>0.1411571171516155</c:v>
                </c:pt>
                <c:pt idx="201">
                  <c:v>1.6114142454158195E-2</c:v>
                </c:pt>
                <c:pt idx="202">
                  <c:v>2.8062692054048755E-3</c:v>
                </c:pt>
                <c:pt idx="203">
                  <c:v>2.4776870516074689E-3</c:v>
                </c:pt>
                <c:pt idx="204">
                  <c:v>2.4868636703171262E-3</c:v>
                </c:pt>
                <c:pt idx="205">
                  <c:v>0.18424578229283206</c:v>
                </c:pt>
                <c:pt idx="206">
                  <c:v>0.99639725949458813</c:v>
                </c:pt>
                <c:pt idx="207">
                  <c:v>0.21007056346155792</c:v>
                </c:pt>
                <c:pt idx="208">
                  <c:v>3.174076963886689</c:v>
                </c:pt>
                <c:pt idx="209">
                  <c:v>0.56893770259363519</c:v>
                </c:pt>
                <c:pt idx="210">
                  <c:v>0.24128586807231159</c:v>
                </c:pt>
                <c:pt idx="211">
                  <c:v>0.11329453458942891</c:v>
                </c:pt>
                <c:pt idx="212">
                  <c:v>5.3132622328915691E-2</c:v>
                </c:pt>
                <c:pt idx="213">
                  <c:v>4.1414080236683359E-2</c:v>
                </c:pt>
                <c:pt idx="214">
                  <c:v>2.8329110016587192E-3</c:v>
                </c:pt>
                <c:pt idx="215">
                  <c:v>2.4776870516074689E-3</c:v>
                </c:pt>
                <c:pt idx="216">
                  <c:v>1.3081086438242273</c:v>
                </c:pt>
                <c:pt idx="217">
                  <c:v>1.7762085562437628</c:v>
                </c:pt>
                <c:pt idx="218">
                  <c:v>3.083509065581624</c:v>
                </c:pt>
                <c:pt idx="219">
                  <c:v>11.359617892701412</c:v>
                </c:pt>
                <c:pt idx="220">
                  <c:v>14.359040120946648</c:v>
                </c:pt>
                <c:pt idx="221">
                  <c:v>36.01416450426202</c:v>
                </c:pt>
                <c:pt idx="222">
                  <c:v>4.17778887655275</c:v>
                </c:pt>
                <c:pt idx="223">
                  <c:v>1.0465015976493173</c:v>
                </c:pt>
                <c:pt idx="224">
                  <c:v>0.40970642339036034</c:v>
                </c:pt>
                <c:pt idx="225">
                  <c:v>0.22589164615692386</c:v>
                </c:pt>
                <c:pt idx="226">
                  <c:v>5.3159264125169588E-2</c:v>
                </c:pt>
                <c:pt idx="227">
                  <c:v>1.9270899290280315E-2</c:v>
                </c:pt>
                <c:pt idx="228">
                  <c:v>3.011325782811459</c:v>
                </c:pt>
                <c:pt idx="229">
                  <c:v>0.53780906037759246</c:v>
                </c:pt>
                <c:pt idx="230">
                  <c:v>0.11793790365651552</c:v>
                </c:pt>
                <c:pt idx="231">
                  <c:v>20.068448102935374</c:v>
                </c:pt>
                <c:pt idx="232">
                  <c:v>25.309706441151558</c:v>
                </c:pt>
                <c:pt idx="233">
                  <c:v>48.396503865585075</c:v>
                </c:pt>
                <c:pt idx="234">
                  <c:v>29.789080451297817</c:v>
                </c:pt>
                <c:pt idx="235">
                  <c:v>3.9110748940559383</c:v>
                </c:pt>
                <c:pt idx="236">
                  <c:v>1.1165576809985911</c:v>
                </c:pt>
                <c:pt idx="237">
                  <c:v>0.53472157221173033</c:v>
                </c:pt>
                <c:pt idx="238">
                  <c:v>0.23602855361155303</c:v>
                </c:pt>
                <c:pt idx="239">
                  <c:v>0.10325472168114709</c:v>
                </c:pt>
                <c:pt idx="240">
                  <c:v>0.50810020133501443</c:v>
                </c:pt>
                <c:pt idx="241">
                  <c:v>3.846933289475015</c:v>
                </c:pt>
                <c:pt idx="242">
                  <c:v>6.9490862840750793</c:v>
                </c:pt>
                <c:pt idx="243">
                  <c:v>20.650500306291853</c:v>
                </c:pt>
                <c:pt idx="244">
                  <c:v>2.9616796835522963</c:v>
                </c:pt>
                <c:pt idx="245">
                  <c:v>5.3932954574950811</c:v>
                </c:pt>
                <c:pt idx="246">
                  <c:v>3.3062469151020082</c:v>
                </c:pt>
                <c:pt idx="247">
                  <c:v>0.83553113351429642</c:v>
                </c:pt>
                <c:pt idx="248">
                  <c:v>5.2773816537368123</c:v>
                </c:pt>
                <c:pt idx="249">
                  <c:v>1.5883534025984516</c:v>
                </c:pt>
                <c:pt idx="250">
                  <c:v>0.15208025361569141</c:v>
                </c:pt>
                <c:pt idx="251">
                  <c:v>9.1479047736948135E-2</c:v>
                </c:pt>
                <c:pt idx="252">
                  <c:v>7.1531742841778531E-2</c:v>
                </c:pt>
                <c:pt idx="253">
                  <c:v>2.0312327105843062</c:v>
                </c:pt>
                <c:pt idx="254">
                  <c:v>10.970831199769485</c:v>
                </c:pt>
                <c:pt idx="255">
                  <c:v>1.7005458548828467</c:v>
                </c:pt>
                <c:pt idx="256">
                  <c:v>1.0480882646262129</c:v>
                </c:pt>
                <c:pt idx="257">
                  <c:v>0.73960382448558559</c:v>
                </c:pt>
                <c:pt idx="258">
                  <c:v>0.3687402213507</c:v>
                </c:pt>
                <c:pt idx="259">
                  <c:v>0.86526337813358578</c:v>
                </c:pt>
                <c:pt idx="260">
                  <c:v>0.26373602171555038</c:v>
                </c:pt>
                <c:pt idx="261">
                  <c:v>4.3084224841840976E-2</c:v>
                </c:pt>
                <c:pt idx="262">
                  <c:v>9.0138077325504721E-3</c:v>
                </c:pt>
                <c:pt idx="263">
                  <c:v>0.16284353930224421</c:v>
                </c:pt>
                <c:pt idx="264">
                  <c:v>4.1285607574748154E-2</c:v>
                </c:pt>
                <c:pt idx="265">
                  <c:v>3.2697742960304961</c:v>
                </c:pt>
                <c:pt idx="266">
                  <c:v>16.856255609208187</c:v>
                </c:pt>
                <c:pt idx="267">
                  <c:v>9.6218623290506962</c:v>
                </c:pt>
                <c:pt idx="268">
                  <c:v>5.7940578492859371</c:v>
                </c:pt>
                <c:pt idx="269">
                  <c:v>3.1929717063870053</c:v>
                </c:pt>
                <c:pt idx="270">
                  <c:v>22.468358870679122</c:v>
                </c:pt>
                <c:pt idx="271">
                  <c:v>8.2985998315172811</c:v>
                </c:pt>
                <c:pt idx="272">
                  <c:v>0.85324792802310212</c:v>
                </c:pt>
                <c:pt idx="273">
                  <c:v>0.29005456417484765</c:v>
                </c:pt>
                <c:pt idx="274">
                  <c:v>4.3390605498760164E-2</c:v>
                </c:pt>
                <c:pt idx="275">
                  <c:v>5.4269338969079733E-2</c:v>
                </c:pt>
                <c:pt idx="276">
                  <c:v>1.436425303241365</c:v>
                </c:pt>
                <c:pt idx="277">
                  <c:v>0.18837526071217797</c:v>
                </c:pt>
                <c:pt idx="278">
                  <c:v>0.95037651666565703</c:v>
                </c:pt>
                <c:pt idx="279">
                  <c:v>0.1893521265748189</c:v>
                </c:pt>
                <c:pt idx="280">
                  <c:v>3.4275558940445103</c:v>
                </c:pt>
                <c:pt idx="281">
                  <c:v>6.9130418367290725</c:v>
                </c:pt>
                <c:pt idx="282">
                  <c:v>0.99569273199365349</c:v>
                </c:pt>
                <c:pt idx="283">
                  <c:v>1.6549114180995959</c:v>
                </c:pt>
                <c:pt idx="284">
                  <c:v>0.1857022004880422</c:v>
                </c:pt>
                <c:pt idx="285">
                  <c:v>4.9764803262471478E-2</c:v>
                </c:pt>
                <c:pt idx="286">
                  <c:v>3.5930902547683934E-2</c:v>
                </c:pt>
                <c:pt idx="287">
                  <c:v>4.4678292317695954E-2</c:v>
                </c:pt>
                <c:pt idx="288">
                  <c:v>4.2964928798615444E-2</c:v>
                </c:pt>
                <c:pt idx="289">
                  <c:v>4.9535979834646804E-2</c:v>
                </c:pt>
                <c:pt idx="290">
                  <c:v>4.1679192751205347</c:v>
                </c:pt>
                <c:pt idx="291">
                  <c:v>14.549972994099196</c:v>
                </c:pt>
                <c:pt idx="292">
                  <c:v>7.9346373722947696</c:v>
                </c:pt>
                <c:pt idx="293">
                  <c:v>5.4233816574074574</c:v>
                </c:pt>
                <c:pt idx="294">
                  <c:v>4.8031606406179765</c:v>
                </c:pt>
                <c:pt idx="295">
                  <c:v>1.8514745908604546</c:v>
                </c:pt>
                <c:pt idx="296">
                  <c:v>0.90378741551664399</c:v>
                </c:pt>
                <c:pt idx="297">
                  <c:v>0.99902177244555079</c:v>
                </c:pt>
                <c:pt idx="298">
                  <c:v>0.23881706161945535</c:v>
                </c:pt>
                <c:pt idx="299">
                  <c:v>0.42851553154557415</c:v>
                </c:pt>
                <c:pt idx="300">
                  <c:v>0.19499397096150772</c:v>
                </c:pt>
                <c:pt idx="301">
                  <c:v>0.60768161135267329</c:v>
                </c:pt>
                <c:pt idx="302">
                  <c:v>0.2141547508272722</c:v>
                </c:pt>
                <c:pt idx="303">
                  <c:v>0.17291413828619726</c:v>
                </c:pt>
                <c:pt idx="304">
                  <c:v>0.29836147624679604</c:v>
                </c:pt>
                <c:pt idx="305">
                  <c:v>1.2133546762498411</c:v>
                </c:pt>
                <c:pt idx="306">
                  <c:v>1.4625280471510063</c:v>
                </c:pt>
                <c:pt idx="307">
                  <c:v>0.31091301850189856</c:v>
                </c:pt>
                <c:pt idx="308">
                  <c:v>0.37763858129948369</c:v>
                </c:pt>
                <c:pt idx="309">
                  <c:v>6.8338279530817836E-2</c:v>
                </c:pt>
                <c:pt idx="310">
                  <c:v>4.6019262729139428E-2</c:v>
                </c:pt>
                <c:pt idx="311">
                  <c:v>0.26462408159067863</c:v>
                </c:pt>
                <c:pt idx="312">
                  <c:v>0.15885644648287736</c:v>
                </c:pt>
                <c:pt idx="313">
                  <c:v>0.31651342009441497</c:v>
                </c:pt>
                <c:pt idx="314">
                  <c:v>1.7043275098510999</c:v>
                </c:pt>
                <c:pt idx="315">
                  <c:v>2.8904572815670213</c:v>
                </c:pt>
                <c:pt idx="316">
                  <c:v>0.92038525458278853</c:v>
                </c:pt>
                <c:pt idx="317">
                  <c:v>6.22558200082275</c:v>
                </c:pt>
                <c:pt idx="318">
                  <c:v>1.4034898266524882</c:v>
                </c:pt>
                <c:pt idx="319">
                  <c:v>0.45517864123642088</c:v>
                </c:pt>
                <c:pt idx="320">
                  <c:v>0.14176099786670257</c:v>
                </c:pt>
                <c:pt idx="321">
                  <c:v>5.7170334561164909E-2</c:v>
                </c:pt>
                <c:pt idx="322">
                  <c:v>1.0008434792693971E-2</c:v>
                </c:pt>
                <c:pt idx="323">
                  <c:v>0.2647572905719478</c:v>
                </c:pt>
                <c:pt idx="324">
                  <c:v>4.8324074125055266E-2</c:v>
                </c:pt>
                <c:pt idx="325">
                  <c:v>6.6604490634609385E-4</c:v>
                </c:pt>
                <c:pt idx="326">
                  <c:v>7.374330795080597E-2</c:v>
                </c:pt>
                <c:pt idx="327">
                  <c:v>0.68971170201825815</c:v>
                </c:pt>
                <c:pt idx="328">
                  <c:v>1.9682248624439644</c:v>
                </c:pt>
                <c:pt idx="329">
                  <c:v>2.1566790970521814</c:v>
                </c:pt>
                <c:pt idx="330">
                  <c:v>11.112470829453249</c:v>
                </c:pt>
                <c:pt idx="331">
                  <c:v>5.1492760565499953</c:v>
                </c:pt>
                <c:pt idx="332">
                  <c:v>2.678210971411398</c:v>
                </c:pt>
                <c:pt idx="333">
                  <c:v>0.31640981310898331</c:v>
                </c:pt>
                <c:pt idx="334">
                  <c:v>4.6933964400521416E-2</c:v>
                </c:pt>
                <c:pt idx="335">
                  <c:v>0.17245234715113056</c:v>
                </c:pt>
                <c:pt idx="336">
                  <c:v>0.17798969649251281</c:v>
                </c:pt>
                <c:pt idx="337">
                  <c:v>2.0828201087304992</c:v>
                </c:pt>
                <c:pt idx="338">
                  <c:v>6.7124212875530178</c:v>
                </c:pt>
                <c:pt idx="339">
                  <c:v>1.3455883227941345</c:v>
                </c:pt>
                <c:pt idx="340">
                  <c:v>1.2545621855935021</c:v>
                </c:pt>
                <c:pt idx="341">
                  <c:v>1.1405226110574063</c:v>
                </c:pt>
                <c:pt idx="342">
                  <c:v>0.39580828634460519</c:v>
                </c:pt>
                <c:pt idx="343">
                  <c:v>0.99301108719072539</c:v>
                </c:pt>
                <c:pt idx="344">
                  <c:v>0.12193062085509151</c:v>
                </c:pt>
                <c:pt idx="345">
                  <c:v>1.8389943894153202E-2</c:v>
                </c:pt>
                <c:pt idx="346">
                  <c:v>1.0194927366470876E-2</c:v>
                </c:pt>
                <c:pt idx="347">
                  <c:v>5.3017174545149075E-3</c:v>
                </c:pt>
                <c:pt idx="348">
                  <c:v>9.1885483139798441E-2</c:v>
                </c:pt>
                <c:pt idx="349">
                  <c:v>3.4465603753722526E-2</c:v>
                </c:pt>
                <c:pt idx="350">
                  <c:v>0.28932043467807506</c:v>
                </c:pt>
                <c:pt idx="351">
                  <c:v>1.822032445800374</c:v>
                </c:pt>
                <c:pt idx="352">
                  <c:v>0.33766700631996688</c:v>
                </c:pt>
                <c:pt idx="353">
                  <c:v>0.17152049673733233</c:v>
                </c:pt>
                <c:pt idx="354">
                  <c:v>0.41817851459908273</c:v>
                </c:pt>
                <c:pt idx="355">
                  <c:v>1.4514474280690743</c:v>
                </c:pt>
                <c:pt idx="356">
                  <c:v>0.52078495257138624</c:v>
                </c:pt>
                <c:pt idx="357">
                  <c:v>2.4373099292849761E-2</c:v>
                </c:pt>
                <c:pt idx="358">
                  <c:v>1.8382839415152189E-3</c:v>
                </c:pt>
                <c:pt idx="359">
                  <c:v>0.15993958351057533</c:v>
                </c:pt>
                <c:pt idx="360">
                  <c:v>5.0856820888920698E-2</c:v>
                </c:pt>
                <c:pt idx="361">
                  <c:v>2.7458811338961626E-2</c:v>
                </c:pt>
                <c:pt idx="362">
                  <c:v>0.20864877960147776</c:v>
                </c:pt>
                <c:pt idx="363">
                  <c:v>0.60059489354915119</c:v>
                </c:pt>
                <c:pt idx="364">
                  <c:v>5.365151571395308</c:v>
                </c:pt>
                <c:pt idx="365">
                  <c:v>0.38484772450007748</c:v>
                </c:pt>
                <c:pt idx="366">
                  <c:v>2.1490604948163061</c:v>
                </c:pt>
                <c:pt idx="367">
                  <c:v>1.379906508608586</c:v>
                </c:pt>
                <c:pt idx="368">
                  <c:v>0.1947337694180952</c:v>
                </c:pt>
                <c:pt idx="369">
                  <c:v>4.9452798226343138E-2</c:v>
                </c:pt>
                <c:pt idx="370">
                  <c:v>1.6340301702357503E-3</c:v>
                </c:pt>
                <c:pt idx="371">
                  <c:v>3.8186574630509395E-4</c:v>
                </c:pt>
                <c:pt idx="372">
                  <c:v>5.0846588959059455E-2</c:v>
                </c:pt>
                <c:pt idx="373">
                  <c:v>2.7432844468212876E-2</c:v>
                </c:pt>
                <c:pt idx="374">
                  <c:v>0.20866640788601909</c:v>
                </c:pt>
                <c:pt idx="375">
                  <c:v>0.60018232757296264</c:v>
                </c:pt>
                <c:pt idx="376">
                  <c:v>5.3674390804246572</c:v>
                </c:pt>
                <c:pt idx="377">
                  <c:v>0.38471389990301624</c:v>
                </c:pt>
                <c:pt idx="378">
                  <c:v>2.1489885886082165</c:v>
                </c:pt>
                <c:pt idx="379">
                  <c:v>1.3800261808931786</c:v>
                </c:pt>
                <c:pt idx="380">
                  <c:v>0.19467669380992078</c:v>
                </c:pt>
                <c:pt idx="381">
                  <c:v>4.9511253287523656E-2</c:v>
                </c:pt>
                <c:pt idx="382">
                  <c:v>1.6459656949574719E-3</c:v>
                </c:pt>
                <c:pt idx="383">
                  <c:v>3.9085291224139036E-4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1.2252784644947445</c:v>
                </c:pt>
                <c:pt idx="388">
                  <c:v>2.116140115245306E-2</c:v>
                </c:pt>
                <c:pt idx="389">
                  <c:v>0.14802508677803933</c:v>
                </c:pt>
                <c:pt idx="390">
                  <c:v>1.2899318076583088</c:v>
                </c:pt>
                <c:pt idx="391">
                  <c:v>1.2512319610617713E-4</c:v>
                </c:pt>
                <c:pt idx="392">
                  <c:v>0.13004203542612933</c:v>
                </c:pt>
                <c:pt idx="393">
                  <c:v>2.309048329580096E-3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5.663350393660032</c:v>
                </c:pt>
                <c:pt idx="4">
                  <c:v>0.77805029848856033</c:v>
                </c:pt>
                <c:pt idx="5">
                  <c:v>7.079533674889972</c:v>
                </c:pt>
                <c:pt idx="6">
                  <c:v>19.732534839228485</c:v>
                </c:pt>
                <c:pt idx="7">
                  <c:v>6.9382409409051791</c:v>
                </c:pt>
                <c:pt idx="8">
                  <c:v>2.5925530278622038</c:v>
                </c:pt>
                <c:pt idx="9">
                  <c:v>0.98517015058763746</c:v>
                </c:pt>
                <c:pt idx="10">
                  <c:v>0.3743646572233022</c:v>
                </c:pt>
                <c:pt idx="11">
                  <c:v>0.14225856974485485</c:v>
                </c:pt>
                <c:pt idx="12">
                  <c:v>0.16394390012464047</c:v>
                </c:pt>
                <c:pt idx="13">
                  <c:v>0.76288572595349147</c:v>
                </c:pt>
                <c:pt idx="14">
                  <c:v>7.8060122390396745E-3</c:v>
                </c:pt>
                <c:pt idx="15">
                  <c:v>2.9662846508350764E-3</c:v>
                </c:pt>
                <c:pt idx="16">
                  <c:v>1.1271881673173292E-3</c:v>
                </c:pt>
                <c:pt idx="17">
                  <c:v>4.28331503580585E-4</c:v>
                </c:pt>
                <c:pt idx="18">
                  <c:v>1.5676895666079156</c:v>
                </c:pt>
                <c:pt idx="19">
                  <c:v>0.94543958206846757</c:v>
                </c:pt>
                <c:pt idx="20">
                  <c:v>2.3503406264473863E-5</c:v>
                </c:pt>
                <c:pt idx="21">
                  <c:v>8.9312943805000703E-6</c:v>
                </c:pt>
                <c:pt idx="22">
                  <c:v>3.3938918645900262E-6</c:v>
                </c:pt>
                <c:pt idx="23">
                  <c:v>1.28967890854421E-6</c:v>
                </c:pt>
                <c:pt idx="24">
                  <c:v>4.9007798524679973E-7</c:v>
                </c:pt>
                <c:pt idx="25">
                  <c:v>1.8622963439378391E-7</c:v>
                </c:pt>
                <c:pt idx="26">
                  <c:v>7.0767261069637895E-8</c:v>
                </c:pt>
                <c:pt idx="27">
                  <c:v>2.6891559206462397E-8</c:v>
                </c:pt>
                <c:pt idx="28">
                  <c:v>1.021879249845571E-8</c:v>
                </c:pt>
                <c:pt idx="29">
                  <c:v>3.8831411494131694E-9</c:v>
                </c:pt>
                <c:pt idx="30">
                  <c:v>1.3580369377338477</c:v>
                </c:pt>
                <c:pt idx="31">
                  <c:v>5.6072558197526175E-10</c:v>
                </c:pt>
                <c:pt idx="32">
                  <c:v>0.61390514328760215</c:v>
                </c:pt>
                <c:pt idx="33">
                  <c:v>8.0968774037227802E-11</c:v>
                </c:pt>
                <c:pt idx="34">
                  <c:v>3.0768134134146565E-11</c:v>
                </c:pt>
                <c:pt idx="35">
                  <c:v>1.1691890970975694E-11</c:v>
                </c:pt>
                <c:pt idx="36">
                  <c:v>4.4429185689707639E-12</c:v>
                </c:pt>
                <c:pt idx="37">
                  <c:v>1.6883090562088901E-12</c:v>
                </c:pt>
                <c:pt idx="38">
                  <c:v>7.5770361836572802</c:v>
                </c:pt>
                <c:pt idx="39">
                  <c:v>1.0505274265657349</c:v>
                </c:pt>
                <c:pt idx="40">
                  <c:v>0.6463800039393367</c:v>
                </c:pt>
                <c:pt idx="41">
                  <c:v>6.9939392005880006</c:v>
                </c:pt>
                <c:pt idx="42">
                  <c:v>1.1850333190479942</c:v>
                </c:pt>
                <c:pt idx="43">
                  <c:v>0.45031266123823788</c:v>
                </c:pt>
                <c:pt idx="44">
                  <c:v>0.17111881127053039</c:v>
                </c:pt>
                <c:pt idx="45">
                  <c:v>6.5025148282801551E-2</c:v>
                </c:pt>
                <c:pt idx="46">
                  <c:v>2.4709556347464582E-2</c:v>
                </c:pt>
                <c:pt idx="47">
                  <c:v>9.3896314120365428E-3</c:v>
                </c:pt>
                <c:pt idx="48">
                  <c:v>3.5680599365738863E-3</c:v>
                </c:pt>
                <c:pt idx="49">
                  <c:v>1.3558627758980769E-3</c:v>
                </c:pt>
                <c:pt idx="50">
                  <c:v>5.1522785484126921E-4</c:v>
                </c:pt>
                <c:pt idx="51">
                  <c:v>1.9578658483968234E-4</c:v>
                </c:pt>
                <c:pt idx="52">
                  <c:v>7.4398902239079294E-5</c:v>
                </c:pt>
                <c:pt idx="53">
                  <c:v>2.8271582850850135E-5</c:v>
                </c:pt>
                <c:pt idx="54">
                  <c:v>1.0743201483323049E-5</c:v>
                </c:pt>
                <c:pt idx="55">
                  <c:v>2.1865365907369347</c:v>
                </c:pt>
                <c:pt idx="56">
                  <c:v>1.5513182941918489E-6</c:v>
                </c:pt>
                <c:pt idx="57">
                  <c:v>5.8950095179290255E-7</c:v>
                </c:pt>
                <c:pt idx="58">
                  <c:v>2.2401036168130292E-7</c:v>
                </c:pt>
                <c:pt idx="59">
                  <c:v>8.5123937438895123E-8</c:v>
                </c:pt>
                <c:pt idx="60">
                  <c:v>3.234709622678015E-8</c:v>
                </c:pt>
                <c:pt idx="61">
                  <c:v>1.2291896566176454E-8</c:v>
                </c:pt>
                <c:pt idx="62">
                  <c:v>4.6709206951470534E-9</c:v>
                </c:pt>
                <c:pt idx="63">
                  <c:v>5.8787728570491611</c:v>
                </c:pt>
                <c:pt idx="64">
                  <c:v>32.970179396870094</c:v>
                </c:pt>
                <c:pt idx="65">
                  <c:v>22.026300324331714</c:v>
                </c:pt>
                <c:pt idx="66">
                  <c:v>23.221561244516845</c:v>
                </c:pt>
                <c:pt idx="67">
                  <c:v>9.1633928839377692</c:v>
                </c:pt>
                <c:pt idx="68">
                  <c:v>5.225918288619166</c:v>
                </c:pt>
                <c:pt idx="69">
                  <c:v>1.2663484163711876</c:v>
                </c:pt>
                <c:pt idx="70">
                  <c:v>0.48121239822105133</c:v>
                </c:pt>
                <c:pt idx="71">
                  <c:v>0.18286071132399953</c:v>
                </c:pt>
                <c:pt idx="72">
                  <c:v>6.9487070303119805E-2</c:v>
                </c:pt>
                <c:pt idx="73">
                  <c:v>2.640508671518553E-2</c:v>
                </c:pt>
                <c:pt idx="74">
                  <c:v>1.0033932951770502E-2</c:v>
                </c:pt>
                <c:pt idx="75">
                  <c:v>27.92043908288208</c:v>
                </c:pt>
                <c:pt idx="76">
                  <c:v>24.310149204613261</c:v>
                </c:pt>
                <c:pt idx="77">
                  <c:v>7.5445615590560733</c:v>
                </c:pt>
                <c:pt idx="78">
                  <c:v>2.8669333924413078</c:v>
                </c:pt>
                <c:pt idx="79">
                  <c:v>6.3689239210292117</c:v>
                </c:pt>
                <c:pt idx="80">
                  <c:v>0.65944007976596064</c:v>
                </c:pt>
                <c:pt idx="81">
                  <c:v>0.250587230311065</c:v>
                </c:pt>
                <c:pt idx="82">
                  <c:v>9.5223147518204723E-2</c:v>
                </c:pt>
                <c:pt idx="83">
                  <c:v>3.6184796056917795E-2</c:v>
                </c:pt>
                <c:pt idx="84">
                  <c:v>0.24724097003278708</c:v>
                </c:pt>
                <c:pt idx="85">
                  <c:v>5.2250845506189294E-3</c:v>
                </c:pt>
                <c:pt idx="86">
                  <c:v>3.3792269421071879</c:v>
                </c:pt>
                <c:pt idx="87">
                  <c:v>7.2726514313424833</c:v>
                </c:pt>
                <c:pt idx="88">
                  <c:v>1.3189307039890616</c:v>
                </c:pt>
                <c:pt idx="89">
                  <c:v>4.6744578086047976</c:v>
                </c:pt>
                <c:pt idx="90">
                  <c:v>0.61866420899063501</c:v>
                </c:pt>
                <c:pt idx="91">
                  <c:v>0.23509239941644133</c:v>
                </c:pt>
                <c:pt idx="92">
                  <c:v>0.23457512747789472</c:v>
                </c:pt>
                <c:pt idx="93">
                  <c:v>3.3947342475734124E-2</c:v>
                </c:pt>
                <c:pt idx="94">
                  <c:v>1.289999014077897E-2</c:v>
                </c:pt>
                <c:pt idx="95">
                  <c:v>4.9019962534960094E-3</c:v>
                </c:pt>
                <c:pt idx="96">
                  <c:v>1.8627585763284834E-3</c:v>
                </c:pt>
                <c:pt idx="97">
                  <c:v>7.0784825900482374E-4</c:v>
                </c:pt>
                <c:pt idx="98">
                  <c:v>2.6898233842183306E-4</c:v>
                </c:pt>
                <c:pt idx="99">
                  <c:v>1.2515014402674816</c:v>
                </c:pt>
                <c:pt idx="100">
                  <c:v>4.5738956562629305</c:v>
                </c:pt>
                <c:pt idx="101">
                  <c:v>1.5249752165242572</c:v>
                </c:pt>
                <c:pt idx="102">
                  <c:v>0.46316267629924041</c:v>
                </c:pt>
                <c:pt idx="103">
                  <c:v>0.17600181699371137</c:v>
                </c:pt>
                <c:pt idx="104">
                  <c:v>6.6880690457610317E-2</c:v>
                </c:pt>
                <c:pt idx="105">
                  <c:v>2.5414662373891918E-2</c:v>
                </c:pt>
                <c:pt idx="106">
                  <c:v>9.6575717020789299E-3</c:v>
                </c:pt>
                <c:pt idx="107">
                  <c:v>3.669877246789994E-3</c:v>
                </c:pt>
                <c:pt idx="108">
                  <c:v>1.3945533537801976E-3</c:v>
                </c:pt>
                <c:pt idx="109">
                  <c:v>1.9783499648071285</c:v>
                </c:pt>
                <c:pt idx="110">
                  <c:v>0.1218154751670725</c:v>
                </c:pt>
                <c:pt idx="111">
                  <c:v>7.6521931628627021E-5</c:v>
                </c:pt>
                <c:pt idx="112">
                  <c:v>2.9078334018878269E-5</c:v>
                </c:pt>
                <c:pt idx="113">
                  <c:v>1.1049766927173744E-5</c:v>
                </c:pt>
                <c:pt idx="114">
                  <c:v>4.1989114323260218E-6</c:v>
                </c:pt>
                <c:pt idx="115">
                  <c:v>1.7747536880111248</c:v>
                </c:pt>
                <c:pt idx="116">
                  <c:v>1.0886886027245484</c:v>
                </c:pt>
                <c:pt idx="117">
                  <c:v>2.3040266811459354E-7</c:v>
                </c:pt>
                <c:pt idx="118">
                  <c:v>8.7553013883545544E-8</c:v>
                </c:pt>
                <c:pt idx="119">
                  <c:v>3.327014527574731E-8</c:v>
                </c:pt>
                <c:pt idx="120">
                  <c:v>1.2642655204783978E-8</c:v>
                </c:pt>
                <c:pt idx="121">
                  <c:v>0.22811661738277533</c:v>
                </c:pt>
                <c:pt idx="122">
                  <c:v>1.8255994115708063E-9</c:v>
                </c:pt>
                <c:pt idx="123">
                  <c:v>6.9752093937063453</c:v>
                </c:pt>
                <c:pt idx="124">
                  <c:v>4.4208333103171498</c:v>
                </c:pt>
                <c:pt idx="125">
                  <c:v>1.0721961036548311</c:v>
                </c:pt>
                <c:pt idx="126">
                  <c:v>0.40743451938883574</c:v>
                </c:pt>
                <c:pt idx="127">
                  <c:v>0.15482511736775759</c:v>
                </c:pt>
                <c:pt idx="128">
                  <c:v>5.8833544599747892E-2</c:v>
                </c:pt>
                <c:pt idx="129">
                  <c:v>2.23567469479042E-2</c:v>
                </c:pt>
                <c:pt idx="130">
                  <c:v>8.4955638402035953E-3</c:v>
                </c:pt>
                <c:pt idx="131">
                  <c:v>3.228314259277366E-3</c:v>
                </c:pt>
                <c:pt idx="132">
                  <c:v>1.226759418525399E-3</c:v>
                </c:pt>
                <c:pt idx="133">
                  <c:v>4.6616857903965155E-4</c:v>
                </c:pt>
                <c:pt idx="134">
                  <c:v>1.7714406003506759E-4</c:v>
                </c:pt>
                <c:pt idx="135">
                  <c:v>3.7620858075607733</c:v>
                </c:pt>
                <c:pt idx="136">
                  <c:v>0.15360682115061805</c:v>
                </c:pt>
                <c:pt idx="137">
                  <c:v>5.8370592037234867E-2</c:v>
                </c:pt>
                <c:pt idx="138">
                  <c:v>3.0360597192661434</c:v>
                </c:pt>
                <c:pt idx="139">
                  <c:v>6.4687758713125803</c:v>
                </c:pt>
                <c:pt idx="140">
                  <c:v>0.81092340661413809</c:v>
                </c:pt>
                <c:pt idx="141">
                  <c:v>0.30815089451337246</c:v>
                </c:pt>
                <c:pt idx="142">
                  <c:v>0.11709733991508152</c:v>
                </c:pt>
                <c:pt idx="143">
                  <c:v>4.4496989167730969E-2</c:v>
                </c:pt>
                <c:pt idx="144">
                  <c:v>1.6908855883737771E-2</c:v>
                </c:pt>
                <c:pt idx="145">
                  <c:v>0.50669628371533926</c:v>
                </c:pt>
                <c:pt idx="146">
                  <c:v>17.957089915930574</c:v>
                </c:pt>
                <c:pt idx="147">
                  <c:v>5.5672590549921281</c:v>
                </c:pt>
                <c:pt idx="148">
                  <c:v>4.3961883575094216</c:v>
                </c:pt>
                <c:pt idx="149">
                  <c:v>1.4144270035978872</c:v>
                </c:pt>
                <c:pt idx="150">
                  <c:v>1.9438520826255485</c:v>
                </c:pt>
                <c:pt idx="151">
                  <c:v>0.85018345325276301</c:v>
                </c:pt>
                <c:pt idx="152">
                  <c:v>7.0340177232987619E-2</c:v>
                </c:pt>
                <c:pt idx="153">
                  <c:v>2.6729267348535292E-2</c:v>
                </c:pt>
                <c:pt idx="154">
                  <c:v>1.0157121592443412E-2</c:v>
                </c:pt>
                <c:pt idx="155">
                  <c:v>3.8597062051284959E-3</c:v>
                </c:pt>
                <c:pt idx="156">
                  <c:v>1.4666883579488286E-3</c:v>
                </c:pt>
                <c:pt idx="157">
                  <c:v>5.7602975514596721</c:v>
                </c:pt>
                <c:pt idx="158">
                  <c:v>3.3596131905546471</c:v>
                </c:pt>
                <c:pt idx="159">
                  <c:v>10.511494538970283</c:v>
                </c:pt>
                <c:pt idx="160">
                  <c:v>2.2203235354838569</c:v>
                </c:pt>
                <c:pt idx="161">
                  <c:v>0.84372294348386578</c:v>
                </c:pt>
                <c:pt idx="162">
                  <c:v>0.32061471852386897</c:v>
                </c:pt>
                <c:pt idx="163">
                  <c:v>0.9443836107194854</c:v>
                </c:pt>
                <c:pt idx="164">
                  <c:v>1.3059430925125459</c:v>
                </c:pt>
                <c:pt idx="165">
                  <c:v>1.7592770834841742E-2</c:v>
                </c:pt>
                <c:pt idx="166">
                  <c:v>6.6852529172398622E-3</c:v>
                </c:pt>
                <c:pt idx="167">
                  <c:v>2.5403961085511476E-3</c:v>
                </c:pt>
                <c:pt idx="168">
                  <c:v>9.6535052124943621E-4</c:v>
                </c:pt>
                <c:pt idx="169">
                  <c:v>1.3960565137153547</c:v>
                </c:pt>
                <c:pt idx="170">
                  <c:v>1.3939661526841862E-4</c:v>
                </c:pt>
                <c:pt idx="171">
                  <c:v>1.1651280425422772</c:v>
                </c:pt>
                <c:pt idx="172">
                  <c:v>2.0128871244759647E-5</c:v>
                </c:pt>
                <c:pt idx="173">
                  <c:v>0.16843418402590923</c:v>
                </c:pt>
                <c:pt idx="174">
                  <c:v>2.9066090077432934E-6</c:v>
                </c:pt>
                <c:pt idx="175">
                  <c:v>1.1045114229424513E-6</c:v>
                </c:pt>
                <c:pt idx="176">
                  <c:v>4.1971434071813154E-7</c:v>
                </c:pt>
                <c:pt idx="177">
                  <c:v>1.5949144947288999E-7</c:v>
                </c:pt>
                <c:pt idx="178">
                  <c:v>6.060675079969818E-8</c:v>
                </c:pt>
                <c:pt idx="179">
                  <c:v>2.3030565303885315E-8</c:v>
                </c:pt>
                <c:pt idx="180">
                  <c:v>8.7516148154764194E-9</c:v>
                </c:pt>
                <c:pt idx="181">
                  <c:v>3.3256136298810389E-9</c:v>
                </c:pt>
                <c:pt idx="182">
                  <c:v>2.5037078705595777</c:v>
                </c:pt>
                <c:pt idx="183">
                  <c:v>4.802186081548221E-10</c:v>
                </c:pt>
                <c:pt idx="184">
                  <c:v>11.967534714162181</c:v>
                </c:pt>
                <c:pt idx="185">
                  <c:v>11.065426371672238</c:v>
                </c:pt>
                <c:pt idx="186">
                  <c:v>3.1714579273546906</c:v>
                </c:pt>
                <c:pt idx="187">
                  <c:v>1.2051540123947826</c:v>
                </c:pt>
                <c:pt idx="188">
                  <c:v>0.4579585247100173</c:v>
                </c:pt>
                <c:pt idx="189">
                  <c:v>0.17402423938980657</c:v>
                </c:pt>
                <c:pt idx="190">
                  <c:v>6.6129210968126489E-2</c:v>
                </c:pt>
                <c:pt idx="191">
                  <c:v>2.5129100167888069E-2</c:v>
                </c:pt>
                <c:pt idx="192">
                  <c:v>9.5490580637974682E-3</c:v>
                </c:pt>
                <c:pt idx="193">
                  <c:v>3.6286420642430376E-3</c:v>
                </c:pt>
                <c:pt idx="194">
                  <c:v>1.3788839844123544E-3</c:v>
                </c:pt>
                <c:pt idx="195">
                  <c:v>5.2397591407669464E-4</c:v>
                </c:pt>
                <c:pt idx="196">
                  <c:v>1.9911084734914393E-4</c:v>
                </c:pt>
                <c:pt idx="197">
                  <c:v>0.21528083097798428</c:v>
                </c:pt>
                <c:pt idx="198">
                  <c:v>2.8751606357216383E-5</c:v>
                </c:pt>
                <c:pt idx="199">
                  <c:v>4.8800475661487557</c:v>
                </c:pt>
                <c:pt idx="200">
                  <c:v>0.33777717425345394</c:v>
                </c:pt>
                <c:pt idx="201">
                  <c:v>0.12835532621631252</c:v>
                </c:pt>
                <c:pt idx="202">
                  <c:v>4.8775023962198766E-2</c:v>
                </c:pt>
                <c:pt idx="203">
                  <c:v>1.8534509105635529E-2</c:v>
                </c:pt>
                <c:pt idx="204">
                  <c:v>7.0431134601415006E-3</c:v>
                </c:pt>
                <c:pt idx="205">
                  <c:v>2.6763831148537702E-3</c:v>
                </c:pt>
                <c:pt idx="206">
                  <c:v>1.3593647013386117E-2</c:v>
                </c:pt>
                <c:pt idx="207">
                  <c:v>3.8646972178488443E-4</c:v>
                </c:pt>
                <c:pt idx="208">
                  <c:v>0.39033250942295766</c:v>
                </c:pt>
                <c:pt idx="209">
                  <c:v>5.5806227825737307E-5</c:v>
                </c:pt>
                <c:pt idx="210">
                  <c:v>2.1206366573780174E-5</c:v>
                </c:pt>
                <c:pt idx="211">
                  <c:v>8.0584192980364666E-6</c:v>
                </c:pt>
                <c:pt idx="212">
                  <c:v>3.062199333253858E-6</c:v>
                </c:pt>
                <c:pt idx="213">
                  <c:v>1.1636357466364661E-6</c:v>
                </c:pt>
                <c:pt idx="214">
                  <c:v>4.4218158372185718E-7</c:v>
                </c:pt>
                <c:pt idx="215">
                  <c:v>1.6802900181430572E-7</c:v>
                </c:pt>
                <c:pt idx="216">
                  <c:v>1.209487798117888</c:v>
                </c:pt>
                <c:pt idx="217">
                  <c:v>2.7692712792353085</c:v>
                </c:pt>
                <c:pt idx="218">
                  <c:v>6.5544710106529269</c:v>
                </c:pt>
                <c:pt idx="219">
                  <c:v>10.125262463336623</c:v>
                </c:pt>
                <c:pt idx="220">
                  <c:v>15.04333582412934</c:v>
                </c:pt>
                <c:pt idx="221">
                  <c:v>18.637900790420275</c:v>
                </c:pt>
                <c:pt idx="222">
                  <c:v>15.017011860765113</c:v>
                </c:pt>
                <c:pt idx="223">
                  <c:v>4.3517459543332837</c:v>
                </c:pt>
                <c:pt idx="224">
                  <c:v>1.6536634626466478</c:v>
                </c:pt>
                <c:pt idx="225">
                  <c:v>0.62839211580572629</c:v>
                </c:pt>
                <c:pt idx="226">
                  <c:v>0.23878900400617598</c:v>
                </c:pt>
                <c:pt idx="227">
                  <c:v>9.0739821522346858E-2</c:v>
                </c:pt>
                <c:pt idx="228">
                  <c:v>2.5284209197051699</c:v>
                </c:pt>
                <c:pt idx="229">
                  <c:v>1.3102830227826885E-2</c:v>
                </c:pt>
                <c:pt idx="230">
                  <c:v>4.979075486574217E-3</c:v>
                </c:pt>
                <c:pt idx="231">
                  <c:v>14.113433747226619</c:v>
                </c:pt>
                <c:pt idx="232">
                  <c:v>21.220540661652844</c:v>
                </c:pt>
                <c:pt idx="233">
                  <c:v>32.186203969760442</c:v>
                </c:pt>
                <c:pt idx="234">
                  <c:v>23.508015129988543</c:v>
                </c:pt>
                <c:pt idx="235">
                  <c:v>7.5263866893152684</c:v>
                </c:pt>
                <c:pt idx="236">
                  <c:v>2.8600269419398026</c:v>
                </c:pt>
                <c:pt idx="237">
                  <c:v>1.0868102379371249</c:v>
                </c:pt>
                <c:pt idx="238">
                  <c:v>0.41298789041610745</c:v>
                </c:pt>
                <c:pt idx="239">
                  <c:v>0.15693539835812084</c:v>
                </c:pt>
                <c:pt idx="240">
                  <c:v>5.9635451376085911E-2</c:v>
                </c:pt>
                <c:pt idx="241">
                  <c:v>2.9470390491202005</c:v>
                </c:pt>
                <c:pt idx="242">
                  <c:v>12.730824094945579</c:v>
                </c:pt>
                <c:pt idx="243">
                  <c:v>4.2456311278285392</c:v>
                </c:pt>
                <c:pt idx="244">
                  <c:v>1.3414858090505613</c:v>
                </c:pt>
                <c:pt idx="245">
                  <c:v>0.50976460743921315</c:v>
                </c:pt>
                <c:pt idx="246">
                  <c:v>0.90100396354925782</c:v>
                </c:pt>
                <c:pt idx="247">
                  <c:v>2.4708829668760823</c:v>
                </c:pt>
                <c:pt idx="248">
                  <c:v>3.0279928655637116</c:v>
                </c:pt>
                <c:pt idx="249">
                  <c:v>1.0629285344973713E-2</c:v>
                </c:pt>
                <c:pt idx="250">
                  <c:v>4.0391284310900112E-3</c:v>
                </c:pt>
                <c:pt idx="251">
                  <c:v>1.5348688038142044E-3</c:v>
                </c:pt>
                <c:pt idx="252">
                  <c:v>5.8325014544939775E-4</c:v>
                </c:pt>
                <c:pt idx="253">
                  <c:v>0.42664044742530649</c:v>
                </c:pt>
                <c:pt idx="254">
                  <c:v>7.8577362896067289</c:v>
                </c:pt>
                <c:pt idx="255">
                  <c:v>1.0203679909335979</c:v>
                </c:pt>
                <c:pt idx="256">
                  <c:v>0.38773983655476718</c:v>
                </c:pt>
                <c:pt idx="257">
                  <c:v>0.14734113789081152</c:v>
                </c:pt>
                <c:pt idx="258">
                  <c:v>5.598963239850837E-2</c:v>
                </c:pt>
                <c:pt idx="259">
                  <c:v>3.3447113305373373</c:v>
                </c:pt>
                <c:pt idx="260">
                  <c:v>8.0801401414122495E-2</c:v>
                </c:pt>
                <c:pt idx="261">
                  <c:v>3.0704532537366554E-2</c:v>
                </c:pt>
                <c:pt idx="262">
                  <c:v>1.1667722364199291E-2</c:v>
                </c:pt>
                <c:pt idx="263">
                  <c:v>4.4337344983957309E-3</c:v>
                </c:pt>
                <c:pt idx="264">
                  <c:v>1.6848191093903776E-3</c:v>
                </c:pt>
                <c:pt idx="265">
                  <c:v>7.397043650871117</c:v>
                </c:pt>
                <c:pt idx="266">
                  <c:v>13.578601071263787</c:v>
                </c:pt>
                <c:pt idx="267">
                  <c:v>2.6234390935037637</c:v>
                </c:pt>
                <c:pt idx="268">
                  <c:v>2.9026249036039431</c:v>
                </c:pt>
                <c:pt idx="269">
                  <c:v>0.51879398845798119</c:v>
                </c:pt>
                <c:pt idx="270">
                  <c:v>10.001430095735563</c:v>
                </c:pt>
                <c:pt idx="271">
                  <c:v>1.6317563289383288</c:v>
                </c:pt>
                <c:pt idx="272">
                  <c:v>0.62006740499656499</c:v>
                </c:pt>
                <c:pt idx="273">
                  <c:v>0.23562561389869474</c:v>
                </c:pt>
                <c:pt idx="274">
                  <c:v>8.9537733281503995E-2</c:v>
                </c:pt>
                <c:pt idx="275">
                  <c:v>3.4024338646971519E-2</c:v>
                </c:pt>
                <c:pt idx="276">
                  <c:v>1.2929248685849177E-2</c:v>
                </c:pt>
                <c:pt idx="277">
                  <c:v>4.9131145006226862E-3</c:v>
                </c:pt>
                <c:pt idx="278">
                  <c:v>1.5597271011503031</c:v>
                </c:pt>
                <c:pt idx="279">
                  <c:v>7.0945373388991604E-4</c:v>
                </c:pt>
                <c:pt idx="280">
                  <c:v>8.3789447170107323</c:v>
                </c:pt>
                <c:pt idx="281">
                  <c:v>1.4356998156308005</c:v>
                </c:pt>
                <c:pt idx="282">
                  <c:v>0.54556592993970421</c:v>
                </c:pt>
                <c:pt idx="283">
                  <c:v>0.20731505337708755</c:v>
                </c:pt>
                <c:pt idx="284">
                  <c:v>7.8779720283293275E-2</c:v>
                </c:pt>
                <c:pt idx="285">
                  <c:v>2.9936293707651444E-2</c:v>
                </c:pt>
                <c:pt idx="286">
                  <c:v>1.1375791608907549E-2</c:v>
                </c:pt>
                <c:pt idx="287">
                  <c:v>4.3228008113848689E-3</c:v>
                </c:pt>
                <c:pt idx="288">
                  <c:v>1.6426643083262504E-3</c:v>
                </c:pt>
                <c:pt idx="289">
                  <c:v>6.2421243716397512E-4</c:v>
                </c:pt>
                <c:pt idx="290">
                  <c:v>16.743649794797982</c:v>
                </c:pt>
                <c:pt idx="291">
                  <c:v>7.1255866809345552</c:v>
                </c:pt>
                <c:pt idx="292">
                  <c:v>7.3920515936753102</c:v>
                </c:pt>
                <c:pt idx="293">
                  <c:v>2.0740279273099662</c:v>
                </c:pt>
                <c:pt idx="294">
                  <c:v>1.9317429439868123</c:v>
                </c:pt>
                <c:pt idx="295">
                  <c:v>0.29948963270355916</c:v>
                </c:pt>
                <c:pt idx="296">
                  <c:v>0.20155297201155442</c:v>
                </c:pt>
                <c:pt idx="297">
                  <c:v>4.3246302962393943E-2</c:v>
                </c:pt>
                <c:pt idx="298">
                  <c:v>1.6433595125709702E-2</c:v>
                </c:pt>
                <c:pt idx="299">
                  <c:v>6.2447661477696859E-3</c:v>
                </c:pt>
                <c:pt idx="300">
                  <c:v>2.3730111361524807E-3</c:v>
                </c:pt>
                <c:pt idx="301">
                  <c:v>9.0174423173794275E-4</c:v>
                </c:pt>
                <c:pt idx="302">
                  <c:v>3.4266280806041831E-4</c:v>
                </c:pt>
                <c:pt idx="303">
                  <c:v>1.3021186706295895E-4</c:v>
                </c:pt>
                <c:pt idx="304">
                  <c:v>4.9480509483924396E-5</c:v>
                </c:pt>
                <c:pt idx="305">
                  <c:v>1.5825188219974335</c:v>
                </c:pt>
                <c:pt idx="306">
                  <c:v>7.1449855694786819E-6</c:v>
                </c:pt>
                <c:pt idx="307">
                  <c:v>2.715094516401899E-6</c:v>
                </c:pt>
                <c:pt idx="308">
                  <c:v>1.286619432429259</c:v>
                </c:pt>
                <c:pt idx="309">
                  <c:v>3.9205964816843427E-7</c:v>
                </c:pt>
                <c:pt idx="310">
                  <c:v>1.4898266630400506E-7</c:v>
                </c:pt>
                <c:pt idx="311">
                  <c:v>5.6613413195521914E-8</c:v>
                </c:pt>
                <c:pt idx="312">
                  <c:v>2.1513097014298326E-8</c:v>
                </c:pt>
                <c:pt idx="313">
                  <c:v>8.1749768654333643E-9</c:v>
                </c:pt>
                <c:pt idx="314">
                  <c:v>2.5454841667507639</c:v>
                </c:pt>
                <c:pt idx="315">
                  <c:v>1.5696697867799008</c:v>
                </c:pt>
                <c:pt idx="316">
                  <c:v>4.2839394071901321E-2</c:v>
                </c:pt>
                <c:pt idx="317">
                  <c:v>3.1239907210329312</c:v>
                </c:pt>
                <c:pt idx="318">
                  <c:v>0.28609388579357564</c:v>
                </c:pt>
                <c:pt idx="319">
                  <c:v>0.10871567660155872</c:v>
                </c:pt>
                <c:pt idx="320">
                  <c:v>4.1311957108592319E-2</c:v>
                </c:pt>
                <c:pt idx="321">
                  <c:v>1.569854370126508E-2</c:v>
                </c:pt>
                <c:pt idx="322">
                  <c:v>5.9654466064807303E-3</c:v>
                </c:pt>
                <c:pt idx="323">
                  <c:v>2.2668697104626773E-3</c:v>
                </c:pt>
                <c:pt idx="324">
                  <c:v>8.6141048997581747E-4</c:v>
                </c:pt>
                <c:pt idx="325">
                  <c:v>3.2733598619081065E-4</c:v>
                </c:pt>
                <c:pt idx="326">
                  <c:v>1.2438767475250805E-4</c:v>
                </c:pt>
                <c:pt idx="327">
                  <c:v>4.726731640595306E-5</c:v>
                </c:pt>
                <c:pt idx="328">
                  <c:v>2.7984029237114703</c:v>
                </c:pt>
                <c:pt idx="329">
                  <c:v>2.7767586050668713</c:v>
                </c:pt>
                <c:pt idx="330">
                  <c:v>16.922816730054031</c:v>
                </c:pt>
                <c:pt idx="331">
                  <c:v>13.072554333943524</c:v>
                </c:pt>
                <c:pt idx="332">
                  <c:v>3.9435186934759741</c:v>
                </c:pt>
                <c:pt idx="333">
                  <c:v>1.3464647781838996</c:v>
                </c:pt>
                <c:pt idx="334">
                  <c:v>0.51165661570988186</c:v>
                </c:pt>
                <c:pt idx="335">
                  <c:v>0.19442951396975514</c:v>
                </c:pt>
                <c:pt idx="336">
                  <c:v>8.8927206873710071E-2</c:v>
                </c:pt>
                <c:pt idx="337">
                  <c:v>7.645221585160372</c:v>
                </c:pt>
                <c:pt idx="338">
                  <c:v>1.4241509641446868</c:v>
                </c:pt>
                <c:pt idx="339">
                  <c:v>0.21323427774110873</c:v>
                </c:pt>
                <c:pt idx="340">
                  <c:v>8.1029025541621308E-2</c:v>
                </c:pt>
                <c:pt idx="341">
                  <c:v>3.0791029705816104E-2</c:v>
                </c:pt>
                <c:pt idx="342">
                  <c:v>1.1700591288210119E-2</c:v>
                </c:pt>
                <c:pt idx="343">
                  <c:v>0.28552679620335814</c:v>
                </c:pt>
                <c:pt idx="344">
                  <c:v>1.6895653820175412E-3</c:v>
                </c:pt>
                <c:pt idx="345">
                  <c:v>6.420348451666657E-4</c:v>
                </c:pt>
                <c:pt idx="346">
                  <c:v>2.4397324116333296E-4</c:v>
                </c:pt>
                <c:pt idx="347">
                  <c:v>9.2709831642066515E-5</c:v>
                </c:pt>
                <c:pt idx="348">
                  <c:v>3.522973602398528E-5</c:v>
                </c:pt>
                <c:pt idx="349">
                  <c:v>1.3387299689114403E-5</c:v>
                </c:pt>
                <c:pt idx="350">
                  <c:v>0.84249686348339892</c:v>
                </c:pt>
                <c:pt idx="351">
                  <c:v>2.7686971686680668E-2</c:v>
                </c:pt>
                <c:pt idx="352">
                  <c:v>7.345879085410857E-7</c:v>
                </c:pt>
                <c:pt idx="353">
                  <c:v>2.7914340524561262E-7</c:v>
                </c:pt>
                <c:pt idx="354">
                  <c:v>0.38538621509583049</c:v>
                </c:pt>
                <c:pt idx="355">
                  <c:v>0.89187301891804105</c:v>
                </c:pt>
                <c:pt idx="356">
                  <c:v>1.5317156932637254E-8</c:v>
                </c:pt>
                <c:pt idx="357">
                  <c:v>5.8205196344021575E-9</c:v>
                </c:pt>
                <c:pt idx="358">
                  <c:v>2.2117974610728202E-9</c:v>
                </c:pt>
                <c:pt idx="359">
                  <c:v>8.4048303520767171E-10</c:v>
                </c:pt>
                <c:pt idx="360">
                  <c:v>3.1938355337891522E-10</c:v>
                </c:pt>
                <c:pt idx="361">
                  <c:v>1.2136575028398778E-10</c:v>
                </c:pt>
                <c:pt idx="362">
                  <c:v>4.6118985107915347E-11</c:v>
                </c:pt>
                <c:pt idx="363">
                  <c:v>1.7525214341007831E-11</c:v>
                </c:pt>
                <c:pt idx="364">
                  <c:v>8.7555184451775272</c:v>
                </c:pt>
                <c:pt idx="365">
                  <c:v>1.5006240464271481</c:v>
                </c:pt>
                <c:pt idx="366">
                  <c:v>1.1049836388365666</c:v>
                </c:pt>
                <c:pt idx="367">
                  <c:v>1.4920194496378905</c:v>
                </c:pt>
                <c:pt idx="368">
                  <c:v>8.2342242675550473E-2</c:v>
                </c:pt>
                <c:pt idx="369">
                  <c:v>3.1290052216709177E-2</c:v>
                </c:pt>
                <c:pt idx="370">
                  <c:v>1.1890219842349484E-2</c:v>
                </c:pt>
                <c:pt idx="371">
                  <c:v>4.5182835400928044E-3</c:v>
                </c:pt>
                <c:pt idx="372">
                  <c:v>1.716947745235266E-3</c:v>
                </c:pt>
                <c:pt idx="373">
                  <c:v>6.524401431894011E-4</c:v>
                </c:pt>
                <c:pt idx="374">
                  <c:v>2.4792725441197239E-4</c:v>
                </c:pt>
                <c:pt idx="375">
                  <c:v>0.36067142165975979</c:v>
                </c:pt>
                <c:pt idx="376">
                  <c:v>3.5800695537088817E-5</c:v>
                </c:pt>
                <c:pt idx="377">
                  <c:v>1.3604264304093748E-5</c:v>
                </c:pt>
                <c:pt idx="378">
                  <c:v>6.4255921514310099</c:v>
                </c:pt>
                <c:pt idx="379">
                  <c:v>0.73395486604936033</c:v>
                </c:pt>
                <c:pt idx="380">
                  <c:v>0.2789028490987569</c:v>
                </c:pt>
                <c:pt idx="381">
                  <c:v>0.10598308265752759</c:v>
                </c:pt>
                <c:pt idx="382">
                  <c:v>4.0273571409860494E-2</c:v>
                </c:pt>
                <c:pt idx="383">
                  <c:v>1.5303957135746985E-2</c:v>
                </c:pt>
                <c:pt idx="384">
                  <c:v>5.8155037115838549E-3</c:v>
                </c:pt>
                <c:pt idx="385">
                  <c:v>2.2098914104018647E-3</c:v>
                </c:pt>
                <c:pt idx="386">
                  <c:v>8.3975873595270841E-4</c:v>
                </c:pt>
                <c:pt idx="387">
                  <c:v>3.1325463538377964</c:v>
                </c:pt>
                <c:pt idx="388">
                  <c:v>1.9277507100437342E-2</c:v>
                </c:pt>
                <c:pt idx="389">
                  <c:v>7.3254526981661912E-3</c:v>
                </c:pt>
                <c:pt idx="390">
                  <c:v>2.7836720253031524E-3</c:v>
                </c:pt>
                <c:pt idx="391">
                  <c:v>1.0577953696151981E-3</c:v>
                </c:pt>
                <c:pt idx="392">
                  <c:v>4.0196224045377528E-4</c:v>
                </c:pt>
                <c:pt idx="393">
                  <c:v>1.5274565137243459E-4</c:v>
                </c:pt>
                <c:pt idx="394">
                  <c:v>5.804334752152514E-5</c:v>
                </c:pt>
                <c:pt idx="395">
                  <c:v>2.2056472058179557E-5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3.1182150375415475E-2</c:v>
                </c:pt>
                <c:pt idx="1">
                  <c:v>4.1321425989711641E-2</c:v>
                </c:pt>
                <c:pt idx="2">
                  <c:v>9.2472786737216484E-2</c:v>
                </c:pt>
                <c:pt idx="3">
                  <c:v>2.4851733963547984</c:v>
                </c:pt>
                <c:pt idx="4">
                  <c:v>0.26172900639776103</c:v>
                </c:pt>
                <c:pt idx="5">
                  <c:v>4.9273526425122336</c:v>
                </c:pt>
                <c:pt idx="6">
                  <c:v>18.576258855955089</c:v>
                </c:pt>
                <c:pt idx="7">
                  <c:v>4.7483495851250677</c:v>
                </c:pt>
                <c:pt idx="8">
                  <c:v>0.31995021181116079</c:v>
                </c:pt>
                <c:pt idx="9">
                  <c:v>0.10570547091654234</c:v>
                </c:pt>
                <c:pt idx="10">
                  <c:v>5.7723891883328077E-2</c:v>
                </c:pt>
                <c:pt idx="11">
                  <c:v>2.0070153177895633E-3</c:v>
                </c:pt>
                <c:pt idx="12">
                  <c:v>0.30962829188254659</c:v>
                </c:pt>
                <c:pt idx="13">
                  <c:v>0.42211261984590026</c:v>
                </c:pt>
                <c:pt idx="14">
                  <c:v>0.13262049359196715</c:v>
                </c:pt>
                <c:pt idx="15">
                  <c:v>0.22010564005050581</c:v>
                </c:pt>
                <c:pt idx="16">
                  <c:v>0.14512674479343818</c:v>
                </c:pt>
                <c:pt idx="17">
                  <c:v>0.20803078179665152</c:v>
                </c:pt>
                <c:pt idx="18">
                  <c:v>0.41170455810939871</c:v>
                </c:pt>
                <c:pt idx="19">
                  <c:v>2.9837041604953907</c:v>
                </c:pt>
                <c:pt idx="20">
                  <c:v>0.39027567332255714</c:v>
                </c:pt>
                <c:pt idx="21">
                  <c:v>0.21162200406340684</c:v>
                </c:pt>
                <c:pt idx="22">
                  <c:v>7.4117477178193308E-2</c:v>
                </c:pt>
                <c:pt idx="23">
                  <c:v>7.8540015356331344E-2</c:v>
                </c:pt>
                <c:pt idx="24">
                  <c:v>5.4242993192784243E-2</c:v>
                </c:pt>
                <c:pt idx="25">
                  <c:v>8.4969568852258995E-2</c:v>
                </c:pt>
                <c:pt idx="26">
                  <c:v>0.11367995257523453</c:v>
                </c:pt>
                <c:pt idx="27">
                  <c:v>0.15908704603045226</c:v>
                </c:pt>
                <c:pt idx="28">
                  <c:v>0.14406995354203569</c:v>
                </c:pt>
                <c:pt idx="29">
                  <c:v>0.13869148234117049</c:v>
                </c:pt>
                <c:pt idx="30">
                  <c:v>0.73405253158340511</c:v>
                </c:pt>
                <c:pt idx="31">
                  <c:v>0.13619937488873349</c:v>
                </c:pt>
                <c:pt idx="32">
                  <c:v>0.47132001752674973</c:v>
                </c:pt>
                <c:pt idx="33">
                  <c:v>5.864777017341978E-2</c:v>
                </c:pt>
                <c:pt idx="34">
                  <c:v>5.3514488075220787E-2</c:v>
                </c:pt>
                <c:pt idx="35">
                  <c:v>5.9331280257310055E-2</c:v>
                </c:pt>
                <c:pt idx="36">
                  <c:v>5.4105343912139378E-2</c:v>
                </c:pt>
                <c:pt idx="37">
                  <c:v>5.4509115135364335E-2</c:v>
                </c:pt>
                <c:pt idx="38">
                  <c:v>3.538504174443851</c:v>
                </c:pt>
                <c:pt idx="39">
                  <c:v>0.24934057113972363</c:v>
                </c:pt>
                <c:pt idx="40">
                  <c:v>1.0243859465590432</c:v>
                </c:pt>
                <c:pt idx="41">
                  <c:v>7.6571443516207616</c:v>
                </c:pt>
                <c:pt idx="42">
                  <c:v>1.8802891736087786</c:v>
                </c:pt>
                <c:pt idx="43">
                  <c:v>0.17074016771188352</c:v>
                </c:pt>
                <c:pt idx="44">
                  <c:v>2.8124856245307708E-2</c:v>
                </c:pt>
                <c:pt idx="45">
                  <c:v>2.0188561161246046E-3</c:v>
                </c:pt>
                <c:pt idx="46">
                  <c:v>6.7492550509737511E-4</c:v>
                </c:pt>
                <c:pt idx="47">
                  <c:v>8.0813448636659398E-4</c:v>
                </c:pt>
                <c:pt idx="48">
                  <c:v>6.6989316580498256E-4</c:v>
                </c:pt>
                <c:pt idx="49">
                  <c:v>1.4280002792060233E-2</c:v>
                </c:pt>
                <c:pt idx="50">
                  <c:v>2.0078441736730145E-2</c:v>
                </c:pt>
                <c:pt idx="51">
                  <c:v>3.6854484817817191E-3</c:v>
                </c:pt>
                <c:pt idx="52">
                  <c:v>1.0878733470319537E-2</c:v>
                </c:pt>
                <c:pt idx="53">
                  <c:v>4.0754019162352995E-2</c:v>
                </c:pt>
                <c:pt idx="54">
                  <c:v>3.3950529026148209E-2</c:v>
                </c:pt>
                <c:pt idx="55">
                  <c:v>0.54258593444590653</c:v>
                </c:pt>
                <c:pt idx="56">
                  <c:v>2.4137467405982431E-2</c:v>
                </c:pt>
                <c:pt idx="57">
                  <c:v>4.5653678080545018E-2</c:v>
                </c:pt>
                <c:pt idx="58">
                  <c:v>4.9287323069610945E-3</c:v>
                </c:pt>
                <c:pt idx="59">
                  <c:v>5.5947772133071885E-4</c:v>
                </c:pt>
                <c:pt idx="60">
                  <c:v>9.424387414818032E-2</c:v>
                </c:pt>
                <c:pt idx="61">
                  <c:v>6.2297400240237943E-2</c:v>
                </c:pt>
                <c:pt idx="62">
                  <c:v>0.23437084184464715</c:v>
                </c:pt>
                <c:pt idx="63">
                  <c:v>3.4145813392688891</c:v>
                </c:pt>
                <c:pt idx="64">
                  <c:v>29.692281924908858</c:v>
                </c:pt>
                <c:pt idx="65">
                  <c:v>7.7598120679117919</c:v>
                </c:pt>
                <c:pt idx="66">
                  <c:v>16.841167471929761</c:v>
                </c:pt>
                <c:pt idx="67">
                  <c:v>1.9737071520730898</c:v>
                </c:pt>
                <c:pt idx="68">
                  <c:v>1.6147592709454692</c:v>
                </c:pt>
                <c:pt idx="69">
                  <c:v>0.88817739505159998</c:v>
                </c:pt>
                <c:pt idx="70">
                  <c:v>5.2883965563879823E-2</c:v>
                </c:pt>
                <c:pt idx="71">
                  <c:v>5.6924637995712816E-3</c:v>
                </c:pt>
                <c:pt idx="72">
                  <c:v>0.4402023995022602</c:v>
                </c:pt>
                <c:pt idx="73">
                  <c:v>0.12863547291230892</c:v>
                </c:pt>
                <c:pt idx="74">
                  <c:v>0.25710132638846833</c:v>
                </c:pt>
                <c:pt idx="75">
                  <c:v>21.624426690746116</c:v>
                </c:pt>
                <c:pt idx="76">
                  <c:v>21.121616070047324</c:v>
                </c:pt>
                <c:pt idx="77">
                  <c:v>3.0494231708573665</c:v>
                </c:pt>
                <c:pt idx="78">
                  <c:v>1.0001330313692944</c:v>
                </c:pt>
                <c:pt idx="79">
                  <c:v>3.6352257356436386</c:v>
                </c:pt>
                <c:pt idx="80">
                  <c:v>1.1776562004074063</c:v>
                </c:pt>
                <c:pt idx="81">
                  <c:v>0.49532634809117149</c:v>
                </c:pt>
                <c:pt idx="82">
                  <c:v>7.9046209485154395E-2</c:v>
                </c:pt>
                <c:pt idx="83">
                  <c:v>4.8221651219457189E-3</c:v>
                </c:pt>
                <c:pt idx="84">
                  <c:v>1.9457643481021836</c:v>
                </c:pt>
                <c:pt idx="85">
                  <c:v>1.7885881109030484</c:v>
                </c:pt>
                <c:pt idx="86">
                  <c:v>2.1925786849171258</c:v>
                </c:pt>
                <c:pt idx="87">
                  <c:v>4.1279687175580628</c:v>
                </c:pt>
                <c:pt idx="88">
                  <c:v>3.09533269475908</c:v>
                </c:pt>
                <c:pt idx="89">
                  <c:v>15.249573877155489</c:v>
                </c:pt>
                <c:pt idx="90">
                  <c:v>0.9965807918687819</c:v>
                </c:pt>
                <c:pt idx="91">
                  <c:v>0.47131113692799836</c:v>
                </c:pt>
                <c:pt idx="92">
                  <c:v>0.16536562934760812</c:v>
                </c:pt>
                <c:pt idx="93">
                  <c:v>0.11280817379781706</c:v>
                </c:pt>
                <c:pt idx="94">
                  <c:v>3.0895603055707464E-2</c:v>
                </c:pt>
                <c:pt idx="95">
                  <c:v>1.2850226393103964E-2</c:v>
                </c:pt>
                <c:pt idx="96">
                  <c:v>3.0961911526383702E-2</c:v>
                </c:pt>
                <c:pt idx="97">
                  <c:v>2.5460676619923336E-2</c:v>
                </c:pt>
                <c:pt idx="98">
                  <c:v>2.9411062964451604E-2</c:v>
                </c:pt>
                <c:pt idx="99">
                  <c:v>0.27346027734820338</c:v>
                </c:pt>
                <c:pt idx="100">
                  <c:v>3.330313337717981</c:v>
                </c:pt>
                <c:pt idx="101">
                  <c:v>1.1214090252307196</c:v>
                </c:pt>
                <c:pt idx="102">
                  <c:v>2.1663332593875482</c:v>
                </c:pt>
                <c:pt idx="103">
                  <c:v>0.17024463030156203</c:v>
                </c:pt>
                <c:pt idx="104">
                  <c:v>6.8487177569881E-2</c:v>
                </c:pt>
                <c:pt idx="105">
                  <c:v>1.1021119070298404E-2</c:v>
                </c:pt>
                <c:pt idx="106">
                  <c:v>3.5966424942689063E-3</c:v>
                </c:pt>
                <c:pt idx="107">
                  <c:v>2.2023884903177512E-3</c:v>
                </c:pt>
                <c:pt idx="108">
                  <c:v>2.7713388503165029E-3</c:v>
                </c:pt>
                <c:pt idx="109">
                  <c:v>0.37229246085121254</c:v>
                </c:pt>
                <c:pt idx="110">
                  <c:v>0.7343222057654859</c:v>
                </c:pt>
                <c:pt idx="111">
                  <c:v>0.4607432244139737</c:v>
                </c:pt>
                <c:pt idx="112">
                  <c:v>0.1815194384761887</c:v>
                </c:pt>
                <c:pt idx="113">
                  <c:v>9.9667572240715735E-2</c:v>
                </c:pt>
                <c:pt idx="114">
                  <c:v>5.4358144956592525E-2</c:v>
                </c:pt>
                <c:pt idx="115">
                  <c:v>0.12296669070940773</c:v>
                </c:pt>
                <c:pt idx="116">
                  <c:v>0.95358093271507782</c:v>
                </c:pt>
                <c:pt idx="117">
                  <c:v>0.27149026452521102</c:v>
                </c:pt>
                <c:pt idx="118">
                  <c:v>1.2024330709234815E-2</c:v>
                </c:pt>
                <c:pt idx="119">
                  <c:v>1.1713509752939966E-2</c:v>
                </c:pt>
                <c:pt idx="120">
                  <c:v>4.6598869807639713E-2</c:v>
                </c:pt>
                <c:pt idx="121">
                  <c:v>0.54922062977298891</c:v>
                </c:pt>
                <c:pt idx="122">
                  <c:v>0.233600005873036</c:v>
                </c:pt>
                <c:pt idx="123">
                  <c:v>7.2418529831085685</c:v>
                </c:pt>
                <c:pt idx="124">
                  <c:v>5.7327817179020988</c:v>
                </c:pt>
                <c:pt idx="125">
                  <c:v>0.24391452530269084</c:v>
                </c:pt>
                <c:pt idx="126">
                  <c:v>0.26315878279671723</c:v>
                </c:pt>
                <c:pt idx="127">
                  <c:v>6.5924828810177943E-2</c:v>
                </c:pt>
                <c:pt idx="128">
                  <c:v>0.13242748857910597</c:v>
                </c:pt>
                <c:pt idx="129">
                  <c:v>1.7692520872219255E-2</c:v>
                </c:pt>
                <c:pt idx="130">
                  <c:v>7.8682104936351905E-3</c:v>
                </c:pt>
                <c:pt idx="131">
                  <c:v>2.9394781866740934E-2</c:v>
                </c:pt>
                <c:pt idx="132">
                  <c:v>2.0399623391568155E-2</c:v>
                </c:pt>
                <c:pt idx="133">
                  <c:v>1.1944405320473283E-2</c:v>
                </c:pt>
                <c:pt idx="134">
                  <c:v>1.7490635260606791E-2</c:v>
                </c:pt>
                <c:pt idx="135">
                  <c:v>8.9686587684989529</c:v>
                </c:pt>
                <c:pt idx="136">
                  <c:v>0.14306644588314094</c:v>
                </c:pt>
                <c:pt idx="137">
                  <c:v>9.7209888409694634E-2</c:v>
                </c:pt>
                <c:pt idx="138">
                  <c:v>1.00460885313994</c:v>
                </c:pt>
                <c:pt idx="139">
                  <c:v>4.2463701884693945</c:v>
                </c:pt>
                <c:pt idx="140">
                  <c:v>0.21182004141556035</c:v>
                </c:pt>
                <c:pt idx="141">
                  <c:v>1.9812319794150084E-2</c:v>
                </c:pt>
                <c:pt idx="142">
                  <c:v>9.0315689300530348E-3</c:v>
                </c:pt>
                <c:pt idx="143">
                  <c:v>7.2643297785480645E-3</c:v>
                </c:pt>
                <c:pt idx="144">
                  <c:v>1.0525581659976918E-2</c:v>
                </c:pt>
                <c:pt idx="145">
                  <c:v>1.9153231356825828</c:v>
                </c:pt>
                <c:pt idx="146">
                  <c:v>17.314196412676214</c:v>
                </c:pt>
                <c:pt idx="147">
                  <c:v>1.7481458641897136</c:v>
                </c:pt>
                <c:pt idx="148">
                  <c:v>6.5358542629804601</c:v>
                </c:pt>
                <c:pt idx="149">
                  <c:v>1.6706689833696076</c:v>
                </c:pt>
                <c:pt idx="150">
                  <c:v>5.3390692528627941</c:v>
                </c:pt>
                <c:pt idx="151">
                  <c:v>1.7449799307348821</c:v>
                </c:pt>
                <c:pt idx="152">
                  <c:v>0.3819545522926065</c:v>
                </c:pt>
                <c:pt idx="153">
                  <c:v>0.15228598748676275</c:v>
                </c:pt>
                <c:pt idx="154">
                  <c:v>1.3489629503196213E-2</c:v>
                </c:pt>
                <c:pt idx="155">
                  <c:v>4.1294784193457836E-3</c:v>
                </c:pt>
                <c:pt idx="156">
                  <c:v>7.0109366941781739E-3</c:v>
                </c:pt>
                <c:pt idx="157">
                  <c:v>1.4491982684253333</c:v>
                </c:pt>
                <c:pt idx="158">
                  <c:v>4.0154864617344179</c:v>
                </c:pt>
                <c:pt idx="159">
                  <c:v>19.34860452935402</c:v>
                </c:pt>
                <c:pt idx="160">
                  <c:v>0.38161708954005774</c:v>
                </c:pt>
                <c:pt idx="161">
                  <c:v>0.59977114145808375</c:v>
                </c:pt>
                <c:pt idx="162">
                  <c:v>0.28841520564536116</c:v>
                </c:pt>
                <c:pt idx="163">
                  <c:v>0.10358567199461151</c:v>
                </c:pt>
                <c:pt idx="164">
                  <c:v>1.0151057208639542</c:v>
                </c:pt>
                <c:pt idx="165">
                  <c:v>6.99992475172658E-2</c:v>
                </c:pt>
                <c:pt idx="166">
                  <c:v>2.6997020203895004E-3</c:v>
                </c:pt>
                <c:pt idx="167">
                  <c:v>3.3044707953517521E-2</c:v>
                </c:pt>
                <c:pt idx="168">
                  <c:v>4.4965431677320745E-4</c:v>
                </c:pt>
                <c:pt idx="169">
                  <c:v>0.34452282855595606</c:v>
                </c:pt>
                <c:pt idx="170">
                  <c:v>0.23316870479368215</c:v>
                </c:pt>
                <c:pt idx="171">
                  <c:v>1.0352025158381037</c:v>
                </c:pt>
                <c:pt idx="172">
                  <c:v>8.9418748826650934E-2</c:v>
                </c:pt>
                <c:pt idx="173">
                  <c:v>3.9662657008668764E-2</c:v>
                </c:pt>
                <c:pt idx="174">
                  <c:v>1.2604855449606069</c:v>
                </c:pt>
                <c:pt idx="175">
                  <c:v>1.9390195333505857E-2</c:v>
                </c:pt>
                <c:pt idx="176">
                  <c:v>5.6036578120584679E-3</c:v>
                </c:pt>
                <c:pt idx="177">
                  <c:v>1.2755500006423641E-3</c:v>
                </c:pt>
                <c:pt idx="178">
                  <c:v>5.3283592507687508E-4</c:v>
                </c:pt>
                <c:pt idx="179">
                  <c:v>3.0194035754356263E-4</c:v>
                </c:pt>
                <c:pt idx="180">
                  <c:v>3.3953489225731995E-4</c:v>
                </c:pt>
                <c:pt idx="181">
                  <c:v>3.9962694380765636E-4</c:v>
                </c:pt>
                <c:pt idx="182">
                  <c:v>1.4403161895742596</c:v>
                </c:pt>
                <c:pt idx="183">
                  <c:v>0.48472084104243301</c:v>
                </c:pt>
                <c:pt idx="184">
                  <c:v>7.2768514227873675</c:v>
                </c:pt>
                <c:pt idx="185">
                  <c:v>15.781490025933122</c:v>
                </c:pt>
                <c:pt idx="186">
                  <c:v>6.9466707612147331</c:v>
                </c:pt>
                <c:pt idx="187">
                  <c:v>0.10766926732040896</c:v>
                </c:pt>
                <c:pt idx="188">
                  <c:v>0.21519466894104736</c:v>
                </c:pt>
                <c:pt idx="189">
                  <c:v>0.12216832488166755</c:v>
                </c:pt>
                <c:pt idx="190">
                  <c:v>1.5274629852203752E-3</c:v>
                </c:pt>
                <c:pt idx="191">
                  <c:v>2.6641796253843759E-4</c:v>
                </c:pt>
                <c:pt idx="192">
                  <c:v>8.2589568386915628E-4</c:v>
                </c:pt>
                <c:pt idx="193">
                  <c:v>1.4040226625775651E-2</c:v>
                </c:pt>
                <c:pt idx="194">
                  <c:v>7.0659964064361137E-3</c:v>
                </c:pt>
                <c:pt idx="195">
                  <c:v>1.261933082557065E-2</c:v>
                </c:pt>
                <c:pt idx="196">
                  <c:v>0.12896405506610628</c:v>
                </c:pt>
                <c:pt idx="197">
                  <c:v>0.32682855270826933</c:v>
                </c:pt>
                <c:pt idx="198">
                  <c:v>0.13597084748086721</c:v>
                </c:pt>
                <c:pt idx="199">
                  <c:v>1.7789793030541625</c:v>
                </c:pt>
                <c:pt idx="200">
                  <c:v>0.1411571171516155</c:v>
                </c:pt>
                <c:pt idx="201">
                  <c:v>1.6114142454158195E-2</c:v>
                </c:pt>
                <c:pt idx="202">
                  <c:v>2.8062692054048755E-3</c:v>
                </c:pt>
                <c:pt idx="203">
                  <c:v>2.4776870516074689E-3</c:v>
                </c:pt>
                <c:pt idx="204">
                  <c:v>2.4868636703171262E-3</c:v>
                </c:pt>
                <c:pt idx="205">
                  <c:v>0.18424578229283206</c:v>
                </c:pt>
                <c:pt idx="206">
                  <c:v>0.99639725949458813</c:v>
                </c:pt>
                <c:pt idx="207">
                  <c:v>0.21007056346155792</c:v>
                </c:pt>
                <c:pt idx="208">
                  <c:v>3.174076963886689</c:v>
                </c:pt>
                <c:pt idx="209">
                  <c:v>0.56893770259363519</c:v>
                </c:pt>
                <c:pt idx="210">
                  <c:v>0.24128586807231159</c:v>
                </c:pt>
                <c:pt idx="211">
                  <c:v>0.11329453458942891</c:v>
                </c:pt>
                <c:pt idx="212">
                  <c:v>5.3132622328915691E-2</c:v>
                </c:pt>
                <c:pt idx="213">
                  <c:v>4.1414080236683359E-2</c:v>
                </c:pt>
                <c:pt idx="214">
                  <c:v>2.8329110016587192E-3</c:v>
                </c:pt>
                <c:pt idx="215">
                  <c:v>2.4776870516074689E-3</c:v>
                </c:pt>
                <c:pt idx="216">
                  <c:v>1.3081086438242273</c:v>
                </c:pt>
                <c:pt idx="217">
                  <c:v>1.7762085562437628</c:v>
                </c:pt>
                <c:pt idx="218">
                  <c:v>3.083509065581624</c:v>
                </c:pt>
                <c:pt idx="219">
                  <c:v>11.359617892701412</c:v>
                </c:pt>
                <c:pt idx="220">
                  <c:v>14.359040120946648</c:v>
                </c:pt>
                <c:pt idx="221">
                  <c:v>36.01416450426202</c:v>
                </c:pt>
                <c:pt idx="222">
                  <c:v>4.17778887655275</c:v>
                </c:pt>
                <c:pt idx="223">
                  <c:v>1.0465015976493173</c:v>
                </c:pt>
                <c:pt idx="224">
                  <c:v>0.40970642339036034</c:v>
                </c:pt>
                <c:pt idx="225">
                  <c:v>0.22589164615692386</c:v>
                </c:pt>
                <c:pt idx="226">
                  <c:v>5.3159264125169588E-2</c:v>
                </c:pt>
                <c:pt idx="227">
                  <c:v>1.9270899290280315E-2</c:v>
                </c:pt>
                <c:pt idx="228">
                  <c:v>3.011325782811459</c:v>
                </c:pt>
                <c:pt idx="229">
                  <c:v>0.53780906037759246</c:v>
                </c:pt>
                <c:pt idx="230">
                  <c:v>0.11793790365651552</c:v>
                </c:pt>
                <c:pt idx="231">
                  <c:v>20.068448102935374</c:v>
                </c:pt>
                <c:pt idx="232">
                  <c:v>25.309706441151558</c:v>
                </c:pt>
                <c:pt idx="233">
                  <c:v>48.396503865585075</c:v>
                </c:pt>
                <c:pt idx="234">
                  <c:v>29.789080451297817</c:v>
                </c:pt>
                <c:pt idx="235">
                  <c:v>3.9110748940559383</c:v>
                </c:pt>
                <c:pt idx="236">
                  <c:v>1.1165576809985911</c:v>
                </c:pt>
                <c:pt idx="237">
                  <c:v>0.53472157221173033</c:v>
                </c:pt>
                <c:pt idx="238">
                  <c:v>0.23602855361155303</c:v>
                </c:pt>
                <c:pt idx="239">
                  <c:v>0.10325472168114709</c:v>
                </c:pt>
                <c:pt idx="240">
                  <c:v>0.50810020133501443</c:v>
                </c:pt>
                <c:pt idx="241">
                  <c:v>3.846933289475015</c:v>
                </c:pt>
                <c:pt idx="242">
                  <c:v>6.9490862840750793</c:v>
                </c:pt>
                <c:pt idx="243">
                  <c:v>20.650500306291853</c:v>
                </c:pt>
                <c:pt idx="244">
                  <c:v>2.9616796835522963</c:v>
                </c:pt>
                <c:pt idx="245">
                  <c:v>5.3932954574950811</c:v>
                </c:pt>
                <c:pt idx="246">
                  <c:v>3.3062469151020082</c:v>
                </c:pt>
                <c:pt idx="247">
                  <c:v>0.83553113351429642</c:v>
                </c:pt>
                <c:pt idx="248">
                  <c:v>5.2773816537368123</c:v>
                </c:pt>
                <c:pt idx="249">
                  <c:v>1.5883534025984516</c:v>
                </c:pt>
                <c:pt idx="250">
                  <c:v>0.15208025361569141</c:v>
                </c:pt>
                <c:pt idx="251">
                  <c:v>9.1479047736948135E-2</c:v>
                </c:pt>
                <c:pt idx="252">
                  <c:v>7.1531742841778531E-2</c:v>
                </c:pt>
                <c:pt idx="253">
                  <c:v>2.0312327105843062</c:v>
                </c:pt>
                <c:pt idx="254">
                  <c:v>10.970831199769485</c:v>
                </c:pt>
                <c:pt idx="255">
                  <c:v>1.7005458548828467</c:v>
                </c:pt>
                <c:pt idx="256">
                  <c:v>1.0480882646262129</c:v>
                </c:pt>
                <c:pt idx="257">
                  <c:v>0.73960382448558559</c:v>
                </c:pt>
                <c:pt idx="258">
                  <c:v>0.3687402213507</c:v>
                </c:pt>
                <c:pt idx="259">
                  <c:v>0.86526337813358578</c:v>
                </c:pt>
                <c:pt idx="260">
                  <c:v>0.26373602171555038</c:v>
                </c:pt>
                <c:pt idx="261">
                  <c:v>4.3084224841840976E-2</c:v>
                </c:pt>
                <c:pt idx="262">
                  <c:v>9.0138077325504721E-3</c:v>
                </c:pt>
                <c:pt idx="263">
                  <c:v>0.16284353930224421</c:v>
                </c:pt>
                <c:pt idx="264">
                  <c:v>4.1285607574748154E-2</c:v>
                </c:pt>
                <c:pt idx="265">
                  <c:v>3.2697742960304961</c:v>
                </c:pt>
                <c:pt idx="266">
                  <c:v>16.856255609208187</c:v>
                </c:pt>
                <c:pt idx="267">
                  <c:v>9.6218623290506962</c:v>
                </c:pt>
                <c:pt idx="268">
                  <c:v>5.7940578492859371</c:v>
                </c:pt>
                <c:pt idx="269">
                  <c:v>3.1929717063870053</c:v>
                </c:pt>
                <c:pt idx="270">
                  <c:v>22.468358870679122</c:v>
                </c:pt>
                <c:pt idx="271">
                  <c:v>8.2985998315172811</c:v>
                </c:pt>
                <c:pt idx="272">
                  <c:v>0.85324792802310212</c:v>
                </c:pt>
                <c:pt idx="273">
                  <c:v>0.29005456417484765</c:v>
                </c:pt>
                <c:pt idx="274">
                  <c:v>4.3390605498760164E-2</c:v>
                </c:pt>
                <c:pt idx="275">
                  <c:v>5.4269338969079733E-2</c:v>
                </c:pt>
                <c:pt idx="276">
                  <c:v>1.436425303241365</c:v>
                </c:pt>
                <c:pt idx="277">
                  <c:v>0.18837526071217797</c:v>
                </c:pt>
                <c:pt idx="278">
                  <c:v>0.95037651666565703</c:v>
                </c:pt>
                <c:pt idx="279">
                  <c:v>0.1893521265748189</c:v>
                </c:pt>
                <c:pt idx="280">
                  <c:v>3.4275558940445103</c:v>
                </c:pt>
                <c:pt idx="281">
                  <c:v>6.9130418367290725</c:v>
                </c:pt>
                <c:pt idx="282">
                  <c:v>0.99569273199365349</c:v>
                </c:pt>
                <c:pt idx="283">
                  <c:v>1.6549114180995959</c:v>
                </c:pt>
                <c:pt idx="284">
                  <c:v>0.1857022004880422</c:v>
                </c:pt>
                <c:pt idx="285">
                  <c:v>4.9764803262471478E-2</c:v>
                </c:pt>
                <c:pt idx="286">
                  <c:v>3.5930902547683934E-2</c:v>
                </c:pt>
                <c:pt idx="287">
                  <c:v>4.4678292317695954E-2</c:v>
                </c:pt>
                <c:pt idx="288">
                  <c:v>4.2964928798615444E-2</c:v>
                </c:pt>
                <c:pt idx="289">
                  <c:v>4.9535979834646804E-2</c:v>
                </c:pt>
                <c:pt idx="290">
                  <c:v>4.1679192751205347</c:v>
                </c:pt>
                <c:pt idx="291">
                  <c:v>14.549972994099196</c:v>
                </c:pt>
                <c:pt idx="292">
                  <c:v>7.9346373722947696</c:v>
                </c:pt>
                <c:pt idx="293">
                  <c:v>5.4233816574074574</c:v>
                </c:pt>
                <c:pt idx="294">
                  <c:v>4.8031606406179765</c:v>
                </c:pt>
                <c:pt idx="295">
                  <c:v>1.8514745908604546</c:v>
                </c:pt>
                <c:pt idx="296">
                  <c:v>0.90378741551664399</c:v>
                </c:pt>
                <c:pt idx="297">
                  <c:v>0.99902177244555079</c:v>
                </c:pt>
                <c:pt idx="298">
                  <c:v>0.23881706161945535</c:v>
                </c:pt>
                <c:pt idx="299">
                  <c:v>0.42851553154557415</c:v>
                </c:pt>
                <c:pt idx="300">
                  <c:v>0.19499397096150772</c:v>
                </c:pt>
                <c:pt idx="301">
                  <c:v>0.60768161135267329</c:v>
                </c:pt>
                <c:pt idx="302">
                  <c:v>0.2141547508272722</c:v>
                </c:pt>
                <c:pt idx="303">
                  <c:v>0.17291413828619726</c:v>
                </c:pt>
                <c:pt idx="304">
                  <c:v>0.29836147624679604</c:v>
                </c:pt>
                <c:pt idx="305">
                  <c:v>1.2133546762498411</c:v>
                </c:pt>
                <c:pt idx="306">
                  <c:v>1.4625280471510063</c:v>
                </c:pt>
                <c:pt idx="307">
                  <c:v>0.31091301850189856</c:v>
                </c:pt>
                <c:pt idx="308">
                  <c:v>0.37763858129948369</c:v>
                </c:pt>
                <c:pt idx="309">
                  <c:v>6.8338279530817836E-2</c:v>
                </c:pt>
                <c:pt idx="310">
                  <c:v>4.6019262729139428E-2</c:v>
                </c:pt>
                <c:pt idx="311">
                  <c:v>0.26462408159067863</c:v>
                </c:pt>
                <c:pt idx="312">
                  <c:v>0.15885644648287736</c:v>
                </c:pt>
                <c:pt idx="313">
                  <c:v>0.31651342009441497</c:v>
                </c:pt>
                <c:pt idx="314">
                  <c:v>1.7043275098510999</c:v>
                </c:pt>
                <c:pt idx="315">
                  <c:v>2.8904572815670213</c:v>
                </c:pt>
                <c:pt idx="316">
                  <c:v>0.92038525458278853</c:v>
                </c:pt>
                <c:pt idx="317">
                  <c:v>6.22558200082275</c:v>
                </c:pt>
                <c:pt idx="318">
                  <c:v>1.4034898266524882</c:v>
                </c:pt>
                <c:pt idx="319">
                  <c:v>0.45517864123642088</c:v>
                </c:pt>
                <c:pt idx="320">
                  <c:v>0.14176099786670257</c:v>
                </c:pt>
                <c:pt idx="321">
                  <c:v>5.7170334561164909E-2</c:v>
                </c:pt>
                <c:pt idx="322">
                  <c:v>1.0008434792693971E-2</c:v>
                </c:pt>
                <c:pt idx="323">
                  <c:v>0.2647572905719478</c:v>
                </c:pt>
                <c:pt idx="324">
                  <c:v>4.8324074125055266E-2</c:v>
                </c:pt>
                <c:pt idx="325">
                  <c:v>6.6604490634609385E-4</c:v>
                </c:pt>
                <c:pt idx="326">
                  <c:v>7.374330795080597E-2</c:v>
                </c:pt>
                <c:pt idx="327">
                  <c:v>0.68971170201825815</c:v>
                </c:pt>
                <c:pt idx="328">
                  <c:v>1.9682248624439644</c:v>
                </c:pt>
                <c:pt idx="329">
                  <c:v>2.1566790970521814</c:v>
                </c:pt>
                <c:pt idx="330">
                  <c:v>11.112470829453249</c:v>
                </c:pt>
                <c:pt idx="331">
                  <c:v>5.1492760565499953</c:v>
                </c:pt>
                <c:pt idx="332">
                  <c:v>2.678210971411398</c:v>
                </c:pt>
                <c:pt idx="333">
                  <c:v>0.31640981310898331</c:v>
                </c:pt>
                <c:pt idx="334">
                  <c:v>4.6933964400521416E-2</c:v>
                </c:pt>
                <c:pt idx="335">
                  <c:v>0.17245234715113056</c:v>
                </c:pt>
                <c:pt idx="336">
                  <c:v>0.17798969649251281</c:v>
                </c:pt>
                <c:pt idx="337">
                  <c:v>2.0828201087304992</c:v>
                </c:pt>
                <c:pt idx="338">
                  <c:v>6.7124212875530178</c:v>
                </c:pt>
                <c:pt idx="339">
                  <c:v>1.3455883227941345</c:v>
                </c:pt>
                <c:pt idx="340">
                  <c:v>1.2545621855935021</c:v>
                </c:pt>
                <c:pt idx="341">
                  <c:v>1.1405226110574063</c:v>
                </c:pt>
                <c:pt idx="342">
                  <c:v>0.39580828634460519</c:v>
                </c:pt>
                <c:pt idx="343">
                  <c:v>0.99301108719072539</c:v>
                </c:pt>
                <c:pt idx="344">
                  <c:v>0.12193062085509151</c:v>
                </c:pt>
                <c:pt idx="345">
                  <c:v>1.8389943894153202E-2</c:v>
                </c:pt>
                <c:pt idx="346">
                  <c:v>1.0194927366470876E-2</c:v>
                </c:pt>
                <c:pt idx="347">
                  <c:v>5.3017174545149075E-3</c:v>
                </c:pt>
                <c:pt idx="348">
                  <c:v>9.1885483139798441E-2</c:v>
                </c:pt>
                <c:pt idx="349">
                  <c:v>3.4465603753722526E-2</c:v>
                </c:pt>
                <c:pt idx="350">
                  <c:v>0.28932043467807506</c:v>
                </c:pt>
                <c:pt idx="351">
                  <c:v>1.822032445800374</c:v>
                </c:pt>
                <c:pt idx="352">
                  <c:v>0.33766700631996688</c:v>
                </c:pt>
                <c:pt idx="353">
                  <c:v>0.17152049673733233</c:v>
                </c:pt>
                <c:pt idx="354">
                  <c:v>0.41817851459908273</c:v>
                </c:pt>
                <c:pt idx="355">
                  <c:v>1.4514474280690743</c:v>
                </c:pt>
                <c:pt idx="356">
                  <c:v>0.52078495257138624</c:v>
                </c:pt>
                <c:pt idx="357">
                  <c:v>2.4373099292849761E-2</c:v>
                </c:pt>
                <c:pt idx="358">
                  <c:v>1.8382839415152189E-3</c:v>
                </c:pt>
                <c:pt idx="359">
                  <c:v>0.15993958351057533</c:v>
                </c:pt>
                <c:pt idx="360">
                  <c:v>5.0856820888920698E-2</c:v>
                </c:pt>
                <c:pt idx="361">
                  <c:v>2.7458811338961626E-2</c:v>
                </c:pt>
                <c:pt idx="362">
                  <c:v>0.20864877960147776</c:v>
                </c:pt>
                <c:pt idx="363">
                  <c:v>0.60059489354915119</c:v>
                </c:pt>
                <c:pt idx="364">
                  <c:v>5.365151571395308</c:v>
                </c:pt>
                <c:pt idx="365">
                  <c:v>0.38484772450007748</c:v>
                </c:pt>
                <c:pt idx="366">
                  <c:v>2.1490604948163061</c:v>
                </c:pt>
                <c:pt idx="367">
                  <c:v>1.379906508608586</c:v>
                </c:pt>
                <c:pt idx="368">
                  <c:v>0.1947337694180952</c:v>
                </c:pt>
                <c:pt idx="369">
                  <c:v>4.9452798226343138E-2</c:v>
                </c:pt>
                <c:pt idx="370">
                  <c:v>1.6340301702357503E-3</c:v>
                </c:pt>
                <c:pt idx="371">
                  <c:v>3.8186574630509395E-4</c:v>
                </c:pt>
                <c:pt idx="372">
                  <c:v>5.0846588959059455E-2</c:v>
                </c:pt>
                <c:pt idx="373">
                  <c:v>2.7432844468212876E-2</c:v>
                </c:pt>
                <c:pt idx="374">
                  <c:v>0.20866640788601909</c:v>
                </c:pt>
                <c:pt idx="375">
                  <c:v>0.60018232757296264</c:v>
                </c:pt>
                <c:pt idx="376">
                  <c:v>5.3674390804246572</c:v>
                </c:pt>
                <c:pt idx="377">
                  <c:v>0.38471389990301624</c:v>
                </c:pt>
                <c:pt idx="378">
                  <c:v>2.1489885886082165</c:v>
                </c:pt>
                <c:pt idx="379">
                  <c:v>1.3800261808931786</c:v>
                </c:pt>
                <c:pt idx="380">
                  <c:v>0.19467669380992078</c:v>
                </c:pt>
                <c:pt idx="381">
                  <c:v>4.9511253287523656E-2</c:v>
                </c:pt>
                <c:pt idx="382">
                  <c:v>1.6459656949574719E-3</c:v>
                </c:pt>
                <c:pt idx="383">
                  <c:v>3.9085291224139036E-4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1.2252784644947445</c:v>
                </c:pt>
                <c:pt idx="388">
                  <c:v>2.116140115245306E-2</c:v>
                </c:pt>
                <c:pt idx="389">
                  <c:v>0.14802508677803933</c:v>
                </c:pt>
                <c:pt idx="390">
                  <c:v>1.2899318076583088</c:v>
                </c:pt>
                <c:pt idx="391">
                  <c:v>1.2512319610617713E-4</c:v>
                </c:pt>
                <c:pt idx="392">
                  <c:v>0.13004203542612933</c:v>
                </c:pt>
                <c:pt idx="393">
                  <c:v>2.309048329580096E-3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7.3961758260097613E-2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zoomScale="88" workbookViewId="0">
      <selection activeCell="T3" sqref="T3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4" width="5.42578125" bestFit="1" customWidth="1"/>
    <col min="5" max="5" width="5.5703125" bestFit="1" customWidth="1"/>
    <col min="6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1.5703125" bestFit="1" customWidth="1"/>
    <col min="22" max="22" width="11.5703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9">
        <v>33117</v>
      </c>
      <c r="Q2">
        <v>0.11326666666666668</v>
      </c>
      <c r="R2" s="73">
        <v>30</v>
      </c>
      <c r="S2" s="28">
        <f>Q2/R2/24/3600*1000000</f>
        <v>4.3698559670781893E-2</v>
      </c>
      <c r="T2">
        <f>Q2/'App MODELE'!$Q$4*1000</f>
        <v>3.1182150375415475E-2</v>
      </c>
      <c r="V2" s="38">
        <f>SUM(D2:O2)</f>
        <v>0</v>
      </c>
    </row>
    <row r="3" spans="1:22" x14ac:dyDescent="0.2">
      <c r="A3">
        <v>1</v>
      </c>
      <c r="B3" s="72">
        <v>1991</v>
      </c>
      <c r="C3" s="72">
        <v>-92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19">
        <v>33147</v>
      </c>
      <c r="Q3">
        <v>0.15009677419354836</v>
      </c>
      <c r="R3" s="73">
        <v>31</v>
      </c>
      <c r="S3" s="28">
        <f t="shared" ref="S3:S66" si="0">Q3/R3/24/3600*1000000</f>
        <v>5.6039715574054794E-2</v>
      </c>
      <c r="T3">
        <f>Q3/'App MODELE'!$Q$4*1000</f>
        <v>4.1321425989711641E-2</v>
      </c>
      <c r="V3" s="38">
        <f>SUM(D3:O3)</f>
        <v>0</v>
      </c>
    </row>
    <row r="4" spans="1:22" x14ac:dyDescent="0.2">
      <c r="A4">
        <v>1</v>
      </c>
      <c r="B4" s="72">
        <v>1992</v>
      </c>
      <c r="C4" s="72">
        <v>-93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19">
        <v>33178</v>
      </c>
      <c r="Q4">
        <v>0.33589999999999992</v>
      </c>
      <c r="R4" s="73">
        <v>30</v>
      </c>
      <c r="S4" s="28">
        <f t="shared" si="0"/>
        <v>0.12959104938271601</v>
      </c>
      <c r="T4">
        <f>Q4/'App MODELE'!$Q$4*1000</f>
        <v>9.2472786737216484E-2</v>
      </c>
      <c r="V4" s="38">
        <f t="shared" ref="V4:V65" si="1">SUM(D4:O4)</f>
        <v>0</v>
      </c>
    </row>
    <row r="5" spans="1:22" x14ac:dyDescent="0.2">
      <c r="A5">
        <v>1</v>
      </c>
      <c r="B5" s="72">
        <v>1993</v>
      </c>
      <c r="C5" s="72">
        <v>-94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19">
        <v>33208</v>
      </c>
      <c r="Q5">
        <v>9.0271935483870962</v>
      </c>
      <c r="R5" s="73">
        <v>31</v>
      </c>
      <c r="S5" s="28">
        <f t="shared" si="0"/>
        <v>3.3703679616140594</v>
      </c>
      <c r="T5">
        <f>Q5/'App MODELE'!$Q$4*1000</f>
        <v>2.4851733963547984</v>
      </c>
      <c r="V5" s="38">
        <f t="shared" si="1"/>
        <v>0</v>
      </c>
    </row>
    <row r="6" spans="1:22" x14ac:dyDescent="0.2">
      <c r="A6">
        <v>1</v>
      </c>
      <c r="B6" s="72">
        <v>1994</v>
      </c>
      <c r="C6" s="72">
        <v>-95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19">
        <v>33239</v>
      </c>
      <c r="Q6">
        <v>0.95070967741935519</v>
      </c>
      <c r="R6" s="73">
        <v>31</v>
      </c>
      <c r="S6" s="28">
        <f t="shared" si="0"/>
        <v>0.35495432998034465</v>
      </c>
      <c r="T6">
        <f>Q6/'App MODELE'!$Q$4*1000</f>
        <v>0.26172900639776103</v>
      </c>
      <c r="V6" s="38">
        <f t="shared" si="1"/>
        <v>0</v>
      </c>
    </row>
    <row r="7" spans="1:22" x14ac:dyDescent="0.2">
      <c r="A7">
        <v>1</v>
      </c>
      <c r="B7" s="72">
        <v>1995</v>
      </c>
      <c r="C7" s="72">
        <v>-96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19">
        <v>33270</v>
      </c>
      <c r="Q7">
        <v>17.898214285714289</v>
      </c>
      <c r="R7" s="73">
        <v>28</v>
      </c>
      <c r="S7" s="28">
        <f t="shared" si="0"/>
        <v>7.3984020691609995</v>
      </c>
      <c r="T7">
        <f>Q7/'App MODELE'!$Q$4*1000</f>
        <v>4.9273526425122336</v>
      </c>
      <c r="V7" s="38">
        <f t="shared" si="1"/>
        <v>0</v>
      </c>
    </row>
    <row r="8" spans="1:22" x14ac:dyDescent="0.2">
      <c r="A8">
        <v>1</v>
      </c>
      <c r="B8" s="72">
        <v>1996</v>
      </c>
      <c r="C8" s="72">
        <v>-97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19">
        <v>33298</v>
      </c>
      <c r="Q8">
        <v>67.476774193548394</v>
      </c>
      <c r="R8" s="73">
        <v>31</v>
      </c>
      <c r="S8" s="28">
        <f t="shared" si="0"/>
        <v>25.192941380506419</v>
      </c>
      <c r="T8">
        <f>Q8/'App MODELE'!$Q$4*1000</f>
        <v>18.576258855955089</v>
      </c>
      <c r="V8" s="38">
        <f t="shared" si="1"/>
        <v>0</v>
      </c>
    </row>
    <row r="9" spans="1:22" x14ac:dyDescent="0.2">
      <c r="A9">
        <v>1</v>
      </c>
      <c r="B9" s="72">
        <v>1997</v>
      </c>
      <c r="C9" s="72">
        <v>-98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19">
        <v>33329</v>
      </c>
      <c r="Q9">
        <v>17.248000000000001</v>
      </c>
      <c r="R9" s="73">
        <v>30</v>
      </c>
      <c r="S9" s="28">
        <f t="shared" si="0"/>
        <v>6.6543209876543221</v>
      </c>
      <c r="T9">
        <f>Q9/'App MODELE'!$Q$4*1000</f>
        <v>4.7483495851250677</v>
      </c>
      <c r="V9" s="38">
        <f t="shared" si="1"/>
        <v>0</v>
      </c>
    </row>
    <row r="10" spans="1:22" x14ac:dyDescent="0.2">
      <c r="A10">
        <v>1</v>
      </c>
      <c r="B10" s="72">
        <v>1998</v>
      </c>
      <c r="C10" s="72">
        <v>-99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19">
        <v>33359</v>
      </c>
      <c r="Q10">
        <v>1.1621935483870967</v>
      </c>
      <c r="R10" s="73">
        <v>31</v>
      </c>
      <c r="S10" s="28">
        <f t="shared" si="0"/>
        <v>0.43391336185300805</v>
      </c>
      <c r="T10">
        <f>Q10/'App MODELE'!$Q$4*1000</f>
        <v>0.31995021181116079</v>
      </c>
      <c r="V10" s="38">
        <f t="shared" si="1"/>
        <v>0</v>
      </c>
    </row>
    <row r="11" spans="1:22" x14ac:dyDescent="0.2">
      <c r="A11">
        <v>1</v>
      </c>
      <c r="B11" s="72">
        <v>1999</v>
      </c>
      <c r="C11" s="72">
        <v>0</v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19">
        <v>33390</v>
      </c>
      <c r="Q11">
        <v>0.38396666666666673</v>
      </c>
      <c r="R11" s="73">
        <v>30</v>
      </c>
      <c r="S11" s="28">
        <f t="shared" si="0"/>
        <v>0.14813528806584364</v>
      </c>
      <c r="T11">
        <f>Q11/'App MODELE'!$Q$4*1000</f>
        <v>0.10570547091654234</v>
      </c>
      <c r="V11" s="38">
        <f t="shared" si="1"/>
        <v>0</v>
      </c>
    </row>
    <row r="12" spans="1:22" x14ac:dyDescent="0.2">
      <c r="A12">
        <v>1</v>
      </c>
      <c r="B12" s="72">
        <v>2000</v>
      </c>
      <c r="C12" s="72">
        <v>1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19">
        <v>33420</v>
      </c>
      <c r="Q12">
        <v>0.20967741935483858</v>
      </c>
      <c r="R12" s="73">
        <v>31</v>
      </c>
      <c r="S12" s="28">
        <f t="shared" si="0"/>
        <v>7.8284580105599827E-2</v>
      </c>
      <c r="T12">
        <f>Q12/'App MODELE'!$Q$4*1000</f>
        <v>5.7723891883328077E-2</v>
      </c>
      <c r="V12" s="38">
        <f t="shared" si="1"/>
        <v>0</v>
      </c>
    </row>
    <row r="13" spans="1:22" x14ac:dyDescent="0.2">
      <c r="A13">
        <v>1</v>
      </c>
      <c r="B13" s="72">
        <v>2001</v>
      </c>
      <c r="C13" s="72">
        <v>2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19">
        <v>33451</v>
      </c>
      <c r="Q13">
        <v>7.2903225806451658E-3</v>
      </c>
      <c r="R13" s="73">
        <v>31</v>
      </c>
      <c r="S13" s="28">
        <f t="shared" si="0"/>
        <v>2.7218946313639354E-3</v>
      </c>
      <c r="T13">
        <f>Q13/'App MODELE'!$Q$4*1000</f>
        <v>2.0070153177895633E-3</v>
      </c>
      <c r="V13" s="38">
        <f t="shared" si="1"/>
        <v>0</v>
      </c>
    </row>
    <row r="14" spans="1:22" x14ac:dyDescent="0.2">
      <c r="A14">
        <v>1</v>
      </c>
      <c r="B14" s="72">
        <v>2002</v>
      </c>
      <c r="C14" s="72">
        <v>3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19">
        <v>33482</v>
      </c>
      <c r="Q14">
        <v>1.1247</v>
      </c>
      <c r="R14" s="73">
        <v>30</v>
      </c>
      <c r="S14" s="28">
        <f t="shared" si="0"/>
        <v>0.43391203703703707</v>
      </c>
      <c r="T14">
        <f>Q14/'App MODELE'!$Q$4*1000</f>
        <v>0.30962829188254659</v>
      </c>
      <c r="V14" s="38">
        <f t="shared" si="1"/>
        <v>0</v>
      </c>
    </row>
    <row r="15" spans="1:22" x14ac:dyDescent="0.2">
      <c r="A15">
        <v>1</v>
      </c>
      <c r="B15" s="72">
        <v>2003</v>
      </c>
      <c r="C15" s="72">
        <v>4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9">
        <v>33512</v>
      </c>
      <c r="Q15">
        <v>1.5332903225806449</v>
      </c>
      <c r="R15" s="73">
        <v>31</v>
      </c>
      <c r="S15" s="28">
        <f t="shared" si="0"/>
        <v>0.57246502485836503</v>
      </c>
      <c r="T15">
        <f>Q15/'App MODELE'!$Q$4*1000</f>
        <v>0.42211261984590026</v>
      </c>
      <c r="V15" s="38">
        <f t="shared" si="1"/>
        <v>0</v>
      </c>
    </row>
    <row r="16" spans="1:22" x14ac:dyDescent="0.2">
      <c r="A16">
        <v>1</v>
      </c>
      <c r="B16" s="72">
        <v>2004</v>
      </c>
      <c r="C16" s="72">
        <v>5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19">
        <v>33543</v>
      </c>
      <c r="Q16">
        <v>0.48173333333333335</v>
      </c>
      <c r="R16" s="73">
        <v>30</v>
      </c>
      <c r="S16" s="28">
        <f t="shared" si="0"/>
        <v>0.18585390946502059</v>
      </c>
      <c r="T16">
        <f>Q16/'App MODELE'!$Q$4*1000</f>
        <v>0.13262049359196715</v>
      </c>
      <c r="V16" s="38">
        <f t="shared" si="1"/>
        <v>0</v>
      </c>
    </row>
    <row r="17" spans="1:22" x14ac:dyDescent="0.2">
      <c r="A17">
        <v>1</v>
      </c>
      <c r="B17" s="72">
        <v>2005</v>
      </c>
      <c r="C17" s="72">
        <v>6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19">
        <v>33573</v>
      </c>
      <c r="Q17">
        <v>0.79951612903225833</v>
      </c>
      <c r="R17" s="73">
        <v>31</v>
      </c>
      <c r="S17" s="28">
        <f t="shared" si="0"/>
        <v>0.29850512583342975</v>
      </c>
      <c r="T17">
        <f>Q17/'App MODELE'!$Q$4*1000</f>
        <v>0.22010564005050581</v>
      </c>
      <c r="V17" s="38">
        <f t="shared" si="1"/>
        <v>0</v>
      </c>
    </row>
    <row r="18" spans="1:22" x14ac:dyDescent="0.2">
      <c r="A18">
        <v>1</v>
      </c>
      <c r="B18" s="72">
        <v>2006</v>
      </c>
      <c r="C18" s="72">
        <v>7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19">
        <v>33604</v>
      </c>
      <c r="Q18">
        <v>0.52716129032258063</v>
      </c>
      <c r="R18" s="73">
        <v>31</v>
      </c>
      <c r="S18" s="28">
        <f t="shared" si="0"/>
        <v>0.19681947816703277</v>
      </c>
      <c r="T18">
        <f>Q18/'App MODELE'!$Q$4*1000</f>
        <v>0.14512674479343818</v>
      </c>
      <c r="V18" s="38">
        <f t="shared" si="1"/>
        <v>0</v>
      </c>
    </row>
    <row r="19" spans="1:22" x14ac:dyDescent="0.2">
      <c r="A19">
        <v>1</v>
      </c>
      <c r="B19" s="72">
        <v>2007</v>
      </c>
      <c r="C19" s="72">
        <v>8</v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19">
        <v>33635</v>
      </c>
      <c r="Q19">
        <v>0.75565517241379299</v>
      </c>
      <c r="R19" s="73">
        <v>29</v>
      </c>
      <c r="S19" s="28">
        <f t="shared" si="0"/>
        <v>0.30158651517153295</v>
      </c>
      <c r="T19">
        <f>Q19/'App MODELE'!$Q$4*1000</f>
        <v>0.20803078179665152</v>
      </c>
      <c r="V19" s="38">
        <f t="shared" si="1"/>
        <v>0</v>
      </c>
    </row>
    <row r="20" spans="1:22" x14ac:dyDescent="0.2">
      <c r="A20">
        <v>1</v>
      </c>
      <c r="B20" s="72">
        <v>2008</v>
      </c>
      <c r="C20" s="72">
        <v>9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19">
        <v>33664</v>
      </c>
      <c r="Q20">
        <v>1.495483870967742</v>
      </c>
      <c r="R20" s="73">
        <v>31</v>
      </c>
      <c r="S20" s="28">
        <f t="shared" si="0"/>
        <v>0.55834971287624779</v>
      </c>
      <c r="T20">
        <f>Q20/'App MODELE'!$Q$4*1000</f>
        <v>0.41170455810939871</v>
      </c>
      <c r="V20" s="38">
        <f t="shared" si="1"/>
        <v>0</v>
      </c>
    </row>
    <row r="21" spans="1:22" x14ac:dyDescent="0.2">
      <c r="A21">
        <v>1</v>
      </c>
      <c r="B21" s="72">
        <v>2009</v>
      </c>
      <c r="C21" s="72">
        <v>10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19">
        <v>33695</v>
      </c>
      <c r="Q21">
        <v>10.838066666666666</v>
      </c>
      <c r="R21" s="73">
        <v>30</v>
      </c>
      <c r="S21" s="28">
        <f t="shared" si="0"/>
        <v>4.1813528806584355</v>
      </c>
      <c r="T21">
        <f>Q21/'App MODELE'!$Q$4*1000</f>
        <v>2.9837041604953907</v>
      </c>
      <c r="V21" s="38">
        <f t="shared" si="1"/>
        <v>0</v>
      </c>
    </row>
    <row r="22" spans="1:22" x14ac:dyDescent="0.2">
      <c r="A22">
        <v>1</v>
      </c>
      <c r="B22" s="72">
        <v>2010</v>
      </c>
      <c r="C22" s="72">
        <v>11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19">
        <v>33725</v>
      </c>
      <c r="Q22">
        <v>1.4176451612903231</v>
      </c>
      <c r="R22" s="73">
        <v>31</v>
      </c>
      <c r="S22" s="28">
        <f t="shared" si="0"/>
        <v>0.52928806798473838</v>
      </c>
      <c r="T22">
        <f>Q22/'App MODELE'!$Q$4*1000</f>
        <v>0.39027567332255714</v>
      </c>
      <c r="V22" s="38">
        <f t="shared" si="1"/>
        <v>0</v>
      </c>
    </row>
    <row r="23" spans="1:22" x14ac:dyDescent="0.2">
      <c r="A23">
        <v>1</v>
      </c>
      <c r="B23" s="72">
        <v>2011</v>
      </c>
      <c r="C23" s="72">
        <v>12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19">
        <v>33756</v>
      </c>
      <c r="Q23">
        <v>0.76870000000000027</v>
      </c>
      <c r="R23" s="73">
        <v>30</v>
      </c>
      <c r="S23" s="28">
        <f t="shared" si="0"/>
        <v>0.29656635802469145</v>
      </c>
      <c r="T23">
        <f>Q23/'App MODELE'!$Q$4*1000</f>
        <v>0.21162200406340684</v>
      </c>
      <c r="V23" s="38">
        <f t="shared" si="1"/>
        <v>0</v>
      </c>
    </row>
    <row r="24" spans="1:22" x14ac:dyDescent="0.2">
      <c r="A24">
        <v>1</v>
      </c>
      <c r="B24" s="72">
        <v>2012</v>
      </c>
      <c r="C24" s="72">
        <v>13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19">
        <v>33786</v>
      </c>
      <c r="Q24">
        <v>0.26922580645161293</v>
      </c>
      <c r="R24" s="73">
        <v>31</v>
      </c>
      <c r="S24" s="28">
        <f t="shared" si="0"/>
        <v>0.10051740085559024</v>
      </c>
      <c r="T24">
        <f>Q24/'App MODELE'!$Q$4*1000</f>
        <v>7.4117477178193308E-2</v>
      </c>
      <c r="V24" s="38">
        <f t="shared" si="1"/>
        <v>0</v>
      </c>
    </row>
    <row r="25" spans="1:22" x14ac:dyDescent="0.2">
      <c r="A25">
        <v>1</v>
      </c>
      <c r="B25" s="72">
        <v>2013</v>
      </c>
      <c r="C25" s="72">
        <v>14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19">
        <v>33817</v>
      </c>
      <c r="Q25">
        <v>0.28529032258064513</v>
      </c>
      <c r="R25" s="73">
        <v>31</v>
      </c>
      <c r="S25" s="28">
        <f t="shared" si="0"/>
        <v>0.10651520406983464</v>
      </c>
      <c r="T25">
        <f>Q25/'App MODELE'!$Q$4*1000</f>
        <v>7.8540015356331344E-2</v>
      </c>
      <c r="V25" s="38">
        <f t="shared" si="1"/>
        <v>0</v>
      </c>
    </row>
    <row r="26" spans="1:22" x14ac:dyDescent="0.2">
      <c r="A26">
        <v>1</v>
      </c>
      <c r="B26" s="72">
        <v>2014</v>
      </c>
      <c r="C26" s="72">
        <v>15</v>
      </c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19">
        <v>33848</v>
      </c>
      <c r="Q26">
        <v>0.19703333333333334</v>
      </c>
      <c r="R26" s="73">
        <v>30</v>
      </c>
      <c r="S26" s="28">
        <f t="shared" si="0"/>
        <v>7.6015946502057619E-2</v>
      </c>
      <c r="T26">
        <f>Q26/'App MODELE'!$Q$4*1000</f>
        <v>5.4242993192784243E-2</v>
      </c>
      <c r="V26" s="38">
        <f t="shared" si="1"/>
        <v>0</v>
      </c>
    </row>
    <row r="27" spans="1:22" x14ac:dyDescent="0.2">
      <c r="A27">
        <v>1</v>
      </c>
      <c r="B27" s="72">
        <v>2015</v>
      </c>
      <c r="C27" s="72">
        <v>16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19">
        <v>33878</v>
      </c>
      <c r="Q27">
        <v>0.3086451612903226</v>
      </c>
      <c r="R27" s="73">
        <v>31</v>
      </c>
      <c r="S27" s="28">
        <f t="shared" si="0"/>
        <v>0.11523490191544301</v>
      </c>
      <c r="T27">
        <f>Q27/'App MODELE'!$Q$4*1000</f>
        <v>8.4969568852258995E-2</v>
      </c>
      <c r="V27" s="38">
        <f t="shared" si="1"/>
        <v>0</v>
      </c>
    </row>
    <row r="28" spans="1:22" x14ac:dyDescent="0.2">
      <c r="A28">
        <v>1</v>
      </c>
      <c r="B28" s="72">
        <v>2016</v>
      </c>
      <c r="C28" s="72">
        <v>17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19">
        <v>33909</v>
      </c>
      <c r="Q28">
        <v>0.41293333333333343</v>
      </c>
      <c r="R28" s="73">
        <v>30</v>
      </c>
      <c r="S28" s="28">
        <f t="shared" si="0"/>
        <v>0.15931069958847743</v>
      </c>
      <c r="T28">
        <f>Q28/'App MODELE'!$Q$4*1000</f>
        <v>0.11367995257523453</v>
      </c>
      <c r="V28" s="38">
        <f t="shared" si="1"/>
        <v>0</v>
      </c>
    </row>
    <row r="29" spans="1:22" x14ac:dyDescent="0.2">
      <c r="A29">
        <v>1</v>
      </c>
      <c r="B29" s="72">
        <v>2017</v>
      </c>
      <c r="C29" s="72">
        <v>18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19">
        <v>33939</v>
      </c>
      <c r="Q29">
        <v>0.57787096774193547</v>
      </c>
      <c r="R29" s="73">
        <v>31</v>
      </c>
      <c r="S29" s="28">
        <f t="shared" si="0"/>
        <v>0.21575230277103324</v>
      </c>
      <c r="T29">
        <f>Q29/'App MODELE'!$Q$4*1000</f>
        <v>0.15908704603045226</v>
      </c>
      <c r="V29" s="38">
        <f t="shared" si="1"/>
        <v>0</v>
      </c>
    </row>
    <row r="30" spans="1:22" x14ac:dyDescent="0.2">
      <c r="A30">
        <v>1</v>
      </c>
      <c r="B30" s="72">
        <v>2018</v>
      </c>
      <c r="C30" s="72">
        <v>19</v>
      </c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19">
        <v>33970</v>
      </c>
      <c r="Q30">
        <v>0.52332258064516135</v>
      </c>
      <c r="R30" s="73">
        <v>31</v>
      </c>
      <c r="S30" s="28">
        <f t="shared" si="0"/>
        <v>0.19538626816202259</v>
      </c>
      <c r="T30">
        <f>Q30/'App MODELE'!$Q$4*1000</f>
        <v>0.14406995354203569</v>
      </c>
      <c r="V30" s="38">
        <f t="shared" si="1"/>
        <v>0</v>
      </c>
    </row>
    <row r="31" spans="1:22" x14ac:dyDescent="0.2">
      <c r="A31">
        <v>1</v>
      </c>
      <c r="B31" s="72">
        <v>2019</v>
      </c>
      <c r="C31" s="72">
        <v>20</v>
      </c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19">
        <v>34001</v>
      </c>
      <c r="Q31">
        <v>0.5037857142857145</v>
      </c>
      <c r="R31" s="73">
        <v>28</v>
      </c>
      <c r="S31" s="28">
        <f t="shared" si="0"/>
        <v>0.20824475623582778</v>
      </c>
      <c r="T31">
        <f>Q31/'App MODELE'!$Q$4*1000</f>
        <v>0.13869148234117049</v>
      </c>
      <c r="V31" s="38">
        <f t="shared" si="1"/>
        <v>0</v>
      </c>
    </row>
    <row r="32" spans="1:22" x14ac:dyDescent="0.2">
      <c r="A32">
        <v>1</v>
      </c>
      <c r="B32" s="72">
        <v>2020</v>
      </c>
      <c r="C32" s="72">
        <v>21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19">
        <v>34029</v>
      </c>
      <c r="Q32">
        <v>2.6663870967741925</v>
      </c>
      <c r="R32" s="73">
        <v>31</v>
      </c>
      <c r="S32" s="28">
        <f t="shared" si="0"/>
        <v>0.99551489574902652</v>
      </c>
      <c r="T32">
        <f>Q32/'App MODELE'!$Q$4*1000</f>
        <v>0.73405253158340511</v>
      </c>
      <c r="V32" s="38">
        <f t="shared" si="1"/>
        <v>0</v>
      </c>
    </row>
    <row r="33" spans="1:22" x14ac:dyDescent="0.2">
      <c r="A33">
        <v>1</v>
      </c>
      <c r="B33" s="72">
        <v>2021</v>
      </c>
      <c r="C33" s="72">
        <v>22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19">
        <v>34060</v>
      </c>
      <c r="Q33">
        <v>0.4947333333333333</v>
      </c>
      <c r="R33" s="73">
        <v>30</v>
      </c>
      <c r="S33" s="28">
        <f t="shared" si="0"/>
        <v>0.19086934156378599</v>
      </c>
      <c r="T33">
        <f>Q33/'App MODELE'!$Q$4*1000</f>
        <v>0.13619937488873349</v>
      </c>
      <c r="V33" s="38">
        <f t="shared" si="1"/>
        <v>0</v>
      </c>
    </row>
    <row r="34" spans="1:22" x14ac:dyDescent="0.2">
      <c r="A34">
        <v>1</v>
      </c>
      <c r="B34" s="72">
        <v>2022</v>
      </c>
      <c r="C34" s="72">
        <v>23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19">
        <v>34090</v>
      </c>
      <c r="Q34">
        <v>1.7120322580645164</v>
      </c>
      <c r="R34" s="73">
        <v>31</v>
      </c>
      <c r="S34" s="28">
        <f t="shared" si="0"/>
        <v>0.63919961845300044</v>
      </c>
      <c r="T34">
        <f>Q34/'App MODELE'!$Q$4*1000</f>
        <v>0.47132001752674973</v>
      </c>
      <c r="V34" s="38">
        <f t="shared" si="1"/>
        <v>0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0.21303333333333349</v>
      </c>
      <c r="R35" s="73">
        <v>30</v>
      </c>
      <c r="S35" s="28">
        <f t="shared" si="0"/>
        <v>8.2188786008230499E-2</v>
      </c>
      <c r="T35">
        <f>Q35/'App MODELE'!$Q$4*1000</f>
        <v>5.864777017341978E-2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0.1943870967741935</v>
      </c>
      <c r="R36" s="73">
        <v>31</v>
      </c>
      <c r="S36" s="28">
        <f t="shared" si="0"/>
        <v>7.257582764866842E-2</v>
      </c>
      <c r="T36">
        <f>Q36/'App MODELE'!$Q$4*1000</f>
        <v>5.3514488075220787E-2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0.2155161290322582</v>
      </c>
      <c r="R37" s="73">
        <v>31</v>
      </c>
      <c r="S37" s="28">
        <f t="shared" si="0"/>
        <v>8.0464504567002035E-2</v>
      </c>
      <c r="T37">
        <f>Q37/'App MODELE'!$Q$4*1000</f>
        <v>5.9331280257310055E-2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0.19653333333333334</v>
      </c>
      <c r="R38" s="73">
        <v>30</v>
      </c>
      <c r="S38" s="28">
        <f t="shared" si="0"/>
        <v>7.5823045267489717E-2</v>
      </c>
      <c r="T38">
        <f>Q38/'App MODELE'!$Q$4*1000</f>
        <v>5.4105343912139378E-2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0.19800000000000012</v>
      </c>
      <c r="R39" s="73">
        <v>31</v>
      </c>
      <c r="S39" s="28">
        <f t="shared" si="0"/>
        <v>7.3924731182795744E-2</v>
      </c>
      <c r="T39">
        <f>Q39/'App MODELE'!$Q$4*1000</f>
        <v>5.4509115135364335E-2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12.853333333333333</v>
      </c>
      <c r="R40" s="73">
        <v>30</v>
      </c>
      <c r="S40" s="28">
        <f t="shared" si="0"/>
        <v>4.9588477366255148</v>
      </c>
      <c r="T40">
        <f>Q40/'App MODELE'!$Q$4*1000</f>
        <v>3.538504174443851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0.90570967741935493</v>
      </c>
      <c r="R41" s="73">
        <v>31</v>
      </c>
      <c r="S41" s="28">
        <f t="shared" si="0"/>
        <v>0.33815325471152741</v>
      </c>
      <c r="T41">
        <f>Q41/'App MODELE'!$Q$4*1000</f>
        <v>0.24934057113972363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3.7210000000000001</v>
      </c>
      <c r="R42" s="73">
        <v>31</v>
      </c>
      <c r="S42" s="28">
        <f t="shared" si="0"/>
        <v>1.3892622461170847</v>
      </c>
      <c r="T42">
        <f>Q42/'App MODELE'!$Q$4*1000</f>
        <v>1.0243859465590432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27.813964285714288</v>
      </c>
      <c r="R43" s="73">
        <v>28</v>
      </c>
      <c r="S43" s="28">
        <f t="shared" si="0"/>
        <v>11.497174390589571</v>
      </c>
      <c r="T43">
        <f>Q43/'App MODELE'!$Q$4*1000</f>
        <v>7.6571443516207616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6.83</v>
      </c>
      <c r="R44" s="73">
        <v>31</v>
      </c>
      <c r="S44" s="28">
        <f t="shared" si="0"/>
        <v>2.5500298685782554</v>
      </c>
      <c r="T44">
        <f>Q44/'App MODELE'!$Q$4*1000</f>
        <v>1.8802891736087786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0.62019999999999997</v>
      </c>
      <c r="R45" s="73">
        <v>30</v>
      </c>
      <c r="S45" s="28">
        <f t="shared" si="0"/>
        <v>0.2392746913580247</v>
      </c>
      <c r="T45">
        <f>Q45/'App MODELE'!$Q$4*1000</f>
        <v>0.17074016771188352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0.10216129032258063</v>
      </c>
      <c r="R46" s="73">
        <v>31</v>
      </c>
      <c r="S46" s="28">
        <f t="shared" si="0"/>
        <v>3.8142656183759199E-2</v>
      </c>
      <c r="T46">
        <f>Q46/'App MODELE'!$Q$4*1000</f>
        <v>2.8124856245307708E-2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7.3333333333333349E-3</v>
      </c>
      <c r="R47" s="73">
        <v>30</v>
      </c>
      <c r="S47" s="28">
        <f t="shared" si="0"/>
        <v>2.8292181069958849E-3</v>
      </c>
      <c r="T47">
        <f>Q47/'App MODELE'!$Q$4*1000</f>
        <v>2.0188561161246046E-3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2.4516129032258072E-3</v>
      </c>
      <c r="R48" s="73">
        <v>31</v>
      </c>
      <c r="S48" s="28">
        <f t="shared" si="0"/>
        <v>9.153273981577835E-4</v>
      </c>
      <c r="T48">
        <f>Q48/'App MODELE'!$Q$4*1000</f>
        <v>6.7492550509737511E-4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2.9354838709677433E-3</v>
      </c>
      <c r="R49" s="73">
        <v>31</v>
      </c>
      <c r="S49" s="28">
        <f t="shared" si="0"/>
        <v>1.0959841214783985E-3</v>
      </c>
      <c r="T49">
        <f>Q49/'App MODELE'!$Q$4*1000</f>
        <v>8.0813448636659398E-4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2.4333333333333347E-3</v>
      </c>
      <c r="R50" s="73">
        <v>30</v>
      </c>
      <c r="S50" s="28">
        <f t="shared" si="0"/>
        <v>9.3878600823045326E-4</v>
      </c>
      <c r="T50">
        <f>Q50/'App MODELE'!$Q$4*1000</f>
        <v>6.6989316580498256E-4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5.1870967741935434E-2</v>
      </c>
      <c r="R51" s="73">
        <v>31</v>
      </c>
      <c r="S51" s="28">
        <f t="shared" si="0"/>
        <v>1.9366400739969921E-2</v>
      </c>
      <c r="T51">
        <f>Q51/'App MODELE'!$Q$4*1000</f>
        <v>1.4280002792060233E-2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7.2933333333333308E-2</v>
      </c>
      <c r="R52" s="73">
        <v>30</v>
      </c>
      <c r="S52" s="28">
        <f t="shared" si="0"/>
        <v>2.8137860082304518E-2</v>
      </c>
      <c r="T52">
        <f>Q52/'App MODELE'!$Q$4*1000</f>
        <v>2.0078441736730145E-2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1.3387096774193552E-2</v>
      </c>
      <c r="R53" s="73">
        <v>31</v>
      </c>
      <c r="S53" s="28">
        <f t="shared" si="0"/>
        <v>4.9981693452036862E-3</v>
      </c>
      <c r="T53">
        <f>Q53/'App MODELE'!$Q$4*1000</f>
        <v>3.6854484817817191E-3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3.9516129032258089E-2</v>
      </c>
      <c r="R54" s="73">
        <v>31</v>
      </c>
      <c r="S54" s="28">
        <f t="shared" si="0"/>
        <v>1.4753632404516909E-2</v>
      </c>
      <c r="T54">
        <f>Q54/'App MODELE'!$Q$4*1000</f>
        <v>1.0878733470319537E-2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0.14803571428571427</v>
      </c>
      <c r="R55" s="73">
        <v>28</v>
      </c>
      <c r="S55" s="28">
        <f t="shared" si="0"/>
        <v>6.1192011526832943E-2</v>
      </c>
      <c r="T55">
        <f>Q55/'App MODELE'!$Q$4*1000</f>
        <v>4.0754019162352995E-2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0.12332258064516129</v>
      </c>
      <c r="R56" s="73">
        <v>31</v>
      </c>
      <c r="S56" s="28">
        <f t="shared" si="0"/>
        <v>4.6043376883647437E-2</v>
      </c>
      <c r="T56">
        <f>Q56/'App MODELE'!$Q$4*1000</f>
        <v>3.3950529026148209E-2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1.9709000000000001</v>
      </c>
      <c r="R57" s="73">
        <v>30</v>
      </c>
      <c r="S57" s="28">
        <f t="shared" si="0"/>
        <v>0.76037808641975313</v>
      </c>
      <c r="T57">
        <f>Q57/'App MODELE'!$Q$4*1000</f>
        <v>0.54258593444590653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8.7677419354838707E-2</v>
      </c>
      <c r="R58" s="73">
        <v>31</v>
      </c>
      <c r="S58" s="28">
        <f t="shared" si="0"/>
        <v>3.2734998265695453E-2</v>
      </c>
      <c r="T58">
        <f>Q58/'App MODELE'!$Q$4*1000</f>
        <v>2.4137467405982431E-2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0.16583333333333333</v>
      </c>
      <c r="R59" s="73">
        <v>30</v>
      </c>
      <c r="S59" s="28">
        <f t="shared" si="0"/>
        <v>6.3978909465020578E-2</v>
      </c>
      <c r="T59">
        <f>Q59/'App MODELE'!$Q$4*1000</f>
        <v>4.5653678080545018E-2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1.7903225806451619E-2</v>
      </c>
      <c r="R60" s="73">
        <v>31</v>
      </c>
      <c r="S60" s="28">
        <f t="shared" si="0"/>
        <v>6.6842987628627608E-3</v>
      </c>
      <c r="T60">
        <f>Q60/'App MODELE'!$Q$4*1000</f>
        <v>4.9287323069610945E-3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2.0322580645161302E-3</v>
      </c>
      <c r="R61" s="73">
        <v>31</v>
      </c>
      <c r="S61" s="28">
        <f t="shared" si="0"/>
        <v>7.5875823794658377E-4</v>
      </c>
      <c r="T61">
        <f>Q61/'App MODELE'!$Q$4*1000</f>
        <v>5.5947772133071885E-4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0.34233333333333321</v>
      </c>
      <c r="R62" s="73">
        <v>30</v>
      </c>
      <c r="S62" s="28">
        <f t="shared" si="0"/>
        <v>0.13207304526748964</v>
      </c>
      <c r="T62">
        <f>Q62/'App MODELE'!$Q$4*1000</f>
        <v>9.424387414818032E-2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0.22629032258064513</v>
      </c>
      <c r="R63" s="73">
        <v>31</v>
      </c>
      <c r="S63" s="28">
        <f t="shared" si="0"/>
        <v>8.4487127606274318E-2</v>
      </c>
      <c r="T63">
        <f>Q63/'App MODELE'!$Q$4*1000</f>
        <v>6.2297400240237943E-2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0.85133333333333328</v>
      </c>
      <c r="R64" s="73">
        <v>30</v>
      </c>
      <c r="S64" s="28">
        <f t="shared" si="0"/>
        <v>0.32844650205761317</v>
      </c>
      <c r="T64">
        <f>Q64/'App MODELE'!$Q$4*1000</f>
        <v>0.23437084184464715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12.403193548387097</v>
      </c>
      <c r="R65" s="73">
        <v>31</v>
      </c>
      <c r="S65" s="28">
        <f t="shared" si="0"/>
        <v>4.6308219640035455</v>
      </c>
      <c r="T65">
        <f>Q65/'App MODELE'!$Q$4*1000</f>
        <v>3.4145813392688891</v>
      </c>
      <c r="V65" s="38">
        <f t="shared" si="1"/>
        <v>0</v>
      </c>
    </row>
    <row r="66" spans="2:22" x14ac:dyDescent="0.2">
      <c r="P66" s="19">
        <v>35065</v>
      </c>
      <c r="Q66">
        <v>107.85483870967744</v>
      </c>
      <c r="R66" s="73">
        <v>31</v>
      </c>
      <c r="S66" s="28">
        <f t="shared" si="0"/>
        <v>40.268383628165111</v>
      </c>
      <c r="T66">
        <f>Q66/'App MODELE'!$Q$4*1000</f>
        <v>29.692281924908858</v>
      </c>
    </row>
    <row r="67" spans="2:22" x14ac:dyDescent="0.2">
      <c r="P67" s="19">
        <v>35096</v>
      </c>
      <c r="Q67">
        <v>28.186896551724153</v>
      </c>
      <c r="R67" s="73">
        <v>29</v>
      </c>
      <c r="S67" s="28">
        <f t="shared" ref="S67:S130" si="2">Q67/R67/24/3600*1000000</f>
        <v>11.249559607169601</v>
      </c>
      <c r="T67">
        <f>Q67/'App MODELE'!$Q$4*1000</f>
        <v>7.7598120679117919</v>
      </c>
    </row>
    <row r="68" spans="2:22" x14ac:dyDescent="0.2">
      <c r="P68" s="19">
        <v>35125</v>
      </c>
      <c r="Q68">
        <v>61.174193548387095</v>
      </c>
      <c r="R68" s="73">
        <v>31</v>
      </c>
      <c r="S68" s="28">
        <f t="shared" si="2"/>
        <v>22.839827340347632</v>
      </c>
      <c r="T68">
        <f>Q68/'App MODELE'!$Q$4*1000</f>
        <v>16.841167471929761</v>
      </c>
    </row>
    <row r="69" spans="2:22" x14ac:dyDescent="0.2">
      <c r="P69" s="19">
        <v>35156</v>
      </c>
      <c r="Q69">
        <v>7.1693333333333324</v>
      </c>
      <c r="R69" s="73">
        <v>30</v>
      </c>
      <c r="S69" s="28">
        <f t="shared" si="2"/>
        <v>2.7659465020576128</v>
      </c>
      <c r="T69">
        <f>Q69/'App MODELE'!$Q$4*1000</f>
        <v>1.9737071520730898</v>
      </c>
    </row>
    <row r="70" spans="2:22" x14ac:dyDescent="0.2">
      <c r="P70" s="19">
        <v>35186</v>
      </c>
      <c r="Q70">
        <v>5.8654838709677417</v>
      </c>
      <c r="R70" s="73">
        <v>31</v>
      </c>
      <c r="S70" s="28">
        <f t="shared" si="2"/>
        <v>2.1899208000924961</v>
      </c>
      <c r="T70">
        <f>Q70/'App MODELE'!$Q$4*1000</f>
        <v>1.6147592709454692</v>
      </c>
    </row>
    <row r="71" spans="2:22" x14ac:dyDescent="0.2">
      <c r="P71" s="19">
        <v>35217</v>
      </c>
      <c r="Q71">
        <v>3.2262333333333331</v>
      </c>
      <c r="R71" s="73">
        <v>30</v>
      </c>
      <c r="S71" s="28">
        <f t="shared" si="2"/>
        <v>1.2446887860082303</v>
      </c>
      <c r="T71">
        <f>Q71/'App MODELE'!$Q$4*1000</f>
        <v>0.88817739505159998</v>
      </c>
    </row>
    <row r="72" spans="2:22" x14ac:dyDescent="0.2">
      <c r="P72" s="19">
        <v>35247</v>
      </c>
      <c r="Q72">
        <v>0.19209677419354834</v>
      </c>
      <c r="R72" s="73">
        <v>31</v>
      </c>
      <c r="S72" s="28">
        <f t="shared" si="2"/>
        <v>7.172071915828418E-2</v>
      </c>
      <c r="T72">
        <f>Q72/'App MODELE'!$Q$4*1000</f>
        <v>5.2883965563879823E-2</v>
      </c>
    </row>
    <row r="73" spans="2:22" x14ac:dyDescent="0.2">
      <c r="P73" s="19">
        <v>35278</v>
      </c>
      <c r="Q73">
        <v>2.0677419354838716E-2</v>
      </c>
      <c r="R73" s="73">
        <v>31</v>
      </c>
      <c r="S73" s="28">
        <f t="shared" si="2"/>
        <v>7.7200639765676203E-3</v>
      </c>
      <c r="T73">
        <f>Q73/'App MODELE'!$Q$4*1000</f>
        <v>5.6924637995712816E-3</v>
      </c>
    </row>
    <row r="74" spans="2:22" x14ac:dyDescent="0.2">
      <c r="P74" s="19">
        <v>35309</v>
      </c>
      <c r="Q74">
        <v>1.599</v>
      </c>
      <c r="R74" s="73">
        <v>30</v>
      </c>
      <c r="S74" s="28">
        <f t="shared" si="2"/>
        <v>0.61689814814814814</v>
      </c>
      <c r="T74">
        <f>Q74/'App MODELE'!$Q$4*1000</f>
        <v>0.4402023995022602</v>
      </c>
    </row>
    <row r="75" spans="2:22" x14ac:dyDescent="0.2">
      <c r="P75" s="19">
        <v>35339</v>
      </c>
      <c r="Q75">
        <v>0.46725806451612911</v>
      </c>
      <c r="R75" s="73">
        <v>31</v>
      </c>
      <c r="S75" s="28">
        <f t="shared" si="2"/>
        <v>0.17445417581994069</v>
      </c>
      <c r="T75">
        <f>Q75/'App MODELE'!$Q$4*1000</f>
        <v>0.12863547291230892</v>
      </c>
    </row>
    <row r="76" spans="2:22" x14ac:dyDescent="0.2">
      <c r="P76" s="19">
        <v>35370</v>
      </c>
      <c r="Q76">
        <v>0.93390000000000017</v>
      </c>
      <c r="R76" s="73">
        <v>30</v>
      </c>
      <c r="S76" s="28">
        <f t="shared" si="2"/>
        <v>0.36030092592592594</v>
      </c>
      <c r="T76">
        <f>Q76/'App MODELE'!$Q$4*1000</f>
        <v>0.25710132638846833</v>
      </c>
    </row>
    <row r="77" spans="2:22" x14ac:dyDescent="0.2">
      <c r="P77" s="19">
        <v>35400</v>
      </c>
      <c r="Q77">
        <v>78.549000000000007</v>
      </c>
      <c r="R77" s="73">
        <v>31</v>
      </c>
      <c r="S77" s="28">
        <f t="shared" si="2"/>
        <v>29.32683691756273</v>
      </c>
      <c r="T77">
        <f>Q77/'App MODELE'!$Q$4*1000</f>
        <v>21.624426690746116</v>
      </c>
    </row>
    <row r="78" spans="2:22" x14ac:dyDescent="0.2">
      <c r="P78" s="19">
        <v>35431</v>
      </c>
      <c r="Q78">
        <v>76.722580645161301</v>
      </c>
      <c r="R78" s="73">
        <v>31</v>
      </c>
      <c r="S78" s="28">
        <f t="shared" si="2"/>
        <v>28.644930049716734</v>
      </c>
      <c r="T78">
        <f>Q78/'App MODELE'!$Q$4*1000</f>
        <v>21.121616070047324</v>
      </c>
    </row>
    <row r="79" spans="2:22" x14ac:dyDescent="0.2">
      <c r="P79" s="19">
        <v>35462</v>
      </c>
      <c r="Q79">
        <v>11.076785714285714</v>
      </c>
      <c r="R79" s="73">
        <v>28</v>
      </c>
      <c r="S79" s="28">
        <f t="shared" si="2"/>
        <v>4.5786977985638693</v>
      </c>
      <c r="T79">
        <f>Q79/'App MODELE'!$Q$4*1000</f>
        <v>3.0494231708573665</v>
      </c>
    </row>
    <row r="80" spans="2:22" x14ac:dyDescent="0.2">
      <c r="P80" s="19">
        <v>35490</v>
      </c>
      <c r="Q80">
        <v>3.632903225806452</v>
      </c>
      <c r="R80" s="73">
        <v>31</v>
      </c>
      <c r="S80" s="28">
        <f t="shared" si="2"/>
        <v>1.3563706786911784</v>
      </c>
      <c r="T80">
        <f>Q80/'App MODELE'!$Q$4*1000</f>
        <v>1.0001330313692944</v>
      </c>
    </row>
    <row r="81" spans="16:20" x14ac:dyDescent="0.2">
      <c r="P81" s="19">
        <v>35521</v>
      </c>
      <c r="Q81">
        <v>13.204666666666666</v>
      </c>
      <c r="R81" s="73">
        <v>30</v>
      </c>
      <c r="S81" s="28">
        <f t="shared" si="2"/>
        <v>5.0943930041152257</v>
      </c>
      <c r="T81">
        <f>Q81/'App MODELE'!$Q$4*1000</f>
        <v>3.6352257356436386</v>
      </c>
    </row>
    <row r="82" spans="16:20" x14ac:dyDescent="0.2">
      <c r="P82" s="19">
        <v>35551</v>
      </c>
      <c r="Q82">
        <v>4.2777419354838706</v>
      </c>
      <c r="R82" s="73">
        <v>31</v>
      </c>
      <c r="S82" s="28">
        <f t="shared" si="2"/>
        <v>1.5971258719697843</v>
      </c>
      <c r="T82">
        <f>Q82/'App MODELE'!$Q$4*1000</f>
        <v>1.1776562004074063</v>
      </c>
    </row>
    <row r="83" spans="16:20" x14ac:dyDescent="0.2">
      <c r="P83" s="19">
        <v>35582</v>
      </c>
      <c r="Q83">
        <v>1.799233333333333</v>
      </c>
      <c r="R83" s="73">
        <v>30</v>
      </c>
      <c r="S83" s="28">
        <f t="shared" si="2"/>
        <v>0.69414866255144025</v>
      </c>
      <c r="T83">
        <f>Q83/'App MODELE'!$Q$4*1000</f>
        <v>0.49532634809117149</v>
      </c>
    </row>
    <row r="84" spans="16:20" x14ac:dyDescent="0.2">
      <c r="P84" s="19">
        <v>35612</v>
      </c>
      <c r="Q84">
        <v>0.28712903225806452</v>
      </c>
      <c r="R84" s="73">
        <v>31</v>
      </c>
      <c r="S84" s="28">
        <f t="shared" si="2"/>
        <v>0.10720169961845298</v>
      </c>
      <c r="T84">
        <f>Q84/'App MODELE'!$Q$4*1000</f>
        <v>7.9046209485154395E-2</v>
      </c>
    </row>
    <row r="85" spans="16:20" x14ac:dyDescent="0.2">
      <c r="P85" s="19">
        <v>35643</v>
      </c>
      <c r="Q85">
        <v>1.751612903225807E-2</v>
      </c>
      <c r="R85" s="73">
        <v>31</v>
      </c>
      <c r="S85" s="28">
        <f t="shared" si="2"/>
        <v>6.539773384206268E-3</v>
      </c>
      <c r="T85">
        <f>Q85/'App MODELE'!$Q$4*1000</f>
        <v>4.8221651219457189E-3</v>
      </c>
    </row>
    <row r="86" spans="16:20" x14ac:dyDescent="0.2">
      <c r="P86" s="19">
        <v>35674</v>
      </c>
      <c r="Q86">
        <v>7.0678333333333336</v>
      </c>
      <c r="R86" s="73">
        <v>30</v>
      </c>
      <c r="S86" s="28">
        <f t="shared" si="2"/>
        <v>2.7267875514403297</v>
      </c>
      <c r="T86">
        <f>Q86/'App MODELE'!$Q$4*1000</f>
        <v>1.9457643481021836</v>
      </c>
    </row>
    <row r="87" spans="16:20" x14ac:dyDescent="0.2">
      <c r="P87" s="19">
        <v>35704</v>
      </c>
      <c r="Q87">
        <v>6.4969032258064505</v>
      </c>
      <c r="R87" s="73">
        <v>31</v>
      </c>
      <c r="S87" s="28">
        <f t="shared" si="2"/>
        <v>2.4256657802443438</v>
      </c>
      <c r="T87">
        <f>Q87/'App MODELE'!$Q$4*1000</f>
        <v>1.7885881109030484</v>
      </c>
    </row>
    <row r="88" spans="16:20" x14ac:dyDescent="0.2">
      <c r="P88" s="19">
        <v>35735</v>
      </c>
      <c r="Q88">
        <v>7.9643666666666668</v>
      </c>
      <c r="R88" s="73">
        <v>30</v>
      </c>
      <c r="S88" s="28">
        <f t="shared" si="2"/>
        <v>3.0726723251028805</v>
      </c>
      <c r="T88">
        <f>Q88/'App MODELE'!$Q$4*1000</f>
        <v>2.1925786849171258</v>
      </c>
    </row>
    <row r="89" spans="16:20" x14ac:dyDescent="0.2">
      <c r="P89" s="19">
        <v>35765</v>
      </c>
      <c r="Q89">
        <v>14.994516129032258</v>
      </c>
      <c r="R89" s="73">
        <v>31</v>
      </c>
      <c r="S89" s="28">
        <f t="shared" si="2"/>
        <v>5.5983109800747677</v>
      </c>
      <c r="T89">
        <f>Q89/'App MODELE'!$Q$4*1000</f>
        <v>4.1279687175580628</v>
      </c>
    </row>
    <row r="90" spans="16:20" x14ac:dyDescent="0.2">
      <c r="P90" s="19">
        <v>35796</v>
      </c>
      <c r="Q90">
        <v>11.243548387096777</v>
      </c>
      <c r="R90" s="73">
        <v>31</v>
      </c>
      <c r="S90" s="28">
        <f t="shared" si="2"/>
        <v>4.1978600608933609</v>
      </c>
      <c r="T90">
        <f>Q90/'App MODELE'!$Q$4*1000</f>
        <v>3.09533269475908</v>
      </c>
    </row>
    <row r="91" spans="16:20" x14ac:dyDescent="0.2">
      <c r="P91" s="19">
        <v>35827</v>
      </c>
      <c r="Q91">
        <v>55.392857142857146</v>
      </c>
      <c r="R91" s="73">
        <v>28</v>
      </c>
      <c r="S91" s="28">
        <f t="shared" si="2"/>
        <v>22.897179705215422</v>
      </c>
      <c r="T91">
        <f>Q91/'App MODELE'!$Q$4*1000</f>
        <v>15.249573877155489</v>
      </c>
    </row>
    <row r="92" spans="16:20" x14ac:dyDescent="0.2">
      <c r="P92" s="19">
        <v>35855</v>
      </c>
      <c r="Q92">
        <v>3.620000000000001</v>
      </c>
      <c r="R92" s="73">
        <v>31</v>
      </c>
      <c r="S92" s="28">
        <f t="shared" si="2"/>
        <v>1.3515531660692954</v>
      </c>
      <c r="T92">
        <f>Q92/'App MODELE'!$Q$4*1000</f>
        <v>0.9965807918687819</v>
      </c>
    </row>
    <row r="93" spans="16:20" x14ac:dyDescent="0.2">
      <c r="P93" s="19">
        <v>35886</v>
      </c>
      <c r="Q93">
        <v>1.712</v>
      </c>
      <c r="R93" s="73">
        <v>30</v>
      </c>
      <c r="S93" s="28">
        <f t="shared" si="2"/>
        <v>0.66049382716049376</v>
      </c>
      <c r="T93">
        <f>Q93/'App MODELE'!$Q$4*1000</f>
        <v>0.47131113692799836</v>
      </c>
    </row>
    <row r="94" spans="16:20" x14ac:dyDescent="0.2">
      <c r="P94" s="19">
        <v>35916</v>
      </c>
      <c r="Q94">
        <v>0.60067741935483876</v>
      </c>
      <c r="R94" s="73">
        <v>31</v>
      </c>
      <c r="S94" s="28">
        <f t="shared" si="2"/>
        <v>0.22426725633021161</v>
      </c>
      <c r="T94">
        <f>Q94/'App MODELE'!$Q$4*1000</f>
        <v>0.16536562934760812</v>
      </c>
    </row>
    <row r="95" spans="16:20" x14ac:dyDescent="0.2">
      <c r="P95" s="19">
        <v>35947</v>
      </c>
      <c r="Q95">
        <v>0.40976666666666667</v>
      </c>
      <c r="R95" s="73">
        <v>30</v>
      </c>
      <c r="S95" s="28">
        <f t="shared" si="2"/>
        <v>0.15808899176954733</v>
      </c>
      <c r="T95">
        <f>Q95/'App MODELE'!$Q$4*1000</f>
        <v>0.11280817379781706</v>
      </c>
    </row>
    <row r="96" spans="16:20" x14ac:dyDescent="0.2">
      <c r="P96" s="19">
        <v>35977</v>
      </c>
      <c r="Q96">
        <v>0.11222580645161291</v>
      </c>
      <c r="R96" s="73">
        <v>31</v>
      </c>
      <c r="S96" s="28">
        <f t="shared" si="2"/>
        <v>4.1900316028827989E-2</v>
      </c>
      <c r="T96">
        <f>Q96/'App MODELE'!$Q$4*1000</f>
        <v>3.0895603055707464E-2</v>
      </c>
    </row>
    <row r="97" spans="16:20" x14ac:dyDescent="0.2">
      <c r="P97" s="19">
        <v>36008</v>
      </c>
      <c r="Q97">
        <v>4.6677419354838698E-2</v>
      </c>
      <c r="R97" s="73">
        <v>31</v>
      </c>
      <c r="S97" s="28">
        <f t="shared" si="2"/>
        <v>1.7427351909662003E-2</v>
      </c>
      <c r="T97">
        <f>Q97/'App MODELE'!$Q$4*1000</f>
        <v>1.2850226393103964E-2</v>
      </c>
    </row>
    <row r="98" spans="16:20" x14ac:dyDescent="0.2">
      <c r="P98" s="19">
        <v>36039</v>
      </c>
      <c r="Q98">
        <v>0.11246666666666669</v>
      </c>
      <c r="R98" s="73">
        <v>30</v>
      </c>
      <c r="S98" s="28">
        <f t="shared" si="2"/>
        <v>4.3389917695473262E-2</v>
      </c>
      <c r="T98">
        <f>Q98/'App MODELE'!$Q$4*1000</f>
        <v>3.0961911526383702E-2</v>
      </c>
    </row>
    <row r="99" spans="16:20" x14ac:dyDescent="0.2">
      <c r="P99" s="19">
        <v>36069</v>
      </c>
      <c r="Q99">
        <v>9.2483870967741924E-2</v>
      </c>
      <c r="R99" s="73">
        <v>31</v>
      </c>
      <c r="S99" s="28">
        <f t="shared" si="2"/>
        <v>3.4529521717346891E-2</v>
      </c>
      <c r="T99">
        <f>Q99/'App MODELE'!$Q$4*1000</f>
        <v>2.5460676619923336E-2</v>
      </c>
    </row>
    <row r="100" spans="16:20" x14ac:dyDescent="0.2">
      <c r="P100" s="19">
        <v>36100</v>
      </c>
      <c r="Q100">
        <v>0.10683333333333331</v>
      </c>
      <c r="R100" s="73">
        <v>30</v>
      </c>
      <c r="S100" s="28">
        <f t="shared" si="2"/>
        <v>4.1216563786008222E-2</v>
      </c>
      <c r="T100">
        <f>Q100/'App MODELE'!$Q$4*1000</f>
        <v>2.9411062964451604E-2</v>
      </c>
    </row>
    <row r="101" spans="16:20" x14ac:dyDescent="0.2">
      <c r="P101" s="19">
        <v>36130</v>
      </c>
      <c r="Q101">
        <v>0.99332258064516088</v>
      </c>
      <c r="R101" s="73">
        <v>31</v>
      </c>
      <c r="S101" s="28">
        <f t="shared" si="2"/>
        <v>0.37086416541411321</v>
      </c>
      <c r="T101">
        <f>Q101/'App MODELE'!$Q$4*1000</f>
        <v>0.27346027734820338</v>
      </c>
    </row>
    <row r="102" spans="16:20" x14ac:dyDescent="0.2">
      <c r="P102" s="19">
        <v>36161</v>
      </c>
      <c r="Q102">
        <v>12.097096774193549</v>
      </c>
      <c r="R102" s="73">
        <v>31</v>
      </c>
      <c r="S102" s="28">
        <f t="shared" si="2"/>
        <v>4.5165385208309239</v>
      </c>
      <c r="T102">
        <f>Q102/'App MODELE'!$Q$4*1000</f>
        <v>3.330313337717981</v>
      </c>
    </row>
    <row r="103" spans="16:20" x14ac:dyDescent="0.2">
      <c r="P103" s="19">
        <v>36192</v>
      </c>
      <c r="Q103">
        <v>4.073428571428571</v>
      </c>
      <c r="R103" s="73">
        <v>28</v>
      </c>
      <c r="S103" s="28">
        <f t="shared" si="2"/>
        <v>1.683791572184429</v>
      </c>
      <c r="T103">
        <f>Q103/'App MODELE'!$Q$4*1000</f>
        <v>1.1214090252307196</v>
      </c>
    </row>
    <row r="104" spans="16:20" x14ac:dyDescent="0.2">
      <c r="P104" s="19">
        <v>36220</v>
      </c>
      <c r="Q104">
        <v>7.869032258064518</v>
      </c>
      <c r="R104" s="73">
        <v>31</v>
      </c>
      <c r="S104" s="28">
        <f t="shared" si="2"/>
        <v>2.9379600724553909</v>
      </c>
      <c r="T104">
        <f>Q104/'App MODELE'!$Q$4*1000</f>
        <v>2.1663332593875482</v>
      </c>
    </row>
    <row r="105" spans="16:20" x14ac:dyDescent="0.2">
      <c r="P105" s="19">
        <v>36251</v>
      </c>
      <c r="Q105">
        <v>0.61839999999999995</v>
      </c>
      <c r="R105" s="73">
        <v>30</v>
      </c>
      <c r="S105" s="28">
        <f t="shared" si="2"/>
        <v>0.23858024691358021</v>
      </c>
      <c r="T105">
        <f>Q105/'App MODELE'!$Q$4*1000</f>
        <v>0.17024463030156203</v>
      </c>
    </row>
    <row r="106" spans="16:20" x14ac:dyDescent="0.2">
      <c r="P106" s="19">
        <v>36281</v>
      </c>
      <c r="Q106">
        <v>0.24877419354838715</v>
      </c>
      <c r="R106" s="73">
        <v>31</v>
      </c>
      <c r="S106" s="28">
        <f t="shared" si="2"/>
        <v>9.2881643349905604E-2</v>
      </c>
      <c r="T106">
        <f>Q106/'App MODELE'!$Q$4*1000</f>
        <v>6.8487177569881E-2</v>
      </c>
    </row>
    <row r="107" spans="16:20" x14ac:dyDescent="0.2">
      <c r="P107" s="19">
        <v>36312</v>
      </c>
      <c r="Q107">
        <v>4.003333333333333E-2</v>
      </c>
      <c r="R107" s="73">
        <v>30</v>
      </c>
      <c r="S107" s="28">
        <f t="shared" si="2"/>
        <v>1.5444958847736624E-2</v>
      </c>
      <c r="T107">
        <f>Q107/'App MODELE'!$Q$4*1000</f>
        <v>1.1021119070298404E-2</v>
      </c>
    </row>
    <row r="108" spans="16:20" x14ac:dyDescent="0.2">
      <c r="P108" s="19">
        <v>36342</v>
      </c>
      <c r="Q108">
        <v>1.3064516129032262E-2</v>
      </c>
      <c r="R108" s="73">
        <v>31</v>
      </c>
      <c r="S108" s="28">
        <f t="shared" si="2"/>
        <v>4.87773152965661E-3</v>
      </c>
      <c r="T108">
        <f>Q108/'App MODELE'!$Q$4*1000</f>
        <v>3.5966424942689063E-3</v>
      </c>
    </row>
    <row r="109" spans="16:20" x14ac:dyDescent="0.2">
      <c r="P109" s="19">
        <v>36373</v>
      </c>
      <c r="Q109">
        <v>8.0000000000000054E-3</v>
      </c>
      <c r="R109" s="73">
        <v>31</v>
      </c>
      <c r="S109" s="28">
        <f t="shared" si="2"/>
        <v>2.9868578255675053E-3</v>
      </c>
      <c r="T109">
        <f>Q109/'App MODELE'!$Q$4*1000</f>
        <v>2.2023884903177512E-3</v>
      </c>
    </row>
    <row r="110" spans="16:20" x14ac:dyDescent="0.2">
      <c r="P110" s="19">
        <v>36404</v>
      </c>
      <c r="Q110">
        <v>1.0066666666666672E-2</v>
      </c>
      <c r="R110" s="73">
        <v>30</v>
      </c>
      <c r="S110" s="28">
        <f t="shared" si="2"/>
        <v>3.8837448559670799E-3</v>
      </c>
      <c r="T110">
        <f>Q110/'App MODELE'!$Q$4*1000</f>
        <v>2.7713388503165029E-3</v>
      </c>
    </row>
    <row r="111" spans="16:20" x14ac:dyDescent="0.2">
      <c r="P111" s="19">
        <v>36434</v>
      </c>
      <c r="Q111">
        <v>1.3523225806451615</v>
      </c>
      <c r="R111" s="73">
        <v>31</v>
      </c>
      <c r="S111" s="28">
        <f t="shared" si="2"/>
        <v>0.50489941033645525</v>
      </c>
      <c r="T111">
        <f>Q111/'App MODELE'!$Q$4*1000</f>
        <v>0.37229246085121254</v>
      </c>
    </row>
    <row r="112" spans="16:20" x14ac:dyDescent="0.2">
      <c r="P112" s="19">
        <v>36465</v>
      </c>
      <c r="Q112">
        <v>2.6673666666666662</v>
      </c>
      <c r="R112" s="73">
        <v>30</v>
      </c>
      <c r="S112" s="28">
        <f t="shared" si="2"/>
        <v>1.029076646090535</v>
      </c>
      <c r="T112">
        <f>Q112/'App MODELE'!$Q$4*1000</f>
        <v>0.7343222057654859</v>
      </c>
    </row>
    <row r="113" spans="16:20" x14ac:dyDescent="0.2">
      <c r="P113" s="19">
        <v>36495</v>
      </c>
      <c r="Q113">
        <v>1.6736129032258062</v>
      </c>
      <c r="R113" s="73">
        <v>31</v>
      </c>
      <c r="S113" s="28">
        <f t="shared" si="2"/>
        <v>0.6248554746213435</v>
      </c>
      <c r="T113">
        <f>Q113/'App MODELE'!$Q$4*1000</f>
        <v>0.4607432244139737</v>
      </c>
    </row>
    <row r="114" spans="16:20" x14ac:dyDescent="0.2">
      <c r="P114" s="19">
        <v>36526</v>
      </c>
      <c r="Q114">
        <v>0.65935483870967737</v>
      </c>
      <c r="R114" s="73">
        <v>31</v>
      </c>
      <c r="S114" s="28">
        <f t="shared" si="2"/>
        <v>0.24617489497822481</v>
      </c>
      <c r="T114">
        <f>Q114/'App MODELE'!$Q$4*1000</f>
        <v>0.1815194384761887</v>
      </c>
    </row>
    <row r="115" spans="16:20" x14ac:dyDescent="0.2">
      <c r="P115" s="19">
        <v>36557</v>
      </c>
      <c r="Q115">
        <v>0.36203448275862066</v>
      </c>
      <c r="R115" s="73">
        <v>29</v>
      </c>
      <c r="S115" s="28">
        <f t="shared" si="2"/>
        <v>0.14449013520059892</v>
      </c>
      <c r="T115">
        <f>Q115/'App MODELE'!$Q$4*1000</f>
        <v>9.9667572240715735E-2</v>
      </c>
    </row>
    <row r="116" spans="16:20" x14ac:dyDescent="0.2">
      <c r="P116" s="19">
        <v>36586</v>
      </c>
      <c r="Q116">
        <v>0.19745161290322583</v>
      </c>
      <c r="R116" s="73">
        <v>31</v>
      </c>
      <c r="S116" s="28">
        <f t="shared" si="2"/>
        <v>7.3719986896365677E-2</v>
      </c>
      <c r="T116">
        <f>Q116/'App MODELE'!$Q$4*1000</f>
        <v>5.4358144956592525E-2</v>
      </c>
    </row>
    <row r="117" spans="16:20" x14ac:dyDescent="0.2">
      <c r="P117" s="19">
        <v>36617</v>
      </c>
      <c r="Q117">
        <v>0.44666666666666688</v>
      </c>
      <c r="R117" s="73">
        <v>30</v>
      </c>
      <c r="S117" s="28">
        <f t="shared" si="2"/>
        <v>0.17232510288065853</v>
      </c>
      <c r="T117">
        <f>Q117/'App MODELE'!$Q$4*1000</f>
        <v>0.12296669070940773</v>
      </c>
    </row>
    <row r="118" spans="16:20" x14ac:dyDescent="0.2">
      <c r="P118" s="19">
        <v>36647</v>
      </c>
      <c r="Q118">
        <v>3.463806451612903</v>
      </c>
      <c r="R118" s="73">
        <v>31</v>
      </c>
      <c r="S118" s="28">
        <f t="shared" si="2"/>
        <v>1.2932371757814005</v>
      </c>
      <c r="T118">
        <f>Q118/'App MODELE'!$Q$4*1000</f>
        <v>0.95358093271507782</v>
      </c>
    </row>
    <row r="119" spans="16:20" x14ac:dyDescent="0.2">
      <c r="P119" s="19">
        <v>36678</v>
      </c>
      <c r="Q119">
        <v>0.98616666666666708</v>
      </c>
      <c r="R119" s="73">
        <v>30</v>
      </c>
      <c r="S119" s="28">
        <f t="shared" si="2"/>
        <v>0.38046553497942392</v>
      </c>
      <c r="T119">
        <f>Q119/'App MODELE'!$Q$4*1000</f>
        <v>0.27149026452521102</v>
      </c>
    </row>
    <row r="120" spans="16:20" x14ac:dyDescent="0.2">
      <c r="P120" s="19">
        <v>36708</v>
      </c>
      <c r="Q120">
        <v>4.367741935483873E-2</v>
      </c>
      <c r="R120" s="73">
        <v>31</v>
      </c>
      <c r="S120" s="28">
        <f t="shared" si="2"/>
        <v>1.6307280225074199E-2</v>
      </c>
      <c r="T120">
        <f>Q120/'App MODELE'!$Q$4*1000</f>
        <v>1.2024330709234815E-2</v>
      </c>
    </row>
    <row r="121" spans="16:20" x14ac:dyDescent="0.2">
      <c r="P121" s="19">
        <v>36739</v>
      </c>
      <c r="Q121">
        <v>4.2548387096774193E-2</v>
      </c>
      <c r="R121" s="73">
        <v>31</v>
      </c>
      <c r="S121" s="28">
        <f t="shared" si="2"/>
        <v>1.5885747870659422E-2</v>
      </c>
      <c r="T121">
        <f>Q121/'App MODELE'!$Q$4*1000</f>
        <v>1.1713509752939966E-2</v>
      </c>
    </row>
    <row r="122" spans="16:20" x14ac:dyDescent="0.2">
      <c r="P122" s="19">
        <v>36770</v>
      </c>
      <c r="Q122">
        <v>0.16926666666666665</v>
      </c>
      <c r="R122" s="73">
        <v>30</v>
      </c>
      <c r="S122" s="28">
        <f t="shared" si="2"/>
        <v>6.5303497942386823E-2</v>
      </c>
      <c r="T122">
        <f>Q122/'App MODELE'!$Q$4*1000</f>
        <v>4.6598869807639713E-2</v>
      </c>
    </row>
    <row r="123" spans="16:20" x14ac:dyDescent="0.2">
      <c r="P123" s="19">
        <v>36800</v>
      </c>
      <c r="Q123">
        <v>1.9950000000000003</v>
      </c>
      <c r="R123" s="73">
        <v>31</v>
      </c>
      <c r="S123" s="28">
        <f t="shared" si="2"/>
        <v>0.74484767025089615</v>
      </c>
      <c r="T123">
        <f>Q123/'App MODELE'!$Q$4*1000</f>
        <v>0.54922062977298891</v>
      </c>
    </row>
    <row r="124" spans="16:20" x14ac:dyDescent="0.2">
      <c r="P124" s="19">
        <v>36831</v>
      </c>
      <c r="Q124">
        <v>0.84853333333333347</v>
      </c>
      <c r="R124" s="73">
        <v>30</v>
      </c>
      <c r="S124" s="28">
        <f t="shared" si="2"/>
        <v>0.32736625514403295</v>
      </c>
      <c r="T124">
        <f>Q124/'App MODELE'!$Q$4*1000</f>
        <v>0.233600005873036</v>
      </c>
    </row>
    <row r="125" spans="16:20" x14ac:dyDescent="0.2">
      <c r="P125" s="19">
        <v>36861</v>
      </c>
      <c r="Q125">
        <v>26.305451612903227</v>
      </c>
      <c r="R125" s="73">
        <v>31</v>
      </c>
      <c r="S125" s="28">
        <f t="shared" si="2"/>
        <v>9.8213305006359128</v>
      </c>
      <c r="T125">
        <f>Q125/'App MODELE'!$Q$4*1000</f>
        <v>7.2418529831085685</v>
      </c>
    </row>
    <row r="126" spans="16:20" x14ac:dyDescent="0.2">
      <c r="P126" s="19">
        <v>36892</v>
      </c>
      <c r="Q126">
        <v>20.823870967741943</v>
      </c>
      <c r="R126" s="73">
        <v>31</v>
      </c>
      <c r="S126" s="28">
        <f t="shared" si="2"/>
        <v>7.7747427448259945</v>
      </c>
      <c r="T126">
        <f>Q126/'App MODELE'!$Q$4*1000</f>
        <v>5.7327817179020988</v>
      </c>
    </row>
    <row r="127" spans="16:20" x14ac:dyDescent="0.2">
      <c r="P127" s="19">
        <v>36923</v>
      </c>
      <c r="Q127">
        <v>0.88600000000000023</v>
      </c>
      <c r="R127" s="73">
        <v>28</v>
      </c>
      <c r="S127" s="28">
        <f t="shared" si="2"/>
        <v>0.36623677248677261</v>
      </c>
      <c r="T127">
        <f>Q127/'App MODELE'!$Q$4*1000</f>
        <v>0.24391452530269084</v>
      </c>
    </row>
    <row r="128" spans="16:20" x14ac:dyDescent="0.2">
      <c r="P128" s="19">
        <v>36951</v>
      </c>
      <c r="Q128">
        <v>0.9559032258064516</v>
      </c>
      <c r="R128" s="73">
        <v>31</v>
      </c>
      <c r="S128" s="28">
        <f t="shared" si="2"/>
        <v>0.35689337881065242</v>
      </c>
      <c r="T128">
        <f>Q128/'App MODELE'!$Q$4*1000</f>
        <v>0.26315878279671723</v>
      </c>
    </row>
    <row r="129" spans="16:20" x14ac:dyDescent="0.2">
      <c r="P129" s="19">
        <v>36982</v>
      </c>
      <c r="Q129">
        <v>0.23946666666666661</v>
      </c>
      <c r="R129" s="73">
        <v>30</v>
      </c>
      <c r="S129" s="28">
        <f t="shared" si="2"/>
        <v>9.2386831275720144E-2</v>
      </c>
      <c r="T129">
        <f>Q129/'App MODELE'!$Q$4*1000</f>
        <v>6.5924828810177943E-2</v>
      </c>
    </row>
    <row r="130" spans="16:20" x14ac:dyDescent="0.2">
      <c r="P130" s="19">
        <v>37012</v>
      </c>
      <c r="Q130">
        <v>0.48103225806451611</v>
      </c>
      <c r="R130" s="73">
        <v>31</v>
      </c>
      <c r="S130" s="28">
        <f t="shared" si="2"/>
        <v>0.17959687054380083</v>
      </c>
      <c r="T130">
        <f>Q130/'App MODELE'!$Q$4*1000</f>
        <v>0.13242748857910597</v>
      </c>
    </row>
    <row r="131" spans="16:20" x14ac:dyDescent="0.2">
      <c r="P131" s="19">
        <v>37043</v>
      </c>
      <c r="Q131">
        <v>6.4266666666666666E-2</v>
      </c>
      <c r="R131" s="73">
        <v>30</v>
      </c>
      <c r="S131" s="28">
        <f t="shared" ref="S131:S194" si="3">Q131/R131/24/3600*1000000</f>
        <v>2.4794238683127568E-2</v>
      </c>
      <c r="T131">
        <f>Q131/'App MODELE'!$Q$4*1000</f>
        <v>1.7692520872219255E-2</v>
      </c>
    </row>
    <row r="132" spans="16:20" x14ac:dyDescent="0.2">
      <c r="P132" s="19">
        <v>37073</v>
      </c>
      <c r="Q132">
        <v>2.858064516129034E-2</v>
      </c>
      <c r="R132" s="73">
        <v>31</v>
      </c>
      <c r="S132" s="28">
        <f t="shared" si="3"/>
        <v>1.0670790457471005E-2</v>
      </c>
      <c r="T132">
        <f>Q132/'App MODELE'!$Q$4*1000</f>
        <v>7.8682104936351905E-3</v>
      </c>
    </row>
    <row r="133" spans="16:20" x14ac:dyDescent="0.2">
      <c r="P133" s="19">
        <v>37104</v>
      </c>
      <c r="Q133">
        <v>0.1067741935483871</v>
      </c>
      <c r="R133" s="73">
        <v>31</v>
      </c>
      <c r="S133" s="28">
        <f t="shared" si="3"/>
        <v>3.98649169460824E-2</v>
      </c>
      <c r="T133">
        <f>Q133/'App MODELE'!$Q$4*1000</f>
        <v>2.9394781866740934E-2</v>
      </c>
    </row>
    <row r="134" spans="16:20" x14ac:dyDescent="0.2">
      <c r="P134" s="19">
        <v>37135</v>
      </c>
      <c r="Q134">
        <v>7.4099999999999999E-2</v>
      </c>
      <c r="R134" s="73">
        <v>30</v>
      </c>
      <c r="S134" s="28">
        <f t="shared" si="3"/>
        <v>2.8587962962962964E-2</v>
      </c>
      <c r="T134">
        <f>Q134/'App MODELE'!$Q$4*1000</f>
        <v>2.0399623391568155E-2</v>
      </c>
    </row>
    <row r="135" spans="16:20" x14ac:dyDescent="0.2">
      <c r="P135" s="19">
        <v>37165</v>
      </c>
      <c r="Q135">
        <v>4.3387096774193563E-2</v>
      </c>
      <c r="R135" s="73">
        <v>31</v>
      </c>
      <c r="S135" s="28">
        <f t="shared" si="3"/>
        <v>1.6198886191081827E-2</v>
      </c>
      <c r="T135">
        <f>Q135/'App MODELE'!$Q$4*1000</f>
        <v>1.1944405320473283E-2</v>
      </c>
    </row>
    <row r="136" spans="16:20" x14ac:dyDescent="0.2">
      <c r="P136" s="19">
        <v>37196</v>
      </c>
      <c r="Q136">
        <v>6.3533333333333317E-2</v>
      </c>
      <c r="R136" s="73">
        <v>30</v>
      </c>
      <c r="S136" s="28">
        <f t="shared" si="3"/>
        <v>2.4511316872427975E-2</v>
      </c>
      <c r="T136">
        <f>Q136/'App MODELE'!$Q$4*1000</f>
        <v>1.7490635260606791E-2</v>
      </c>
    </row>
    <row r="137" spans="16:20" x14ac:dyDescent="0.2">
      <c r="P137" s="19">
        <v>37226</v>
      </c>
      <c r="Q137">
        <v>32.577935483870966</v>
      </c>
      <c r="R137" s="73">
        <v>31</v>
      </c>
      <c r="S137" s="28">
        <f t="shared" si="3"/>
        <v>12.163207692604153</v>
      </c>
      <c r="T137">
        <f>Q137/'App MODELE'!$Q$4*1000</f>
        <v>8.9686587684989529</v>
      </c>
    </row>
    <row r="138" spans="16:20" x14ac:dyDescent="0.2">
      <c r="P138" s="19">
        <v>37257</v>
      </c>
      <c r="Q138">
        <v>0.5196774193548388</v>
      </c>
      <c r="R138" s="73">
        <v>31</v>
      </c>
      <c r="S138" s="28">
        <f t="shared" si="3"/>
        <v>0.19402532084634067</v>
      </c>
      <c r="T138">
        <f>Q138/'App MODELE'!$Q$4*1000</f>
        <v>0.14306644588314094</v>
      </c>
    </row>
    <row r="139" spans="16:20" x14ac:dyDescent="0.2">
      <c r="P139" s="19">
        <v>37288</v>
      </c>
      <c r="Q139">
        <v>0.35310714285714295</v>
      </c>
      <c r="R139" s="73">
        <v>28</v>
      </c>
      <c r="S139" s="28">
        <f t="shared" si="3"/>
        <v>0.14596029383975817</v>
      </c>
      <c r="T139">
        <f>Q139/'App MODELE'!$Q$4*1000</f>
        <v>9.7209888409694634E-2</v>
      </c>
    </row>
    <row r="140" spans="16:20" x14ac:dyDescent="0.2">
      <c r="P140" s="19">
        <v>37316</v>
      </c>
      <c r="Q140">
        <v>3.649161290322581</v>
      </c>
      <c r="R140" s="73">
        <v>31</v>
      </c>
      <c r="S140" s="28">
        <f t="shared" si="3"/>
        <v>1.3624407445947508</v>
      </c>
      <c r="T140">
        <f>Q140/'App MODELE'!$Q$4*1000</f>
        <v>1.00460885313994</v>
      </c>
    </row>
    <row r="141" spans="16:20" x14ac:dyDescent="0.2">
      <c r="P141" s="19">
        <v>37347</v>
      </c>
      <c r="Q141">
        <v>15.424599999999998</v>
      </c>
      <c r="R141" s="73">
        <v>30</v>
      </c>
      <c r="S141" s="28">
        <f t="shared" si="3"/>
        <v>5.9508487654320978</v>
      </c>
      <c r="T141">
        <f>Q141/'App MODELE'!$Q$4*1000</f>
        <v>4.2463701884693945</v>
      </c>
    </row>
    <row r="142" spans="16:20" x14ac:dyDescent="0.2">
      <c r="P142" s="19">
        <v>37377</v>
      </c>
      <c r="Q142">
        <v>0.76941935483870971</v>
      </c>
      <c r="R142" s="73">
        <v>31</v>
      </c>
      <c r="S142" s="28">
        <f t="shared" si="3"/>
        <v>0.28726827764288743</v>
      </c>
      <c r="T142">
        <f>Q142/'App MODELE'!$Q$4*1000</f>
        <v>0.21182004141556035</v>
      </c>
    </row>
    <row r="143" spans="16:20" x14ac:dyDescent="0.2">
      <c r="P143" s="19">
        <v>37408</v>
      </c>
      <c r="Q143">
        <v>7.1966666666666651E-2</v>
      </c>
      <c r="R143" s="73">
        <v>30</v>
      </c>
      <c r="S143" s="28">
        <f t="shared" si="3"/>
        <v>2.7764917695473245E-2</v>
      </c>
      <c r="T143">
        <f>Q143/'App MODELE'!$Q$4*1000</f>
        <v>1.9812319794150084E-2</v>
      </c>
    </row>
    <row r="144" spans="16:20" x14ac:dyDescent="0.2">
      <c r="P144" s="19">
        <v>37438</v>
      </c>
      <c r="Q144">
        <v>3.2806451612903242E-2</v>
      </c>
      <c r="R144" s="73">
        <v>31</v>
      </c>
      <c r="S144" s="28">
        <f t="shared" si="3"/>
        <v>1.2248525841137713E-2</v>
      </c>
      <c r="T144">
        <f>Q144/'App MODELE'!$Q$4*1000</f>
        <v>9.0315689300530348E-3</v>
      </c>
    </row>
    <row r="145" spans="16:20" x14ac:dyDescent="0.2">
      <c r="P145" s="19">
        <v>37469</v>
      </c>
      <c r="Q145">
        <v>2.6387096774193562E-2</v>
      </c>
      <c r="R145" s="73">
        <v>31</v>
      </c>
      <c r="S145" s="28">
        <f t="shared" si="3"/>
        <v>9.8518133117508812E-3</v>
      </c>
      <c r="T145">
        <f>Q145/'App MODELE'!$Q$4*1000</f>
        <v>7.2643297785480645E-3</v>
      </c>
    </row>
    <row r="146" spans="16:20" x14ac:dyDescent="0.2">
      <c r="P146" s="19">
        <v>37500</v>
      </c>
      <c r="Q146">
        <v>3.8233333333333355E-2</v>
      </c>
      <c r="R146" s="73">
        <v>30</v>
      </c>
      <c r="S146" s="28">
        <f t="shared" si="3"/>
        <v>1.4750514403292191E-2</v>
      </c>
      <c r="T146">
        <f>Q146/'App MODELE'!$Q$4*1000</f>
        <v>1.0525581659976918E-2</v>
      </c>
    </row>
    <row r="147" spans="16:20" x14ac:dyDescent="0.2">
      <c r="P147" s="19">
        <v>37530</v>
      </c>
      <c r="Q147">
        <v>6.9572580645161279</v>
      </c>
      <c r="R147" s="73">
        <v>31</v>
      </c>
      <c r="S147" s="28">
        <f t="shared" si="3"/>
        <v>2.5975425868115773</v>
      </c>
      <c r="T147">
        <f>Q147/'App MODELE'!$Q$4*1000</f>
        <v>1.9153231356825828</v>
      </c>
    </row>
    <row r="148" spans="16:20" x14ac:dyDescent="0.2">
      <c r="P148" s="19">
        <v>37561</v>
      </c>
      <c r="Q148">
        <v>62.892433333333329</v>
      </c>
      <c r="R148" s="73">
        <v>30</v>
      </c>
      <c r="S148" s="28">
        <f t="shared" si="3"/>
        <v>24.264056069958844</v>
      </c>
      <c r="T148">
        <f>Q148/'App MODELE'!$Q$4*1000</f>
        <v>17.314196412676214</v>
      </c>
    </row>
    <row r="149" spans="16:20" x14ac:dyDescent="0.2">
      <c r="P149" s="19">
        <v>37591</v>
      </c>
      <c r="Q149">
        <v>6.35</v>
      </c>
      <c r="R149" s="73">
        <v>31</v>
      </c>
      <c r="S149" s="28">
        <f t="shared" si="3"/>
        <v>2.3708183990442055</v>
      </c>
      <c r="T149">
        <f>Q149/'App MODELE'!$Q$4*1000</f>
        <v>1.7481458641897136</v>
      </c>
    </row>
    <row r="150" spans="16:20" x14ac:dyDescent="0.2">
      <c r="P150" s="19">
        <v>37622</v>
      </c>
      <c r="Q150">
        <v>23.740967741935485</v>
      </c>
      <c r="R150" s="73">
        <v>31</v>
      </c>
      <c r="S150" s="28">
        <f t="shared" si="3"/>
        <v>8.8638619108182084</v>
      </c>
      <c r="T150">
        <f>Q150/'App MODELE'!$Q$4*1000</f>
        <v>6.5358542629804601</v>
      </c>
    </row>
    <row r="151" spans="16:20" x14ac:dyDescent="0.2">
      <c r="P151" s="19">
        <v>37653</v>
      </c>
      <c r="Q151">
        <v>6.0685714285714294</v>
      </c>
      <c r="R151" s="73">
        <v>28</v>
      </c>
      <c r="S151" s="28">
        <f t="shared" si="3"/>
        <v>2.5085034013605445</v>
      </c>
      <c r="T151">
        <f>Q151/'App MODELE'!$Q$4*1000</f>
        <v>1.6706689833696076</v>
      </c>
    </row>
    <row r="152" spans="16:20" x14ac:dyDescent="0.2">
      <c r="P152" s="19">
        <v>37681</v>
      </c>
      <c r="Q152">
        <v>19.39374193548387</v>
      </c>
      <c r="R152" s="73">
        <v>31</v>
      </c>
      <c r="S152" s="28">
        <f t="shared" si="3"/>
        <v>7.2407937333795802</v>
      </c>
      <c r="T152">
        <f>Q152/'App MODELE'!$Q$4*1000</f>
        <v>5.3390692528627941</v>
      </c>
    </row>
    <row r="153" spans="16:20" x14ac:dyDescent="0.2">
      <c r="P153" s="19">
        <v>37712</v>
      </c>
      <c r="Q153">
        <v>6.3385000000000007</v>
      </c>
      <c r="R153" s="73">
        <v>30</v>
      </c>
      <c r="S153" s="28">
        <f t="shared" si="3"/>
        <v>2.445408950617284</v>
      </c>
      <c r="T153">
        <f>Q153/'App MODELE'!$Q$4*1000</f>
        <v>1.7449799307348821</v>
      </c>
    </row>
    <row r="154" spans="16:20" x14ac:dyDescent="0.2">
      <c r="P154" s="19">
        <v>37742</v>
      </c>
      <c r="Q154">
        <v>1.3874193548387097</v>
      </c>
      <c r="R154" s="73">
        <v>31</v>
      </c>
      <c r="S154" s="28">
        <f t="shared" si="3"/>
        <v>0.51800304466797709</v>
      </c>
      <c r="T154">
        <f>Q154/'App MODELE'!$Q$4*1000</f>
        <v>0.3819545522926065</v>
      </c>
    </row>
    <row r="155" spans="16:20" x14ac:dyDescent="0.2">
      <c r="P155" s="19">
        <v>37773</v>
      </c>
      <c r="Q155">
        <v>0.5531666666666667</v>
      </c>
      <c r="R155" s="73">
        <v>30</v>
      </c>
      <c r="S155" s="28">
        <f t="shared" si="3"/>
        <v>0.21341306584362138</v>
      </c>
      <c r="T155">
        <f>Q155/'App MODELE'!$Q$4*1000</f>
        <v>0.15228598748676275</v>
      </c>
    </row>
    <row r="156" spans="16:20" x14ac:dyDescent="0.2">
      <c r="P156" s="19">
        <v>37803</v>
      </c>
      <c r="Q156">
        <v>4.8999999999999995E-2</v>
      </c>
      <c r="R156" s="73">
        <v>31</v>
      </c>
      <c r="S156" s="28">
        <f t="shared" si="3"/>
        <v>1.8294504181600956E-2</v>
      </c>
      <c r="T156">
        <f>Q156/'App MODELE'!$Q$4*1000</f>
        <v>1.3489629503196213E-2</v>
      </c>
    </row>
    <row r="157" spans="16:20" x14ac:dyDescent="0.2">
      <c r="P157" s="19">
        <v>37834</v>
      </c>
      <c r="Q157">
        <v>1.500000000000001E-2</v>
      </c>
      <c r="R157" s="73">
        <v>31</v>
      </c>
      <c r="S157" s="28">
        <f t="shared" si="3"/>
        <v>5.6003584229390724E-3</v>
      </c>
      <c r="T157">
        <f>Q157/'App MODELE'!$Q$4*1000</f>
        <v>4.1294784193457836E-3</v>
      </c>
    </row>
    <row r="158" spans="16:20" x14ac:dyDescent="0.2">
      <c r="P158" s="19">
        <v>37865</v>
      </c>
      <c r="Q158">
        <v>2.5466666666666683E-2</v>
      </c>
      <c r="R158" s="73">
        <v>30</v>
      </c>
      <c r="S158" s="28">
        <f t="shared" si="3"/>
        <v>9.8251028806584408E-3</v>
      </c>
      <c r="T158">
        <f>Q158/'App MODELE'!$Q$4*1000</f>
        <v>7.0109366941781739E-3</v>
      </c>
    </row>
    <row r="159" spans="16:20" x14ac:dyDescent="0.2">
      <c r="P159" s="19">
        <v>37895</v>
      </c>
      <c r="Q159">
        <v>5.2640967741935487</v>
      </c>
      <c r="R159" s="73">
        <v>31</v>
      </c>
      <c r="S159" s="28">
        <f t="shared" si="3"/>
        <v>1.9653885805680813</v>
      </c>
      <c r="T159">
        <f>Q159/'App MODELE'!$Q$4*1000</f>
        <v>1.4491982684253333</v>
      </c>
    </row>
    <row r="160" spans="16:20" x14ac:dyDescent="0.2">
      <c r="P160" s="19">
        <v>37926</v>
      </c>
      <c r="Q160">
        <v>14.585933333333333</v>
      </c>
      <c r="R160" s="73">
        <v>30</v>
      </c>
      <c r="S160" s="28">
        <f t="shared" si="3"/>
        <v>5.6272890946502052</v>
      </c>
      <c r="T160">
        <f>Q160/'App MODELE'!$Q$4*1000</f>
        <v>4.0154864617344179</v>
      </c>
    </row>
    <row r="161" spans="16:20" x14ac:dyDescent="0.2">
      <c r="P161" s="19">
        <v>37956</v>
      </c>
      <c r="Q161">
        <v>70.282258064516128</v>
      </c>
      <c r="R161" s="73">
        <v>31</v>
      </c>
      <c r="S161" s="28">
        <f t="shared" si="3"/>
        <v>26.240389062319345</v>
      </c>
      <c r="T161">
        <f>Q161/'App MODELE'!$Q$4*1000</f>
        <v>19.34860452935402</v>
      </c>
    </row>
    <row r="162" spans="16:20" x14ac:dyDescent="0.2">
      <c r="P162" s="19">
        <v>37987</v>
      </c>
      <c r="Q162">
        <v>1.3861935483870964</v>
      </c>
      <c r="R162" s="73">
        <v>31</v>
      </c>
      <c r="S162" s="28">
        <f t="shared" si="3"/>
        <v>0.51754538096889802</v>
      </c>
      <c r="T162">
        <f>Q162/'App MODELE'!$Q$4*1000</f>
        <v>0.38161708954005774</v>
      </c>
    </row>
    <row r="163" spans="16:20" x14ac:dyDescent="0.2">
      <c r="P163" s="19">
        <v>38018</v>
      </c>
      <c r="Q163">
        <v>2.1786206896551725</v>
      </c>
      <c r="R163" s="73">
        <v>29</v>
      </c>
      <c r="S163" s="28">
        <f t="shared" si="3"/>
        <v>0.86950059453032102</v>
      </c>
      <c r="T163">
        <f>Q163/'App MODELE'!$Q$4*1000</f>
        <v>0.59977114145808375</v>
      </c>
    </row>
    <row r="164" spans="16:20" x14ac:dyDescent="0.2">
      <c r="P164" s="19">
        <v>38047</v>
      </c>
      <c r="Q164">
        <v>1.0476451612903228</v>
      </c>
      <c r="R164" s="73">
        <v>31</v>
      </c>
      <c r="S164" s="28">
        <f t="shared" si="3"/>
        <v>0.39114589355224116</v>
      </c>
      <c r="T164">
        <f>Q164/'App MODELE'!$Q$4*1000</f>
        <v>0.28841520564536116</v>
      </c>
    </row>
    <row r="165" spans="16:20" x14ac:dyDescent="0.2">
      <c r="P165" s="19">
        <v>38078</v>
      </c>
      <c r="Q165">
        <v>0.37626666666666675</v>
      </c>
      <c r="R165" s="73">
        <v>30</v>
      </c>
      <c r="S165" s="28">
        <f t="shared" si="3"/>
        <v>0.14516460905349796</v>
      </c>
      <c r="T165">
        <f>Q165/'App MODELE'!$Q$4*1000</f>
        <v>0.10358567199461151</v>
      </c>
    </row>
    <row r="166" spans="16:20" x14ac:dyDescent="0.2">
      <c r="P166" s="19">
        <v>38108</v>
      </c>
      <c r="Q166">
        <v>3.6872903225806453</v>
      </c>
      <c r="R166" s="73">
        <v>31</v>
      </c>
      <c r="S166" s="28">
        <f t="shared" si="3"/>
        <v>1.3766764943924152</v>
      </c>
      <c r="T166">
        <f>Q166/'App MODELE'!$Q$4*1000</f>
        <v>1.0151057208639542</v>
      </c>
    </row>
    <row r="167" spans="16:20" x14ac:dyDescent="0.2">
      <c r="P167" s="19">
        <v>38139</v>
      </c>
      <c r="Q167">
        <v>0.25426666666666664</v>
      </c>
      <c r="R167" s="73">
        <v>30</v>
      </c>
      <c r="S167" s="28">
        <f t="shared" si="3"/>
        <v>9.8096707818930012E-2</v>
      </c>
      <c r="T167">
        <f>Q167/'App MODELE'!$Q$4*1000</f>
        <v>6.99992475172658E-2</v>
      </c>
    </row>
    <row r="168" spans="16:20" x14ac:dyDescent="0.2">
      <c r="P168" s="19">
        <v>38169</v>
      </c>
      <c r="Q168">
        <v>9.8064516129032289E-3</v>
      </c>
      <c r="R168" s="73">
        <v>31</v>
      </c>
      <c r="S168" s="28">
        <f t="shared" si="3"/>
        <v>3.661309592631134E-3</v>
      </c>
      <c r="T168">
        <f>Q168/'App MODELE'!$Q$4*1000</f>
        <v>2.6997020203895004E-3</v>
      </c>
    </row>
    <row r="169" spans="16:20" x14ac:dyDescent="0.2">
      <c r="P169" s="19">
        <v>38200</v>
      </c>
      <c r="Q169">
        <v>0.12003225806451612</v>
      </c>
      <c r="R169" s="73">
        <v>31</v>
      </c>
      <c r="S169" s="28">
        <f t="shared" si="3"/>
        <v>4.481491116506725E-2</v>
      </c>
      <c r="T169">
        <f>Q169/'App MODELE'!$Q$4*1000</f>
        <v>3.3044707953517521E-2</v>
      </c>
    </row>
    <row r="170" spans="16:20" x14ac:dyDescent="0.2">
      <c r="P170" s="19">
        <v>38231</v>
      </c>
      <c r="Q170">
        <v>1.6333333333333343E-3</v>
      </c>
      <c r="R170" s="73">
        <v>30</v>
      </c>
      <c r="S170" s="28">
        <f t="shared" si="3"/>
        <v>6.3014403292181113E-4</v>
      </c>
      <c r="T170">
        <f>Q170/'App MODELE'!$Q$4*1000</f>
        <v>4.4965431677320745E-4</v>
      </c>
    </row>
    <row r="171" spans="16:20" x14ac:dyDescent="0.2">
      <c r="P171" s="19">
        <v>38261</v>
      </c>
      <c r="Q171">
        <v>1.2514516129032258</v>
      </c>
      <c r="R171" s="73">
        <v>31</v>
      </c>
      <c r="S171" s="28">
        <f t="shared" si="3"/>
        <v>0.46723850541488415</v>
      </c>
      <c r="T171">
        <f>Q171/'App MODELE'!$Q$4*1000</f>
        <v>0.34452282855595606</v>
      </c>
    </row>
    <row r="172" spans="16:20" x14ac:dyDescent="0.2">
      <c r="P172" s="19">
        <v>38292</v>
      </c>
      <c r="Q172">
        <v>0.84696666666666687</v>
      </c>
      <c r="R172" s="73">
        <v>30</v>
      </c>
      <c r="S172" s="28">
        <f t="shared" si="3"/>
        <v>0.32676183127572023</v>
      </c>
      <c r="T172">
        <f>Q172/'App MODELE'!$Q$4*1000</f>
        <v>0.23316870479368215</v>
      </c>
    </row>
    <row r="173" spans="16:20" x14ac:dyDescent="0.2">
      <c r="P173" s="19">
        <v>38322</v>
      </c>
      <c r="Q173">
        <v>3.7602903225806452</v>
      </c>
      <c r="R173" s="73">
        <v>31</v>
      </c>
      <c r="S173" s="28">
        <f t="shared" si="3"/>
        <v>1.4039315720507188</v>
      </c>
      <c r="T173">
        <f>Q173/'App MODELE'!$Q$4*1000</f>
        <v>1.0352025158381037</v>
      </c>
    </row>
    <row r="174" spans="16:20" x14ac:dyDescent="0.2">
      <c r="P174" s="19">
        <v>38353</v>
      </c>
      <c r="Q174">
        <v>0.32480645161290339</v>
      </c>
      <c r="R174" s="73">
        <v>31</v>
      </c>
      <c r="S174" s="28">
        <f t="shared" si="3"/>
        <v>0.12126883647435162</v>
      </c>
      <c r="T174">
        <f>Q174/'App MODELE'!$Q$4*1000</f>
        <v>8.9418748826650934E-2</v>
      </c>
    </row>
    <row r="175" spans="16:20" x14ac:dyDescent="0.2">
      <c r="P175" s="19">
        <v>38384</v>
      </c>
      <c r="Q175">
        <v>0.1440714285714286</v>
      </c>
      <c r="R175" s="73">
        <v>28</v>
      </c>
      <c r="S175" s="28">
        <f t="shared" si="3"/>
        <v>5.9553335222978093E-2</v>
      </c>
      <c r="T175">
        <f>Q175/'App MODELE'!$Q$4*1000</f>
        <v>3.9662657008668764E-2</v>
      </c>
    </row>
    <row r="176" spans="16:20" x14ac:dyDescent="0.2">
      <c r="P176" s="19">
        <v>38412</v>
      </c>
      <c r="Q176">
        <v>4.5786129032258085</v>
      </c>
      <c r="R176" s="73">
        <v>31</v>
      </c>
      <c r="S176" s="28">
        <f t="shared" si="3"/>
        <v>1.7094582225305439</v>
      </c>
      <c r="T176">
        <f>Q176/'App MODELE'!$Q$4*1000</f>
        <v>1.2604855449606069</v>
      </c>
    </row>
    <row r="177" spans="16:20" x14ac:dyDescent="0.2">
      <c r="P177" s="19">
        <v>38443</v>
      </c>
      <c r="Q177">
        <v>7.0433333333333348E-2</v>
      </c>
      <c r="R177" s="73">
        <v>30</v>
      </c>
      <c r="S177" s="28">
        <f t="shared" si="3"/>
        <v>2.7173353909465025E-2</v>
      </c>
      <c r="T177">
        <f>Q177/'App MODELE'!$Q$4*1000</f>
        <v>1.9390195333505857E-2</v>
      </c>
    </row>
    <row r="178" spans="16:20" x14ac:dyDescent="0.2">
      <c r="P178" s="19">
        <v>38473</v>
      </c>
      <c r="Q178">
        <v>2.0354838709677421E-2</v>
      </c>
      <c r="R178" s="73">
        <v>31</v>
      </c>
      <c r="S178" s="28">
        <f t="shared" si="3"/>
        <v>7.5996261610205432E-3</v>
      </c>
      <c r="T178">
        <f>Q178/'App MODELE'!$Q$4*1000</f>
        <v>5.6036578120584679E-3</v>
      </c>
    </row>
    <row r="179" spans="16:20" x14ac:dyDescent="0.2">
      <c r="P179" s="19">
        <v>38504</v>
      </c>
      <c r="Q179">
        <v>4.6333333333333357E-3</v>
      </c>
      <c r="R179" s="73">
        <v>30</v>
      </c>
      <c r="S179" s="28">
        <f t="shared" si="3"/>
        <v>1.7875514403292191E-3</v>
      </c>
      <c r="T179">
        <f>Q179/'App MODELE'!$Q$4*1000</f>
        <v>1.2755500006423641E-3</v>
      </c>
    </row>
    <row r="180" spans="16:20" x14ac:dyDescent="0.2">
      <c r="P180" s="19">
        <v>38534</v>
      </c>
      <c r="Q180">
        <v>1.9354838709677426E-3</v>
      </c>
      <c r="R180" s="73">
        <v>31</v>
      </c>
      <c r="S180" s="28">
        <f t="shared" si="3"/>
        <v>7.2262689328246056E-4</v>
      </c>
      <c r="T180">
        <f>Q180/'App MODELE'!$Q$4*1000</f>
        <v>5.3283592507687508E-4</v>
      </c>
    </row>
    <row r="181" spans="16:20" x14ac:dyDescent="0.2">
      <c r="P181" s="19">
        <v>38565</v>
      </c>
      <c r="Q181">
        <v>1.0967741935483878E-3</v>
      </c>
      <c r="R181" s="73">
        <v>31</v>
      </c>
      <c r="S181" s="28">
        <f t="shared" si="3"/>
        <v>4.0948857286006115E-4</v>
      </c>
      <c r="T181">
        <f>Q181/'App MODELE'!$Q$4*1000</f>
        <v>3.0194035754356263E-4</v>
      </c>
    </row>
    <row r="182" spans="16:20" x14ac:dyDescent="0.2">
      <c r="P182" s="19">
        <v>38596</v>
      </c>
      <c r="Q182">
        <v>1.2333333333333341E-3</v>
      </c>
      <c r="R182" s="73">
        <v>30</v>
      </c>
      <c r="S182" s="28">
        <f t="shared" si="3"/>
        <v>4.7582304526749001E-4</v>
      </c>
      <c r="T182">
        <f>Q182/'App MODELE'!$Q$4*1000</f>
        <v>3.3953489225731995E-4</v>
      </c>
    </row>
    <row r="183" spans="16:20" x14ac:dyDescent="0.2">
      <c r="P183" s="19">
        <v>38626</v>
      </c>
      <c r="Q183">
        <v>1.4516129032258072E-3</v>
      </c>
      <c r="R183" s="73">
        <v>31</v>
      </c>
      <c r="S183" s="28">
        <f t="shared" si="3"/>
        <v>5.419701699618455E-4</v>
      </c>
      <c r="T183">
        <f>Q183/'App MODELE'!$Q$4*1000</f>
        <v>3.9962694380765636E-4</v>
      </c>
    </row>
    <row r="184" spans="16:20" x14ac:dyDescent="0.2">
      <c r="P184" s="19">
        <v>38657</v>
      </c>
      <c r="Q184">
        <v>5.2318333333333324</v>
      </c>
      <c r="R184" s="73">
        <v>30</v>
      </c>
      <c r="S184" s="28">
        <f t="shared" si="3"/>
        <v>2.0184542181069953</v>
      </c>
      <c r="T184">
        <f>Q184/'App MODELE'!$Q$4*1000</f>
        <v>1.4403161895742596</v>
      </c>
    </row>
    <row r="185" spans="16:20" x14ac:dyDescent="0.2">
      <c r="P185" s="19">
        <v>38687</v>
      </c>
      <c r="Q185">
        <v>1.7607096774193547</v>
      </c>
      <c r="R185" s="73">
        <v>31</v>
      </c>
      <c r="S185" s="28">
        <f t="shared" si="3"/>
        <v>0.65737368481905412</v>
      </c>
      <c r="T185">
        <f>Q185/'App MODELE'!$Q$4*1000</f>
        <v>0.48472084104243301</v>
      </c>
    </row>
    <row r="186" spans="16:20" x14ac:dyDescent="0.2">
      <c r="P186" s="19">
        <v>38718</v>
      </c>
      <c r="Q186">
        <v>26.432580645161291</v>
      </c>
      <c r="R186" s="73">
        <v>31</v>
      </c>
      <c r="S186" s="28">
        <f t="shared" si="3"/>
        <v>9.868795043743015</v>
      </c>
      <c r="T186">
        <f>Q186/'App MODELE'!$Q$4*1000</f>
        <v>7.2768514227873675</v>
      </c>
    </row>
    <row r="187" spans="16:20" x14ac:dyDescent="0.2">
      <c r="P187" s="19">
        <v>38749</v>
      </c>
      <c r="Q187">
        <v>57.324999999999996</v>
      </c>
      <c r="R187" s="73">
        <v>28</v>
      </c>
      <c r="S187" s="28">
        <f t="shared" si="3"/>
        <v>23.695849867724867</v>
      </c>
      <c r="T187">
        <f>Q187/'App MODELE'!$Q$4*1000</f>
        <v>15.781490025933122</v>
      </c>
    </row>
    <row r="188" spans="16:20" x14ac:dyDescent="0.2">
      <c r="P188" s="19">
        <v>38777</v>
      </c>
      <c r="Q188">
        <v>25.233225806451621</v>
      </c>
      <c r="R188" s="73">
        <v>31</v>
      </c>
      <c r="S188" s="28">
        <f t="shared" si="3"/>
        <v>9.4210072455389877</v>
      </c>
      <c r="T188">
        <f>Q188/'App MODELE'!$Q$4*1000</f>
        <v>6.9466707612147331</v>
      </c>
    </row>
    <row r="189" spans="16:20" x14ac:dyDescent="0.2">
      <c r="P189" s="19">
        <v>38808</v>
      </c>
      <c r="Q189">
        <v>0.39109999999999995</v>
      </c>
      <c r="R189" s="73">
        <v>30</v>
      </c>
      <c r="S189" s="28">
        <f t="shared" si="3"/>
        <v>0.15088734567901232</v>
      </c>
      <c r="T189">
        <f>Q189/'App MODELE'!$Q$4*1000</f>
        <v>0.10766926732040896</v>
      </c>
    </row>
    <row r="190" spans="16:20" x14ac:dyDescent="0.2">
      <c r="P190" s="19">
        <v>38838</v>
      </c>
      <c r="Q190">
        <v>0.78167741935483925</v>
      </c>
      <c r="R190" s="73">
        <v>31</v>
      </c>
      <c r="S190" s="28">
        <f t="shared" si="3"/>
        <v>0.29184491463367657</v>
      </c>
      <c r="T190">
        <f>Q190/'App MODELE'!$Q$4*1000</f>
        <v>0.21519466894104736</v>
      </c>
    </row>
    <row r="191" spans="16:20" x14ac:dyDescent="0.2">
      <c r="P191" s="19">
        <v>38869</v>
      </c>
      <c r="Q191">
        <v>0.44376666666666681</v>
      </c>
      <c r="R191" s="73">
        <v>30</v>
      </c>
      <c r="S191" s="28">
        <f t="shared" si="3"/>
        <v>0.17120627572016467</v>
      </c>
      <c r="T191">
        <f>Q191/'App MODELE'!$Q$4*1000</f>
        <v>0.12216832488166755</v>
      </c>
    </row>
    <row r="192" spans="16:20" x14ac:dyDescent="0.2">
      <c r="P192" s="19">
        <v>38899</v>
      </c>
      <c r="Q192">
        <v>5.5483870967741955E-3</v>
      </c>
      <c r="R192" s="73">
        <v>31</v>
      </c>
      <c r="S192" s="28">
        <f t="shared" si="3"/>
        <v>2.0715304274097207E-3</v>
      </c>
      <c r="T192">
        <f>Q192/'App MODELE'!$Q$4*1000</f>
        <v>1.5274629852203752E-3</v>
      </c>
    </row>
    <row r="193" spans="16:20" x14ac:dyDescent="0.2">
      <c r="P193" s="19">
        <v>38930</v>
      </c>
      <c r="Q193">
        <v>9.6774193548387162E-4</v>
      </c>
      <c r="R193" s="73">
        <v>31</v>
      </c>
      <c r="S193" s="28">
        <f t="shared" si="3"/>
        <v>3.6131344664123044E-4</v>
      </c>
      <c r="T193">
        <f>Q193/'App MODELE'!$Q$4*1000</f>
        <v>2.6641796253843759E-4</v>
      </c>
    </row>
    <row r="194" spans="16:20" x14ac:dyDescent="0.2">
      <c r="P194" s="19">
        <v>38961</v>
      </c>
      <c r="Q194">
        <v>3.0000000000000009E-3</v>
      </c>
      <c r="R194" s="73">
        <v>30</v>
      </c>
      <c r="S194" s="28">
        <f t="shared" si="3"/>
        <v>1.1574074074074078E-3</v>
      </c>
      <c r="T194">
        <f>Q194/'App MODELE'!$Q$4*1000</f>
        <v>8.2589568386915628E-4</v>
      </c>
    </row>
    <row r="195" spans="16:20" x14ac:dyDescent="0.2">
      <c r="P195" s="19">
        <v>38991</v>
      </c>
      <c r="Q195">
        <v>5.0999999999999997E-2</v>
      </c>
      <c r="R195" s="73">
        <v>31</v>
      </c>
      <c r="S195" s="28">
        <f t="shared" ref="S195:S258" si="4">Q195/R195/24/3600*1000000</f>
        <v>1.9041218637992831E-2</v>
      </c>
      <c r="T195">
        <f>Q195/'App MODELE'!$Q$4*1000</f>
        <v>1.4040226625775651E-2</v>
      </c>
    </row>
    <row r="196" spans="16:20" x14ac:dyDescent="0.2">
      <c r="P196" s="19">
        <v>39022</v>
      </c>
      <c r="Q196">
        <v>2.5666666666666671E-2</v>
      </c>
      <c r="R196" s="73">
        <v>30</v>
      </c>
      <c r="S196" s="28">
        <f t="shared" si="4"/>
        <v>9.9022633744855985E-3</v>
      </c>
      <c r="T196">
        <f>Q196/'App MODELE'!$Q$4*1000</f>
        <v>7.0659964064361137E-3</v>
      </c>
    </row>
    <row r="197" spans="16:20" x14ac:dyDescent="0.2">
      <c r="P197" s="19">
        <v>39052</v>
      </c>
      <c r="Q197">
        <v>4.5838709677419341E-2</v>
      </c>
      <c r="R197" s="73">
        <v>31</v>
      </c>
      <c r="S197" s="28">
        <f t="shared" si="4"/>
        <v>1.7114213589239601E-2</v>
      </c>
      <c r="T197">
        <f>Q197/'App MODELE'!$Q$4*1000</f>
        <v>1.261933082557065E-2</v>
      </c>
    </row>
    <row r="198" spans="16:20" x14ac:dyDescent="0.2">
      <c r="P198" s="19">
        <v>39083</v>
      </c>
      <c r="Q198">
        <v>0.46845161290322579</v>
      </c>
      <c r="R198" s="73">
        <v>31</v>
      </c>
      <c r="S198" s="28">
        <f t="shared" si="4"/>
        <v>0.17489979573746484</v>
      </c>
      <c r="T198">
        <f>Q198/'App MODELE'!$Q$4*1000</f>
        <v>0.12896405506610628</v>
      </c>
    </row>
    <row r="199" spans="16:20" x14ac:dyDescent="0.2">
      <c r="P199" s="19">
        <v>39114</v>
      </c>
      <c r="Q199">
        <v>1.1871785714285716</v>
      </c>
      <c r="R199" s="73">
        <v>28</v>
      </c>
      <c r="S199" s="28">
        <f t="shared" si="4"/>
        <v>0.49073188303099025</v>
      </c>
      <c r="T199">
        <f>Q199/'App MODELE'!$Q$4*1000</f>
        <v>0.32682855270826933</v>
      </c>
    </row>
    <row r="200" spans="16:20" x14ac:dyDescent="0.2">
      <c r="P200" s="19">
        <v>39142</v>
      </c>
      <c r="Q200">
        <v>0.49390322580645168</v>
      </c>
      <c r="R200" s="73">
        <v>31</v>
      </c>
      <c r="S200" s="28">
        <f t="shared" si="4"/>
        <v>0.1844023393841292</v>
      </c>
      <c r="T200">
        <f>Q200/'App MODELE'!$Q$4*1000</f>
        <v>0.13597084748086721</v>
      </c>
    </row>
    <row r="201" spans="16:20" x14ac:dyDescent="0.2">
      <c r="P201" s="19">
        <v>39173</v>
      </c>
      <c r="Q201">
        <v>6.4620000000000006</v>
      </c>
      <c r="R201" s="73">
        <v>30</v>
      </c>
      <c r="S201" s="28">
        <f t="shared" si="4"/>
        <v>2.4930555555555554</v>
      </c>
      <c r="T201">
        <f>Q201/'App MODELE'!$Q$4*1000</f>
        <v>1.7789793030541625</v>
      </c>
    </row>
    <row r="202" spans="16:20" x14ac:dyDescent="0.2">
      <c r="P202" s="19">
        <v>39203</v>
      </c>
      <c r="Q202">
        <v>0.51274193548387115</v>
      </c>
      <c r="R202" s="73">
        <v>31</v>
      </c>
      <c r="S202" s="28">
        <f t="shared" si="4"/>
        <v>0.1914359078120785</v>
      </c>
      <c r="T202">
        <f>Q202/'App MODELE'!$Q$4*1000</f>
        <v>0.1411571171516155</v>
      </c>
    </row>
    <row r="203" spans="16:20" x14ac:dyDescent="0.2">
      <c r="P203" s="19">
        <v>39234</v>
      </c>
      <c r="Q203">
        <v>5.8533333333333312E-2</v>
      </c>
      <c r="R203" s="73">
        <v>30</v>
      </c>
      <c r="S203" s="28">
        <f t="shared" si="4"/>
        <v>2.2582304526748961E-2</v>
      </c>
      <c r="T203">
        <f>Q203/'App MODELE'!$Q$4*1000</f>
        <v>1.6114142454158195E-2</v>
      </c>
    </row>
    <row r="204" spans="16:20" x14ac:dyDescent="0.2">
      <c r="P204" s="19">
        <v>39264</v>
      </c>
      <c r="Q204">
        <v>1.0193548387096778E-2</v>
      </c>
      <c r="R204" s="73">
        <v>31</v>
      </c>
      <c r="S204" s="28">
        <f t="shared" si="4"/>
        <v>3.8058349712876268E-3</v>
      </c>
      <c r="T204">
        <f>Q204/'App MODELE'!$Q$4*1000</f>
        <v>2.8062692054048755E-3</v>
      </c>
    </row>
    <row r="205" spans="16:20" x14ac:dyDescent="0.2">
      <c r="P205" s="19">
        <v>39295</v>
      </c>
      <c r="Q205">
        <v>9.0000000000000028E-3</v>
      </c>
      <c r="R205" s="73">
        <v>31</v>
      </c>
      <c r="S205" s="28">
        <f t="shared" si="4"/>
        <v>3.3602150537634418E-3</v>
      </c>
      <c r="T205">
        <f>Q205/'App MODELE'!$Q$4*1000</f>
        <v>2.4776870516074689E-3</v>
      </c>
    </row>
    <row r="206" spans="16:20" x14ac:dyDescent="0.2">
      <c r="P206" s="19">
        <v>39326</v>
      </c>
      <c r="Q206">
        <v>9.0333333333333359E-3</v>
      </c>
      <c r="R206" s="73">
        <v>30</v>
      </c>
      <c r="S206" s="28">
        <f t="shared" si="4"/>
        <v>3.4850823045267502E-3</v>
      </c>
      <c r="T206">
        <f>Q206/'App MODELE'!$Q$4*1000</f>
        <v>2.4868636703171262E-3</v>
      </c>
    </row>
    <row r="207" spans="16:20" x14ac:dyDescent="0.2">
      <c r="P207" s="19">
        <v>39356</v>
      </c>
      <c r="Q207">
        <v>0.66925806451612901</v>
      </c>
      <c r="R207" s="73">
        <v>31</v>
      </c>
      <c r="S207" s="28">
        <f t="shared" si="4"/>
        <v>0.24987233591552011</v>
      </c>
      <c r="T207">
        <f>Q207/'App MODELE'!$Q$4*1000</f>
        <v>0.18424578229283206</v>
      </c>
    </row>
    <row r="208" spans="16:20" x14ac:dyDescent="0.2">
      <c r="P208" s="19">
        <v>39387</v>
      </c>
      <c r="Q208">
        <v>3.6193333333333322</v>
      </c>
      <c r="R208" s="73">
        <v>30</v>
      </c>
      <c r="S208" s="28">
        <f t="shared" si="4"/>
        <v>1.3963477366255139</v>
      </c>
      <c r="T208">
        <f>Q208/'App MODELE'!$Q$4*1000</f>
        <v>0.99639725949458813</v>
      </c>
    </row>
    <row r="209" spans="16:20" x14ac:dyDescent="0.2">
      <c r="P209" s="19">
        <v>39417</v>
      </c>
      <c r="Q209">
        <v>0.76306451612903226</v>
      </c>
      <c r="R209" s="73">
        <v>31</v>
      </c>
      <c r="S209" s="28">
        <f t="shared" si="4"/>
        <v>0.28489565267660999</v>
      </c>
      <c r="T209">
        <f>Q209/'App MODELE'!$Q$4*1000</f>
        <v>0.21007056346155792</v>
      </c>
    </row>
    <row r="210" spans="16:20" x14ac:dyDescent="0.2">
      <c r="P210" s="19">
        <v>39448</v>
      </c>
      <c r="Q210">
        <v>11.529580645161287</v>
      </c>
      <c r="R210" s="73">
        <v>31</v>
      </c>
      <c r="S210" s="28">
        <f t="shared" si="4"/>
        <v>4.3046522719389513</v>
      </c>
      <c r="T210">
        <f>Q210/'App MODELE'!$Q$4*1000</f>
        <v>3.174076963886689</v>
      </c>
    </row>
    <row r="211" spans="16:20" x14ac:dyDescent="0.2">
      <c r="P211" s="19">
        <v>39479</v>
      </c>
      <c r="Q211">
        <v>2.0666206896551724</v>
      </c>
      <c r="R211" s="73">
        <v>29</v>
      </c>
      <c r="S211" s="28">
        <f t="shared" si="4"/>
        <v>0.82480072224424184</v>
      </c>
      <c r="T211">
        <f>Q211/'App MODELE'!$Q$4*1000</f>
        <v>0.56893770259363519</v>
      </c>
    </row>
    <row r="212" spans="16:20" x14ac:dyDescent="0.2">
      <c r="P212" s="19">
        <v>39508</v>
      </c>
      <c r="Q212">
        <v>0.87645161290322604</v>
      </c>
      <c r="R212" s="73">
        <v>31</v>
      </c>
      <c r="S212" s="28">
        <f t="shared" si="4"/>
        <v>0.32722954484140759</v>
      </c>
      <c r="T212">
        <f>Q212/'App MODELE'!$Q$4*1000</f>
        <v>0.24128586807231159</v>
      </c>
    </row>
    <row r="213" spans="16:20" x14ac:dyDescent="0.2">
      <c r="P213" s="19">
        <v>39539</v>
      </c>
      <c r="Q213">
        <v>0.41153333333333336</v>
      </c>
      <c r="R213" s="73">
        <v>30</v>
      </c>
      <c r="S213" s="28">
        <f t="shared" si="4"/>
        <v>0.15877057613168724</v>
      </c>
      <c r="T213">
        <f>Q213/'App MODELE'!$Q$4*1000</f>
        <v>0.11329453458942891</v>
      </c>
    </row>
    <row r="214" spans="16:20" x14ac:dyDescent="0.2">
      <c r="P214" s="19">
        <v>39569</v>
      </c>
      <c r="Q214">
        <v>0.19299999999999995</v>
      </c>
      <c r="R214" s="73">
        <v>31</v>
      </c>
      <c r="S214" s="28">
        <f t="shared" si="4"/>
        <v>7.2057945041815993E-2</v>
      </c>
      <c r="T214">
        <f>Q214/'App MODELE'!$Q$4*1000</f>
        <v>5.3132622328915691E-2</v>
      </c>
    </row>
    <row r="215" spans="16:20" x14ac:dyDescent="0.2">
      <c r="P215" s="19">
        <v>39600</v>
      </c>
      <c r="Q215">
        <v>0.15043333333333336</v>
      </c>
      <c r="R215" s="73">
        <v>30</v>
      </c>
      <c r="S215" s="28">
        <f t="shared" si="4"/>
        <v>5.8037551440329231E-2</v>
      </c>
      <c r="T215">
        <f>Q215/'App MODELE'!$Q$4*1000</f>
        <v>4.1414080236683359E-2</v>
      </c>
    </row>
    <row r="216" spans="16:20" x14ac:dyDescent="0.2">
      <c r="P216" s="19">
        <v>39630</v>
      </c>
      <c r="Q216">
        <v>1.0290322580645165E-2</v>
      </c>
      <c r="R216" s="73">
        <v>31</v>
      </c>
      <c r="S216" s="28">
        <f t="shared" si="4"/>
        <v>3.8419663159517496E-3</v>
      </c>
      <c r="T216">
        <f>Q216/'App MODELE'!$Q$4*1000</f>
        <v>2.8329110016587192E-3</v>
      </c>
    </row>
    <row r="217" spans="16:20" x14ac:dyDescent="0.2">
      <c r="P217" s="19">
        <v>39661</v>
      </c>
      <c r="Q217">
        <v>9.0000000000000028E-3</v>
      </c>
      <c r="R217" s="73">
        <v>31</v>
      </c>
      <c r="S217" s="28">
        <f t="shared" si="4"/>
        <v>3.3602150537634418E-3</v>
      </c>
      <c r="T217">
        <f>Q217/'App MODELE'!$Q$4*1000</f>
        <v>2.4776870516074689E-3</v>
      </c>
    </row>
    <row r="218" spans="16:20" x14ac:dyDescent="0.2">
      <c r="P218" s="19">
        <v>39692</v>
      </c>
      <c r="Q218">
        <v>4.7515999999999998</v>
      </c>
      <c r="R218" s="73">
        <v>30</v>
      </c>
      <c r="S218" s="28">
        <f t="shared" si="4"/>
        <v>1.8331790123456788</v>
      </c>
      <c r="T218">
        <f>Q218/'App MODELE'!$Q$4*1000</f>
        <v>1.3081086438242273</v>
      </c>
    </row>
    <row r="219" spans="16:20" x14ac:dyDescent="0.2">
      <c r="P219" s="19">
        <v>39722</v>
      </c>
      <c r="Q219">
        <v>6.4519354838709697</v>
      </c>
      <c r="R219" s="73">
        <v>31</v>
      </c>
      <c r="S219" s="28">
        <f t="shared" si="4"/>
        <v>2.4088767487570824</v>
      </c>
      <c r="T219">
        <f>Q219/'App MODELE'!$Q$4*1000</f>
        <v>1.7762085562437628</v>
      </c>
    </row>
    <row r="220" spans="16:20" x14ac:dyDescent="0.2">
      <c r="P220" s="19">
        <v>39753</v>
      </c>
      <c r="Q220">
        <v>11.200600000000001</v>
      </c>
      <c r="R220" s="73">
        <v>30</v>
      </c>
      <c r="S220" s="28">
        <f t="shared" si="4"/>
        <v>4.3212191358024699</v>
      </c>
      <c r="T220">
        <f>Q220/'App MODELE'!$Q$4*1000</f>
        <v>3.083509065581624</v>
      </c>
    </row>
    <row r="221" spans="16:20" x14ac:dyDescent="0.2">
      <c r="P221" s="19">
        <v>39783</v>
      </c>
      <c r="Q221">
        <v>41.262903225806461</v>
      </c>
      <c r="R221" s="73">
        <v>31</v>
      </c>
      <c r="S221" s="28">
        <f t="shared" si="4"/>
        <v>15.405803175704326</v>
      </c>
      <c r="T221">
        <f>Q221/'App MODELE'!$Q$4*1000</f>
        <v>11.359617892701412</v>
      </c>
    </row>
    <row r="222" spans="16:20" x14ac:dyDescent="0.2">
      <c r="P222" s="19">
        <v>39814</v>
      </c>
      <c r="Q222">
        <v>52.158064516129024</v>
      </c>
      <c r="R222" s="73">
        <v>31</v>
      </c>
      <c r="S222" s="28">
        <f t="shared" si="4"/>
        <v>19.473590395806838</v>
      </c>
      <c r="T222">
        <f>Q222/'App MODELE'!$Q$4*1000</f>
        <v>14.359040120946648</v>
      </c>
    </row>
    <row r="223" spans="16:20" x14ac:dyDescent="0.2">
      <c r="P223" s="19">
        <v>39845</v>
      </c>
      <c r="Q223">
        <v>130.81857142857146</v>
      </c>
      <c r="R223" s="73">
        <v>28</v>
      </c>
      <c r="S223" s="28">
        <f t="shared" si="4"/>
        <v>54.075136999244151</v>
      </c>
      <c r="T223">
        <f>Q223/'App MODELE'!$Q$4*1000</f>
        <v>36.01416450426202</v>
      </c>
    </row>
    <row r="224" spans="16:20" x14ac:dyDescent="0.2">
      <c r="P224" s="19">
        <v>39873</v>
      </c>
      <c r="Q224">
        <v>15.17548387096774</v>
      </c>
      <c r="R224" s="73">
        <v>31</v>
      </c>
      <c r="S224" s="28">
        <f t="shared" si="4"/>
        <v>5.6658765945966767</v>
      </c>
      <c r="T224">
        <f>Q224/'App MODELE'!$Q$4*1000</f>
        <v>4.17778887655275</v>
      </c>
    </row>
    <row r="225" spans="16:20" x14ac:dyDescent="0.2">
      <c r="P225" s="19">
        <v>39904</v>
      </c>
      <c r="Q225">
        <v>3.801333333333333</v>
      </c>
      <c r="R225" s="73">
        <v>30</v>
      </c>
      <c r="S225" s="28">
        <f t="shared" si="4"/>
        <v>1.4665637860082303</v>
      </c>
      <c r="T225">
        <f>Q225/'App MODELE'!$Q$4*1000</f>
        <v>1.0465015976493173</v>
      </c>
    </row>
    <row r="226" spans="16:20" x14ac:dyDescent="0.2">
      <c r="P226" s="19">
        <v>39934</v>
      </c>
      <c r="Q226">
        <v>1.4882258064516127</v>
      </c>
      <c r="R226" s="73">
        <v>31</v>
      </c>
      <c r="S226" s="28">
        <f t="shared" si="4"/>
        <v>0.55563986202643856</v>
      </c>
      <c r="T226">
        <f>Q226/'App MODELE'!$Q$4*1000</f>
        <v>0.40970642339036034</v>
      </c>
    </row>
    <row r="227" spans="16:20" x14ac:dyDescent="0.2">
      <c r="P227" s="19">
        <v>39965</v>
      </c>
      <c r="Q227">
        <v>0.82053333333333345</v>
      </c>
      <c r="R227" s="73">
        <v>30</v>
      </c>
      <c r="S227" s="28">
        <f t="shared" si="4"/>
        <v>0.31656378600823049</v>
      </c>
      <c r="T227">
        <f>Q227/'App MODELE'!$Q$4*1000</f>
        <v>0.22589164615692386</v>
      </c>
    </row>
    <row r="228" spans="16:20" x14ac:dyDescent="0.2">
      <c r="P228" s="19">
        <v>39995</v>
      </c>
      <c r="Q228">
        <v>0.19309677419354851</v>
      </c>
      <c r="R228" s="73">
        <v>31</v>
      </c>
      <c r="S228" s="28">
        <f t="shared" si="4"/>
        <v>7.2094076386480174E-2</v>
      </c>
      <c r="T228">
        <f>Q228/'App MODELE'!$Q$4*1000</f>
        <v>5.3159264125169588E-2</v>
      </c>
    </row>
    <row r="229" spans="16:20" x14ac:dyDescent="0.2">
      <c r="P229" s="19">
        <v>40026</v>
      </c>
      <c r="Q229">
        <v>7.0000000000000021E-2</v>
      </c>
      <c r="R229" s="73">
        <v>31</v>
      </c>
      <c r="S229" s="28">
        <f t="shared" si="4"/>
        <v>2.613500597371566E-2</v>
      </c>
      <c r="T229">
        <f>Q229/'App MODELE'!$Q$4*1000</f>
        <v>1.9270899290280315E-2</v>
      </c>
    </row>
    <row r="230" spans="16:20" x14ac:dyDescent="0.2">
      <c r="P230" s="19">
        <v>40057</v>
      </c>
      <c r="Q230">
        <v>10.9384</v>
      </c>
      <c r="R230" s="73">
        <v>30</v>
      </c>
      <c r="S230" s="28">
        <f t="shared" si="4"/>
        <v>4.2200617283950619</v>
      </c>
      <c r="T230">
        <f>Q230/'App MODELE'!$Q$4*1000</f>
        <v>3.011325782811459</v>
      </c>
    </row>
    <row r="231" spans="16:20" x14ac:dyDescent="0.2">
      <c r="P231" s="19">
        <v>40087</v>
      </c>
      <c r="Q231">
        <v>1.9535483870967745</v>
      </c>
      <c r="R231" s="73">
        <v>31</v>
      </c>
      <c r="S231" s="28">
        <f t="shared" si="4"/>
        <v>0.72937141095309688</v>
      </c>
      <c r="T231">
        <f>Q231/'App MODELE'!$Q$4*1000</f>
        <v>0.53780906037759246</v>
      </c>
    </row>
    <row r="232" spans="16:20" x14ac:dyDescent="0.2">
      <c r="P232" s="19">
        <v>40118</v>
      </c>
      <c r="Q232">
        <v>0.42840000000000011</v>
      </c>
      <c r="R232" s="73">
        <v>30</v>
      </c>
      <c r="S232" s="28">
        <f t="shared" si="4"/>
        <v>0.16527777777777783</v>
      </c>
      <c r="T232">
        <f>Q232/'App MODELE'!$Q$4*1000</f>
        <v>0.11793790365651552</v>
      </c>
    </row>
    <row r="233" spans="16:20" x14ac:dyDescent="0.2">
      <c r="P233" s="19">
        <v>40148</v>
      </c>
      <c r="Q233">
        <v>72.897032258064513</v>
      </c>
      <c r="R233" s="73">
        <v>31</v>
      </c>
      <c r="S233" s="28">
        <f t="shared" si="4"/>
        <v>27.216633907580839</v>
      </c>
      <c r="T233">
        <f>Q233/'App MODELE'!$Q$4*1000</f>
        <v>20.068448102935374</v>
      </c>
    </row>
    <row r="234" spans="16:20" x14ac:dyDescent="0.2">
      <c r="P234" s="19">
        <v>40179</v>
      </c>
      <c r="Q234">
        <v>91.935483870967744</v>
      </c>
      <c r="R234" s="73">
        <v>31</v>
      </c>
      <c r="S234" s="28">
        <f t="shared" si="4"/>
        <v>34.324777430916868</v>
      </c>
      <c r="T234">
        <f>Q234/'App MODELE'!$Q$4*1000</f>
        <v>25.309706441151558</v>
      </c>
    </row>
    <row r="235" spans="16:20" x14ac:dyDescent="0.2">
      <c r="P235" s="19">
        <v>40210</v>
      </c>
      <c r="Q235">
        <v>175.79642857142855</v>
      </c>
      <c r="R235" s="73">
        <v>28</v>
      </c>
      <c r="S235" s="28">
        <f t="shared" si="4"/>
        <v>72.667174508692355</v>
      </c>
      <c r="T235">
        <f>Q235/'App MODELE'!$Q$4*1000</f>
        <v>48.396503865585075</v>
      </c>
    </row>
    <row r="236" spans="16:20" x14ac:dyDescent="0.2">
      <c r="P236" s="19">
        <v>40238</v>
      </c>
      <c r="Q236">
        <v>108.20645161290322</v>
      </c>
      <c r="R236" s="73">
        <v>31</v>
      </c>
      <c r="S236" s="28">
        <f t="shared" si="4"/>
        <v>40.399660847111413</v>
      </c>
      <c r="T236">
        <f>Q236/'App MODELE'!$Q$4*1000</f>
        <v>29.789080451297817</v>
      </c>
    </row>
    <row r="237" spans="16:20" x14ac:dyDescent="0.2">
      <c r="P237" s="19">
        <v>40269</v>
      </c>
      <c r="Q237">
        <v>14.206666666666672</v>
      </c>
      <c r="R237" s="73">
        <v>30</v>
      </c>
      <c r="S237" s="28">
        <f t="shared" si="4"/>
        <v>5.4809670781893027</v>
      </c>
      <c r="T237">
        <f>Q237/'App MODELE'!$Q$4*1000</f>
        <v>3.9110748940559383</v>
      </c>
    </row>
    <row r="238" spans="16:20" x14ac:dyDescent="0.2">
      <c r="P238" s="19">
        <v>40299</v>
      </c>
      <c r="Q238">
        <v>4.0558064516129022</v>
      </c>
      <c r="R238" s="73">
        <v>31</v>
      </c>
      <c r="S238" s="28">
        <f t="shared" si="4"/>
        <v>1.5142646548733956</v>
      </c>
      <c r="T238">
        <f>Q238/'App MODELE'!$Q$4*1000</f>
        <v>1.1165576809985911</v>
      </c>
    </row>
    <row r="239" spans="16:20" x14ac:dyDescent="0.2">
      <c r="P239" s="19">
        <v>40330</v>
      </c>
      <c r="Q239">
        <v>1.9423333333333335</v>
      </c>
      <c r="R239" s="73">
        <v>30</v>
      </c>
      <c r="S239" s="28">
        <f t="shared" si="4"/>
        <v>0.74935699588477367</v>
      </c>
      <c r="T239">
        <f>Q239/'App MODELE'!$Q$4*1000</f>
        <v>0.53472157221173033</v>
      </c>
    </row>
    <row r="240" spans="16:20" x14ac:dyDescent="0.2">
      <c r="P240" s="19">
        <v>40360</v>
      </c>
      <c r="Q240">
        <v>0.85735483870967744</v>
      </c>
      <c r="R240" s="73">
        <v>31</v>
      </c>
      <c r="S240" s="28">
        <f t="shared" si="4"/>
        <v>0.32009962616102056</v>
      </c>
      <c r="T240">
        <f>Q240/'App MODELE'!$Q$4*1000</f>
        <v>0.23602855361155303</v>
      </c>
    </row>
    <row r="241" spans="16:20" x14ac:dyDescent="0.2">
      <c r="P241" s="19">
        <v>40391</v>
      </c>
      <c r="Q241">
        <v>0.3750645161290323</v>
      </c>
      <c r="R241" s="73">
        <v>31</v>
      </c>
      <c r="S241" s="28">
        <f t="shared" si="4"/>
        <v>0.14003304813658612</v>
      </c>
      <c r="T241">
        <f>Q241/'App MODELE'!$Q$4*1000</f>
        <v>0.10325472168114709</v>
      </c>
    </row>
    <row r="242" spans="16:20" x14ac:dyDescent="0.2">
      <c r="P242" s="19">
        <v>40422</v>
      </c>
      <c r="Q242">
        <v>1.8456333333333335</v>
      </c>
      <c r="R242" s="73">
        <v>30</v>
      </c>
      <c r="S242" s="28">
        <f t="shared" si="4"/>
        <v>0.71204989711934163</v>
      </c>
      <c r="T242">
        <f>Q242/'App MODELE'!$Q$4*1000</f>
        <v>0.50810020133501443</v>
      </c>
    </row>
    <row r="243" spans="16:20" x14ac:dyDescent="0.2">
      <c r="P243" s="19">
        <v>40452</v>
      </c>
      <c r="Q243">
        <v>13.973677419354834</v>
      </c>
      <c r="R243" s="73">
        <v>31</v>
      </c>
      <c r="S243" s="28">
        <f t="shared" si="4"/>
        <v>5.2171734689944875</v>
      </c>
      <c r="T243">
        <f>Q243/'App MODELE'!$Q$4*1000</f>
        <v>3.846933289475015</v>
      </c>
    </row>
    <row r="244" spans="16:20" x14ac:dyDescent="0.2">
      <c r="P244" s="19">
        <v>40483</v>
      </c>
      <c r="Q244">
        <v>25.242000000000001</v>
      </c>
      <c r="R244" s="73">
        <v>30</v>
      </c>
      <c r="S244" s="28">
        <f t="shared" si="4"/>
        <v>9.7384259259259256</v>
      </c>
      <c r="T244">
        <f>Q244/'App MODELE'!$Q$4*1000</f>
        <v>6.9490862840750793</v>
      </c>
    </row>
    <row r="245" spans="16:20" x14ac:dyDescent="0.2">
      <c r="P245" s="19">
        <v>40513</v>
      </c>
      <c r="Q245">
        <v>75.011290322580649</v>
      </c>
      <c r="R245" s="73">
        <v>31</v>
      </c>
      <c r="S245" s="28">
        <f t="shared" si="4"/>
        <v>28.006007438239486</v>
      </c>
      <c r="T245">
        <f>Q245/'App MODELE'!$Q$4*1000</f>
        <v>20.650500306291853</v>
      </c>
    </row>
    <row r="246" spans="16:20" x14ac:dyDescent="0.2">
      <c r="P246" s="19">
        <v>40544</v>
      </c>
      <c r="Q246">
        <v>10.758064516129032</v>
      </c>
      <c r="R246" s="73">
        <v>31</v>
      </c>
      <c r="S246" s="28">
        <f t="shared" si="4"/>
        <v>4.0166011484950088</v>
      </c>
      <c r="T246">
        <f>Q246/'App MODELE'!$Q$4*1000</f>
        <v>2.9616796835522963</v>
      </c>
    </row>
    <row r="247" spans="16:20" x14ac:dyDescent="0.2">
      <c r="P247" s="19">
        <v>40575</v>
      </c>
      <c r="Q247">
        <v>19.590714285714284</v>
      </c>
      <c r="R247" s="73">
        <v>28</v>
      </c>
      <c r="S247" s="28">
        <f t="shared" si="4"/>
        <v>8.0980135109599392</v>
      </c>
      <c r="T247">
        <f>Q247/'App MODELE'!$Q$4*1000</f>
        <v>5.3932954574950811</v>
      </c>
    </row>
    <row r="248" spans="16:20" x14ac:dyDescent="0.2">
      <c r="P248" s="19">
        <v>40603</v>
      </c>
      <c r="Q248">
        <v>12.009677419354837</v>
      </c>
      <c r="R248" s="73">
        <v>31</v>
      </c>
      <c r="S248" s="28">
        <f t="shared" si="4"/>
        <v>4.4838998728176662</v>
      </c>
      <c r="T248">
        <f>Q248/'App MODELE'!$Q$4*1000</f>
        <v>3.3062469151020082</v>
      </c>
    </row>
    <row r="249" spans="16:20" x14ac:dyDescent="0.2">
      <c r="P249" s="19">
        <v>40634</v>
      </c>
      <c r="Q249">
        <v>3.0350000000000006</v>
      </c>
      <c r="R249" s="73">
        <v>30</v>
      </c>
      <c r="S249" s="28">
        <f t="shared" si="4"/>
        <v>1.1709104938271608</v>
      </c>
      <c r="T249">
        <f>Q249/'App MODELE'!$Q$4*1000</f>
        <v>0.83553113351429642</v>
      </c>
    </row>
    <row r="250" spans="16:20" x14ac:dyDescent="0.2">
      <c r="P250" s="19">
        <v>40664</v>
      </c>
      <c r="Q250">
        <v>19.169666666666672</v>
      </c>
      <c r="R250" s="73">
        <v>31</v>
      </c>
      <c r="S250" s="28">
        <f t="shared" si="4"/>
        <v>7.1571336121067333</v>
      </c>
      <c r="T250">
        <f>Q250/'App MODELE'!$Q$4*1000</f>
        <v>5.2773816537368123</v>
      </c>
    </row>
    <row r="251" spans="16:20" x14ac:dyDescent="0.2">
      <c r="P251" s="19">
        <v>40695</v>
      </c>
      <c r="Q251">
        <v>5.7695666666666678</v>
      </c>
      <c r="R251" s="73">
        <v>30</v>
      </c>
      <c r="S251" s="28">
        <f t="shared" si="4"/>
        <v>2.2259130658436219</v>
      </c>
      <c r="T251">
        <f>Q251/'App MODELE'!$Q$4*1000</f>
        <v>1.5883534025984516</v>
      </c>
    </row>
    <row r="252" spans="16:20" x14ac:dyDescent="0.2">
      <c r="P252" s="19">
        <v>40725</v>
      </c>
      <c r="Q252">
        <v>0.55241935483870974</v>
      </c>
      <c r="R252" s="73">
        <v>31</v>
      </c>
      <c r="S252" s="28">
        <f t="shared" si="4"/>
        <v>0.20624975912436894</v>
      </c>
      <c r="T252">
        <f>Q252/'App MODELE'!$Q$4*1000</f>
        <v>0.15208025361569141</v>
      </c>
    </row>
    <row r="253" spans="16:20" x14ac:dyDescent="0.2">
      <c r="P253" s="19">
        <v>40756</v>
      </c>
      <c r="Q253">
        <v>0.33229032258064517</v>
      </c>
      <c r="R253" s="73">
        <v>31</v>
      </c>
      <c r="S253" s="28">
        <f t="shared" si="4"/>
        <v>0.12406299379504375</v>
      </c>
      <c r="T253">
        <f>Q253/'App MODELE'!$Q$4*1000</f>
        <v>9.1479047736948135E-2</v>
      </c>
    </row>
    <row r="254" spans="16:20" x14ac:dyDescent="0.2">
      <c r="P254" s="19">
        <v>40787</v>
      </c>
      <c r="Q254">
        <v>0.25983333333333319</v>
      </c>
      <c r="R254" s="73">
        <v>30</v>
      </c>
      <c r="S254" s="28">
        <f t="shared" si="4"/>
        <v>0.10024434156378596</v>
      </c>
      <c r="T254">
        <f>Q254/'App MODELE'!$Q$4*1000</f>
        <v>7.1531742841778531E-2</v>
      </c>
    </row>
    <row r="255" spans="16:20" x14ac:dyDescent="0.2">
      <c r="P255" s="19">
        <v>40817</v>
      </c>
      <c r="Q255">
        <v>7.3782903225806455</v>
      </c>
      <c r="R255" s="73">
        <v>31</v>
      </c>
      <c r="S255" s="28">
        <f t="shared" si="4"/>
        <v>2.7547380236636219</v>
      </c>
      <c r="T255">
        <f>Q255/'App MODELE'!$Q$4*1000</f>
        <v>2.0312327105843062</v>
      </c>
    </row>
    <row r="256" spans="16:20" x14ac:dyDescent="0.2">
      <c r="P256" s="19">
        <v>40848</v>
      </c>
      <c r="Q256">
        <v>39.850666666666669</v>
      </c>
      <c r="R256" s="73">
        <v>30</v>
      </c>
      <c r="S256" s="28">
        <f t="shared" si="4"/>
        <v>15.374485596707823</v>
      </c>
      <c r="T256">
        <f>Q256/'App MODELE'!$Q$4*1000</f>
        <v>10.970831199769485</v>
      </c>
    </row>
    <row r="257" spans="16:20" x14ac:dyDescent="0.2">
      <c r="P257" s="19">
        <v>40878</v>
      </c>
      <c r="Q257">
        <v>6.1770967741935499</v>
      </c>
      <c r="R257" s="73">
        <v>31</v>
      </c>
      <c r="S257" s="28">
        <f t="shared" si="4"/>
        <v>2.3062637299109729</v>
      </c>
      <c r="T257">
        <f>Q257/'App MODELE'!$Q$4*1000</f>
        <v>1.7005458548828467</v>
      </c>
    </row>
    <row r="258" spans="16:20" x14ac:dyDescent="0.2">
      <c r="P258" s="19">
        <v>40909</v>
      </c>
      <c r="Q258">
        <v>3.807096774193548</v>
      </c>
      <c r="R258" s="73">
        <v>31</v>
      </c>
      <c r="S258" s="28">
        <f t="shared" si="4"/>
        <v>1.4214070990865995</v>
      </c>
      <c r="T258">
        <f>Q258/'App MODELE'!$Q$4*1000</f>
        <v>1.0480882646262129</v>
      </c>
    </row>
    <row r="259" spans="16:20" x14ac:dyDescent="0.2">
      <c r="P259" s="19">
        <v>40940</v>
      </c>
      <c r="Q259">
        <v>2.6865517241379311</v>
      </c>
      <c r="R259" s="73">
        <v>29</v>
      </c>
      <c r="S259" s="28">
        <f t="shared" ref="S259:S322" si="5">Q259/R259/24/3600*1000000</f>
        <v>1.0722189192759943</v>
      </c>
      <c r="T259">
        <f>Q259/'App MODELE'!$Q$4*1000</f>
        <v>0.73960382448558559</v>
      </c>
    </row>
    <row r="260" spans="16:20" x14ac:dyDescent="0.2">
      <c r="P260" s="19">
        <v>40969</v>
      </c>
      <c r="Q260">
        <v>1.3394193548387099</v>
      </c>
      <c r="R260" s="73">
        <v>31</v>
      </c>
      <c r="S260" s="28">
        <f t="shared" si="5"/>
        <v>0.50008189771457201</v>
      </c>
      <c r="T260">
        <f>Q260/'App MODELE'!$Q$4*1000</f>
        <v>0.3687402213507</v>
      </c>
    </row>
    <row r="261" spans="16:20" x14ac:dyDescent="0.2">
      <c r="P261" s="19">
        <v>41000</v>
      </c>
      <c r="Q261">
        <v>3.1429999999999998</v>
      </c>
      <c r="R261" s="73">
        <v>30</v>
      </c>
      <c r="S261" s="28">
        <f t="shared" si="5"/>
        <v>1.2125771604938271</v>
      </c>
      <c r="T261">
        <f>Q261/'App MODELE'!$Q$4*1000</f>
        <v>0.86526337813358578</v>
      </c>
    </row>
    <row r="262" spans="16:20" x14ac:dyDescent="0.2">
      <c r="P262" s="19">
        <v>41030</v>
      </c>
      <c r="Q262">
        <v>0.95799999999999963</v>
      </c>
      <c r="R262" s="73">
        <v>31</v>
      </c>
      <c r="S262" s="28">
        <f t="shared" si="5"/>
        <v>0.35767622461170834</v>
      </c>
      <c r="T262">
        <f>Q262/'App MODELE'!$Q$4*1000</f>
        <v>0.26373602171555038</v>
      </c>
    </row>
    <row r="263" spans="16:20" x14ac:dyDescent="0.2">
      <c r="P263" s="19">
        <v>41061</v>
      </c>
      <c r="Q263">
        <v>0.1565</v>
      </c>
      <c r="R263" s="73">
        <v>30</v>
      </c>
      <c r="S263" s="28">
        <f t="shared" si="5"/>
        <v>6.0378086419753084E-2</v>
      </c>
      <c r="T263">
        <f>Q263/'App MODELE'!$Q$4*1000</f>
        <v>4.3084224841840976E-2</v>
      </c>
    </row>
    <row r="264" spans="16:20" x14ac:dyDescent="0.2">
      <c r="P264" s="19">
        <v>41091</v>
      </c>
      <c r="Q264">
        <v>3.2741935483870985E-2</v>
      </c>
      <c r="R264" s="73">
        <v>31</v>
      </c>
      <c r="S264" s="28">
        <f t="shared" si="5"/>
        <v>1.2224438278028294E-2</v>
      </c>
      <c r="T264">
        <f>Q264/'App MODELE'!$Q$4*1000</f>
        <v>9.0138077325504721E-3</v>
      </c>
    </row>
    <row r="265" spans="16:20" x14ac:dyDescent="0.2">
      <c r="P265" s="19">
        <v>41122</v>
      </c>
      <c r="Q265">
        <v>0.59151612903225792</v>
      </c>
      <c r="R265" s="73">
        <v>31</v>
      </c>
      <c r="S265" s="28">
        <f t="shared" si="5"/>
        <v>0.22084682236867453</v>
      </c>
      <c r="T265">
        <f>Q265/'App MODELE'!$Q$4*1000</f>
        <v>0.16284353930224421</v>
      </c>
    </row>
    <row r="266" spans="16:20" x14ac:dyDescent="0.2">
      <c r="P266" s="19">
        <v>41153</v>
      </c>
      <c r="Q266">
        <v>0.14996666666666669</v>
      </c>
      <c r="R266" s="73">
        <v>30</v>
      </c>
      <c r="S266" s="28">
        <f t="shared" si="5"/>
        <v>5.785751028806585E-2</v>
      </c>
      <c r="T266">
        <f>Q266/'App MODELE'!$Q$4*1000</f>
        <v>4.1285607574748154E-2</v>
      </c>
    </row>
    <row r="267" spans="16:20" x14ac:dyDescent="0.2">
      <c r="P267" s="19">
        <v>41183</v>
      </c>
      <c r="Q267">
        <v>11.877193548387096</v>
      </c>
      <c r="R267" s="73">
        <v>31</v>
      </c>
      <c r="S267" s="28">
        <f t="shared" si="5"/>
        <v>4.4344360619724821</v>
      </c>
      <c r="T267">
        <f>Q267/'App MODELE'!$Q$4*1000</f>
        <v>3.2697742960304961</v>
      </c>
    </row>
    <row r="268" spans="16:20" x14ac:dyDescent="0.2">
      <c r="P268" s="19">
        <v>41214</v>
      </c>
      <c r="Q268">
        <v>61.229000000000006</v>
      </c>
      <c r="R268" s="73">
        <v>30</v>
      </c>
      <c r="S268" s="28">
        <f t="shared" si="5"/>
        <v>23.622299382716051</v>
      </c>
      <c r="T268">
        <f>Q268/'App MODELE'!$Q$4*1000</f>
        <v>16.856255609208187</v>
      </c>
    </row>
    <row r="269" spans="16:20" x14ac:dyDescent="0.2">
      <c r="P269" s="19">
        <v>41244</v>
      </c>
      <c r="Q269">
        <v>34.950645161290332</v>
      </c>
      <c r="R269" s="73">
        <v>31</v>
      </c>
      <c r="S269" s="28">
        <f t="shared" si="5"/>
        <v>13.049076001079126</v>
      </c>
      <c r="T269">
        <f>Q269/'App MODELE'!$Q$4*1000</f>
        <v>9.6218623290506962</v>
      </c>
    </row>
    <row r="270" spans="16:20" x14ac:dyDescent="0.2">
      <c r="P270" s="19">
        <v>41275</v>
      </c>
      <c r="Q270">
        <v>21.046451612903223</v>
      </c>
      <c r="R270" s="73">
        <v>31</v>
      </c>
      <c r="S270" s="28">
        <f t="shared" si="5"/>
        <v>7.8578448375534728</v>
      </c>
      <c r="T270">
        <f>Q270/'App MODELE'!$Q$4*1000</f>
        <v>5.7940578492859371</v>
      </c>
    </row>
    <row r="271" spans="16:20" x14ac:dyDescent="0.2">
      <c r="P271" s="19">
        <v>41306</v>
      </c>
      <c r="Q271">
        <v>11.598214285714286</v>
      </c>
      <c r="R271" s="73">
        <v>28</v>
      </c>
      <c r="S271" s="28">
        <f t="shared" si="5"/>
        <v>4.7942354024943308</v>
      </c>
      <c r="T271">
        <f>Q271/'App MODELE'!$Q$4*1000</f>
        <v>3.1929717063870053</v>
      </c>
    </row>
    <row r="272" spans="16:20" x14ac:dyDescent="0.2">
      <c r="P272" s="19">
        <v>41334</v>
      </c>
      <c r="Q272">
        <v>81.614516129032268</v>
      </c>
      <c r="R272" s="73">
        <v>31</v>
      </c>
      <c r="S272" s="28">
        <f t="shared" si="5"/>
        <v>30.471369522488153</v>
      </c>
      <c r="T272">
        <f>Q272/'App MODELE'!$Q$4*1000</f>
        <v>22.468358870679122</v>
      </c>
    </row>
    <row r="273" spans="16:20" x14ac:dyDescent="0.2">
      <c r="P273" s="19">
        <v>41365</v>
      </c>
      <c r="Q273">
        <v>30.144000000000002</v>
      </c>
      <c r="R273" s="73">
        <v>30</v>
      </c>
      <c r="S273" s="28">
        <f t="shared" si="5"/>
        <v>11.629629629629632</v>
      </c>
      <c r="T273">
        <f>Q273/'App MODELE'!$Q$4*1000</f>
        <v>8.2985998315172811</v>
      </c>
    </row>
    <row r="274" spans="16:20" x14ac:dyDescent="0.2">
      <c r="P274" s="19">
        <v>41395</v>
      </c>
      <c r="Q274">
        <v>3.0993548387096768</v>
      </c>
      <c r="R274" s="73">
        <v>31</v>
      </c>
      <c r="S274" s="28">
        <f t="shared" si="5"/>
        <v>1.1571665317763131</v>
      </c>
      <c r="T274">
        <f>Q274/'App MODELE'!$Q$4*1000</f>
        <v>0.85324792802310212</v>
      </c>
    </row>
    <row r="275" spans="16:20" x14ac:dyDescent="0.2">
      <c r="P275" s="19">
        <v>41426</v>
      </c>
      <c r="Q275">
        <v>1.0536000000000001</v>
      </c>
      <c r="R275" s="73">
        <v>30</v>
      </c>
      <c r="S275" s="28">
        <f t="shared" si="5"/>
        <v>0.40648148148148155</v>
      </c>
      <c r="T275">
        <f>Q275/'App MODELE'!$Q$4*1000</f>
        <v>0.29005456417484765</v>
      </c>
    </row>
    <row r="276" spans="16:20" x14ac:dyDescent="0.2">
      <c r="P276" s="19">
        <v>41456</v>
      </c>
      <c r="Q276">
        <v>0.1576129032258064</v>
      </c>
      <c r="R276" s="73">
        <v>31</v>
      </c>
      <c r="S276" s="28">
        <f t="shared" si="5"/>
        <v>5.8845916676301666E-2</v>
      </c>
      <c r="T276">
        <f>Q276/'App MODELE'!$Q$4*1000</f>
        <v>4.3390605498760164E-2</v>
      </c>
    </row>
    <row r="277" spans="16:20" x14ac:dyDescent="0.2">
      <c r="P277" s="19">
        <v>41487</v>
      </c>
      <c r="Q277">
        <v>0.19712903225806461</v>
      </c>
      <c r="R277" s="73">
        <v>31</v>
      </c>
      <c r="S277" s="28">
        <f t="shared" si="5"/>
        <v>7.359954908081863E-2</v>
      </c>
      <c r="T277">
        <f>Q277/'App MODELE'!$Q$4*1000</f>
        <v>5.4269338969079733E-2</v>
      </c>
    </row>
    <row r="278" spans="16:20" x14ac:dyDescent="0.2">
      <c r="P278" s="19">
        <v>41518</v>
      </c>
      <c r="Q278">
        <v>5.2176999999999989</v>
      </c>
      <c r="R278" s="73">
        <v>30</v>
      </c>
      <c r="S278" s="28">
        <f t="shared" si="5"/>
        <v>2.0130015432098758</v>
      </c>
      <c r="T278">
        <f>Q278/'App MODELE'!$Q$4*1000</f>
        <v>1.436425303241365</v>
      </c>
    </row>
    <row r="279" spans="16:20" x14ac:dyDescent="0.2">
      <c r="P279" s="19">
        <v>41548</v>
      </c>
      <c r="Q279">
        <v>0.68425806451612947</v>
      </c>
      <c r="R279" s="73">
        <v>31</v>
      </c>
      <c r="S279" s="28">
        <f t="shared" si="5"/>
        <v>0.25547269433845937</v>
      </c>
      <c r="T279">
        <f>Q279/'App MODELE'!$Q$4*1000</f>
        <v>0.18837526071217797</v>
      </c>
    </row>
    <row r="280" spans="16:20" x14ac:dyDescent="0.2">
      <c r="P280" s="19">
        <v>41579</v>
      </c>
      <c r="Q280">
        <v>3.4521666666666659</v>
      </c>
      <c r="R280" s="73">
        <v>30</v>
      </c>
      <c r="S280" s="28">
        <f t="shared" si="5"/>
        <v>1.3318544238683125</v>
      </c>
      <c r="T280">
        <f>Q280/'App MODELE'!$Q$4*1000</f>
        <v>0.95037651666565703</v>
      </c>
    </row>
    <row r="281" spans="16:20" x14ac:dyDescent="0.2">
      <c r="P281" s="19">
        <v>41609</v>
      </c>
      <c r="Q281">
        <v>0.68780645161290366</v>
      </c>
      <c r="R281" s="73">
        <v>31</v>
      </c>
      <c r="S281" s="28">
        <f t="shared" si="5"/>
        <v>0.25679751030947717</v>
      </c>
      <c r="T281">
        <f>Q281/'App MODELE'!$Q$4*1000</f>
        <v>0.1893521265748189</v>
      </c>
    </row>
    <row r="282" spans="16:20" x14ac:dyDescent="0.2">
      <c r="P282" s="19">
        <v>41640</v>
      </c>
      <c r="Q282">
        <v>12.45032258064516</v>
      </c>
      <c r="R282" s="73">
        <v>31</v>
      </c>
      <c r="S282" s="28">
        <f t="shared" si="5"/>
        <v>4.6484179288549727</v>
      </c>
      <c r="T282">
        <f>Q282/'App MODELE'!$Q$4*1000</f>
        <v>3.4275558940445103</v>
      </c>
    </row>
    <row r="283" spans="16:20" x14ac:dyDescent="0.2">
      <c r="P283" s="19">
        <v>41671</v>
      </c>
      <c r="Q283">
        <v>25.111071428571417</v>
      </c>
      <c r="R283" s="73">
        <v>28</v>
      </c>
      <c r="S283" s="28">
        <f t="shared" si="5"/>
        <v>10.379907171201809</v>
      </c>
      <c r="T283">
        <f>Q283/'App MODELE'!$Q$4*1000</f>
        <v>6.9130418367290725</v>
      </c>
    </row>
    <row r="284" spans="16:20" x14ac:dyDescent="0.2">
      <c r="P284" s="19">
        <v>41699</v>
      </c>
      <c r="Q284">
        <v>3.6167741935483866</v>
      </c>
      <c r="R284" s="73">
        <v>31</v>
      </c>
      <c r="S284" s="28">
        <f t="shared" si="5"/>
        <v>1.3503487879138238</v>
      </c>
      <c r="T284">
        <f>Q284/'App MODELE'!$Q$4*1000</f>
        <v>0.99569273199365349</v>
      </c>
    </row>
    <row r="285" spans="16:20" x14ac:dyDescent="0.2">
      <c r="P285" s="19">
        <v>41730</v>
      </c>
      <c r="Q285">
        <v>6.0113333333333339</v>
      </c>
      <c r="R285" s="73">
        <v>30</v>
      </c>
      <c r="S285" s="28">
        <f t="shared" si="5"/>
        <v>2.3191872427983542</v>
      </c>
      <c r="T285">
        <f>Q285/'App MODELE'!$Q$4*1000</f>
        <v>1.6549114180995959</v>
      </c>
    </row>
    <row r="286" spans="16:20" x14ac:dyDescent="0.2">
      <c r="P286" s="19">
        <v>41760</v>
      </c>
      <c r="Q286">
        <v>0.67454838709677423</v>
      </c>
      <c r="R286" s="73">
        <v>31</v>
      </c>
      <c r="S286" s="28">
        <f t="shared" si="5"/>
        <v>0.25184751609049216</v>
      </c>
      <c r="T286">
        <f>Q286/'App MODELE'!$Q$4*1000</f>
        <v>0.1857022004880422</v>
      </c>
    </row>
    <row r="287" spans="16:20" x14ac:dyDescent="0.2">
      <c r="P287" s="19">
        <v>41791</v>
      </c>
      <c r="Q287">
        <v>0.18076666666666666</v>
      </c>
      <c r="R287" s="73">
        <v>30</v>
      </c>
      <c r="S287" s="28">
        <f t="shared" si="5"/>
        <v>6.9740226337448558E-2</v>
      </c>
      <c r="T287">
        <f>Q287/'App MODELE'!$Q$4*1000</f>
        <v>4.9764803262471478E-2</v>
      </c>
    </row>
    <row r="288" spans="16:20" x14ac:dyDescent="0.2">
      <c r="P288" s="19">
        <v>41821</v>
      </c>
      <c r="Q288">
        <v>0.13051612903225807</v>
      </c>
      <c r="R288" s="73">
        <v>31</v>
      </c>
      <c r="S288" s="28">
        <f t="shared" si="5"/>
        <v>4.8729140170347247E-2</v>
      </c>
      <c r="T288">
        <f>Q288/'App MODELE'!$Q$4*1000</f>
        <v>3.5930902547683934E-2</v>
      </c>
    </row>
    <row r="289" spans="16:20" x14ac:dyDescent="0.2">
      <c r="P289" s="19">
        <v>41852</v>
      </c>
      <c r="Q289">
        <v>0.16229032258064516</v>
      </c>
      <c r="R289" s="73">
        <v>31</v>
      </c>
      <c r="S289" s="28">
        <f t="shared" si="5"/>
        <v>6.05922650017343E-2</v>
      </c>
      <c r="T289">
        <f>Q289/'App MODELE'!$Q$4*1000</f>
        <v>4.4678292317695954E-2</v>
      </c>
    </row>
    <row r="290" spans="16:20" x14ac:dyDescent="0.2">
      <c r="P290" s="19">
        <v>41883</v>
      </c>
      <c r="Q290">
        <v>0.15606666666666671</v>
      </c>
      <c r="R290" s="73">
        <v>30</v>
      </c>
      <c r="S290" s="28">
        <f t="shared" si="5"/>
        <v>6.0210905349794258E-2</v>
      </c>
      <c r="T290">
        <f>Q290/'App MODELE'!$Q$4*1000</f>
        <v>4.2964928798615444E-2</v>
      </c>
    </row>
    <row r="291" spans="16:20" x14ac:dyDescent="0.2">
      <c r="P291" s="19">
        <v>41913</v>
      </c>
      <c r="Q291">
        <v>0.17993548387096775</v>
      </c>
      <c r="R291" s="73">
        <v>31</v>
      </c>
      <c r="S291" s="28">
        <f t="shared" si="5"/>
        <v>6.7180213512159415E-2</v>
      </c>
      <c r="T291">
        <f>Q291/'App MODELE'!$Q$4*1000</f>
        <v>4.9535979834646804E-2</v>
      </c>
    </row>
    <row r="292" spans="16:20" x14ac:dyDescent="0.2">
      <c r="P292" s="19">
        <v>41944</v>
      </c>
      <c r="Q292">
        <v>15.139633333333332</v>
      </c>
      <c r="R292" s="73">
        <v>30</v>
      </c>
      <c r="S292" s="28">
        <f t="shared" si="5"/>
        <v>5.8409079218106994</v>
      </c>
      <c r="T292">
        <f>Q292/'App MODELE'!$Q$4*1000</f>
        <v>4.1679192751205347</v>
      </c>
    </row>
    <row r="293" spans="16:20" x14ac:dyDescent="0.2">
      <c r="P293" s="19">
        <v>41974</v>
      </c>
      <c r="Q293">
        <v>52.851612903225806</v>
      </c>
      <c r="R293" s="73">
        <v>31</v>
      </c>
      <c r="S293" s="28">
        <f t="shared" si="5"/>
        <v>19.732531699233054</v>
      </c>
      <c r="T293">
        <f>Q293/'App MODELE'!$Q$4*1000</f>
        <v>14.549972994099196</v>
      </c>
    </row>
    <row r="294" spans="16:20" x14ac:dyDescent="0.2">
      <c r="P294" s="19">
        <v>42005</v>
      </c>
      <c r="Q294">
        <v>28.821935483870966</v>
      </c>
      <c r="R294" s="73">
        <v>31</v>
      </c>
      <c r="S294" s="28">
        <f t="shared" si="5"/>
        <v>10.76087794350021</v>
      </c>
      <c r="T294">
        <f>Q294/'App MODELE'!$Q$4*1000</f>
        <v>7.9346373722947696</v>
      </c>
    </row>
    <row r="295" spans="16:20" x14ac:dyDescent="0.2">
      <c r="P295" s="19">
        <v>42036</v>
      </c>
      <c r="Q295">
        <v>19.699999999999996</v>
      </c>
      <c r="R295" s="73">
        <v>28</v>
      </c>
      <c r="S295" s="28">
        <f t="shared" si="5"/>
        <v>8.1431878306878289</v>
      </c>
      <c r="T295">
        <f>Q295/'App MODELE'!$Q$4*1000</f>
        <v>5.4233816574074574</v>
      </c>
    </row>
    <row r="296" spans="16:20" x14ac:dyDescent="0.2">
      <c r="P296" s="19">
        <v>42064</v>
      </c>
      <c r="Q296">
        <v>17.44709677419355</v>
      </c>
      <c r="R296" s="73">
        <v>31</v>
      </c>
      <c r="S296" s="28">
        <f t="shared" si="5"/>
        <v>6.5139996916791931</v>
      </c>
      <c r="T296">
        <f>Q296/'App MODELE'!$Q$4*1000</f>
        <v>4.8031606406179765</v>
      </c>
    </row>
    <row r="297" spans="16:20" x14ac:dyDescent="0.2">
      <c r="P297" s="19">
        <v>42095</v>
      </c>
      <c r="Q297">
        <v>6.7253333333333325</v>
      </c>
      <c r="R297" s="73">
        <v>30</v>
      </c>
      <c r="S297" s="28">
        <f t="shared" si="5"/>
        <v>2.5946502057613166</v>
      </c>
      <c r="T297">
        <f>Q297/'App MODELE'!$Q$4*1000</f>
        <v>1.8514745908604546</v>
      </c>
    </row>
    <row r="298" spans="16:20" x14ac:dyDescent="0.2">
      <c r="P298" s="19">
        <v>42125</v>
      </c>
      <c r="Q298">
        <v>3.2829354838709679</v>
      </c>
      <c r="R298" s="73">
        <v>31</v>
      </c>
      <c r="S298" s="28">
        <f t="shared" si="5"/>
        <v>1.2257076926041546</v>
      </c>
      <c r="T298">
        <f>Q298/'App MODELE'!$Q$4*1000</f>
        <v>0.90378741551664399</v>
      </c>
    </row>
    <row r="299" spans="16:20" x14ac:dyDescent="0.2">
      <c r="P299" s="19">
        <v>42156</v>
      </c>
      <c r="Q299">
        <v>3.6288666666666676</v>
      </c>
      <c r="R299" s="73">
        <v>30</v>
      </c>
      <c r="S299" s="28">
        <f t="shared" si="5"/>
        <v>1.4000257201646094</v>
      </c>
      <c r="T299">
        <f>Q299/'App MODELE'!$Q$4*1000</f>
        <v>0.99902177244555079</v>
      </c>
    </row>
    <row r="300" spans="16:20" x14ac:dyDescent="0.2">
      <c r="P300" s="19">
        <v>42186</v>
      </c>
      <c r="Q300">
        <v>0.86748387096774193</v>
      </c>
      <c r="R300" s="73">
        <v>31</v>
      </c>
      <c r="S300" s="28">
        <f t="shared" si="5"/>
        <v>0.32388137356919877</v>
      </c>
      <c r="T300">
        <f>Q300/'App MODELE'!$Q$4*1000</f>
        <v>0.23881706161945535</v>
      </c>
    </row>
    <row r="301" spans="16:20" x14ac:dyDescent="0.2">
      <c r="P301" s="19">
        <v>42217</v>
      </c>
      <c r="Q301">
        <v>1.5565483870967745</v>
      </c>
      <c r="R301" s="73">
        <v>31</v>
      </c>
      <c r="S301" s="28">
        <f t="shared" si="5"/>
        <v>0.58114859135930952</v>
      </c>
      <c r="T301">
        <f>Q301/'App MODELE'!$Q$4*1000</f>
        <v>0.42851553154557415</v>
      </c>
    </row>
    <row r="302" spans="16:20" x14ac:dyDescent="0.2">
      <c r="P302" s="19">
        <v>42248</v>
      </c>
      <c r="Q302">
        <v>0.70829999999999993</v>
      </c>
      <c r="R302" s="73">
        <v>30</v>
      </c>
      <c r="S302" s="28">
        <f t="shared" si="5"/>
        <v>0.27326388888888892</v>
      </c>
      <c r="T302">
        <f>Q302/'App MODELE'!$Q$4*1000</f>
        <v>0.19499397096150772</v>
      </c>
    </row>
    <row r="303" spans="16:20" x14ac:dyDescent="0.2">
      <c r="P303" s="19">
        <v>42278</v>
      </c>
      <c r="Q303">
        <v>2.2073548387096773</v>
      </c>
      <c r="R303" s="73">
        <v>31</v>
      </c>
      <c r="S303" s="28">
        <f t="shared" si="5"/>
        <v>0.82413188422553663</v>
      </c>
      <c r="T303">
        <f>Q303/'App MODELE'!$Q$4*1000</f>
        <v>0.60768161135267329</v>
      </c>
    </row>
    <row r="304" spans="16:20" x14ac:dyDescent="0.2">
      <c r="P304" s="19">
        <v>42309</v>
      </c>
      <c r="Q304">
        <v>0.77790000000000004</v>
      </c>
      <c r="R304" s="73">
        <v>30</v>
      </c>
      <c r="S304" s="28">
        <f t="shared" si="5"/>
        <v>0.30011574074074077</v>
      </c>
      <c r="T304">
        <f>Q304/'App MODELE'!$Q$4*1000</f>
        <v>0.2141547508272722</v>
      </c>
    </row>
    <row r="305" spans="16:20" x14ac:dyDescent="0.2">
      <c r="P305" s="19">
        <v>42339</v>
      </c>
      <c r="Q305">
        <v>0.62809677419354859</v>
      </c>
      <c r="R305" s="73">
        <v>31</v>
      </c>
      <c r="S305" s="28">
        <f t="shared" si="5"/>
        <v>0.2345044706517132</v>
      </c>
      <c r="T305">
        <f>Q305/'App MODELE'!$Q$4*1000</f>
        <v>0.17291413828619726</v>
      </c>
    </row>
    <row r="306" spans="16:20" x14ac:dyDescent="0.2">
      <c r="P306" s="19">
        <v>42370</v>
      </c>
      <c r="Q306">
        <v>1.0837741935483869</v>
      </c>
      <c r="R306" s="73">
        <v>31</v>
      </c>
      <c r="S306" s="28">
        <f t="shared" si="5"/>
        <v>0.4046349288935136</v>
      </c>
      <c r="T306">
        <f>Q306/'App MODELE'!$Q$4*1000</f>
        <v>0.29836147624679604</v>
      </c>
    </row>
    <row r="307" spans="16:20" x14ac:dyDescent="0.2">
      <c r="P307" s="19">
        <v>42401</v>
      </c>
      <c r="Q307">
        <v>4.4074137931034478</v>
      </c>
      <c r="R307" s="73">
        <v>29</v>
      </c>
      <c r="S307" s="28">
        <f t="shared" si="5"/>
        <v>1.7590253005681065</v>
      </c>
      <c r="T307">
        <f>Q307/'App MODELE'!$Q$4*1000</f>
        <v>1.2133546762498411</v>
      </c>
    </row>
    <row r="308" spans="16:20" x14ac:dyDescent="0.2">
      <c r="P308" s="19">
        <v>42430</v>
      </c>
      <c r="Q308">
        <v>5.3125161290322582</v>
      </c>
      <c r="R308" s="73">
        <v>31</v>
      </c>
      <c r="S308" s="28">
        <f t="shared" si="5"/>
        <v>1.9834662966816974</v>
      </c>
      <c r="T308">
        <f>Q308/'App MODELE'!$Q$4*1000</f>
        <v>1.4625280471510063</v>
      </c>
    </row>
    <row r="309" spans="16:20" x14ac:dyDescent="0.2">
      <c r="P309" s="19">
        <v>42461</v>
      </c>
      <c r="Q309">
        <v>1.1293666666666664</v>
      </c>
      <c r="R309" s="73">
        <v>30</v>
      </c>
      <c r="S309" s="28">
        <f t="shared" si="5"/>
        <v>0.43571244855967067</v>
      </c>
      <c r="T309">
        <f>Q309/'App MODELE'!$Q$4*1000</f>
        <v>0.31091301850189856</v>
      </c>
    </row>
    <row r="310" spans="16:20" x14ac:dyDescent="0.2">
      <c r="P310" s="19">
        <v>42491</v>
      </c>
      <c r="Q310">
        <v>1.3717419354838705</v>
      </c>
      <c r="R310" s="73">
        <v>31</v>
      </c>
      <c r="S310" s="28">
        <f t="shared" si="5"/>
        <v>0.512149766832389</v>
      </c>
      <c r="T310">
        <f>Q310/'App MODELE'!$Q$4*1000</f>
        <v>0.37763858129948369</v>
      </c>
    </row>
    <row r="311" spans="16:20" x14ac:dyDescent="0.2">
      <c r="P311" s="19">
        <v>42522</v>
      </c>
      <c r="Q311">
        <v>0.24823333333333333</v>
      </c>
      <c r="R311" s="73">
        <v>30</v>
      </c>
      <c r="S311" s="28">
        <f t="shared" si="5"/>
        <v>9.5769032921810701E-2</v>
      </c>
      <c r="T311">
        <f>Q311/'App MODELE'!$Q$4*1000</f>
        <v>6.8338279530817836E-2</v>
      </c>
    </row>
    <row r="312" spans="16:20" x14ac:dyDescent="0.2">
      <c r="P312" s="19">
        <v>42552</v>
      </c>
      <c r="Q312">
        <v>0.16716129032258065</v>
      </c>
      <c r="R312" s="73">
        <v>31</v>
      </c>
      <c r="S312" s="28">
        <f t="shared" si="5"/>
        <v>6.2410876016495163E-2</v>
      </c>
      <c r="T312">
        <f>Q312/'App MODELE'!$Q$4*1000</f>
        <v>4.6019262729139428E-2</v>
      </c>
    </row>
    <row r="313" spans="16:20" x14ac:dyDescent="0.2">
      <c r="P313" s="19">
        <v>42583</v>
      </c>
      <c r="Q313">
        <v>0.96122580645161282</v>
      </c>
      <c r="R313" s="73">
        <v>31</v>
      </c>
      <c r="S313" s="28">
        <f t="shared" si="5"/>
        <v>0.3588806027671792</v>
      </c>
      <c r="T313">
        <f>Q313/'App MODELE'!$Q$4*1000</f>
        <v>0.26462408159067863</v>
      </c>
    </row>
    <row r="314" spans="16:20" x14ac:dyDescent="0.2">
      <c r="P314" s="19">
        <v>42614</v>
      </c>
      <c r="Q314">
        <v>0.5770333333333334</v>
      </c>
      <c r="R314" s="73">
        <v>30</v>
      </c>
      <c r="S314" s="28">
        <f t="shared" si="5"/>
        <v>0.22262088477366257</v>
      </c>
      <c r="T314">
        <f>Q314/'App MODELE'!$Q$4*1000</f>
        <v>0.15885644648287736</v>
      </c>
    </row>
    <row r="315" spans="16:20" x14ac:dyDescent="0.2">
      <c r="P315" s="19">
        <v>42644</v>
      </c>
      <c r="Q315">
        <v>1.1497096774193549</v>
      </c>
      <c r="R315" s="73">
        <v>31</v>
      </c>
      <c r="S315" s="28">
        <f t="shared" si="5"/>
        <v>0.42925241839133621</v>
      </c>
      <c r="T315">
        <f>Q315/'App MODELE'!$Q$4*1000</f>
        <v>0.31651342009441497</v>
      </c>
    </row>
    <row r="316" spans="16:20" x14ac:dyDescent="0.2">
      <c r="P316" s="19">
        <v>42675</v>
      </c>
      <c r="Q316">
        <v>6.190833333333333</v>
      </c>
      <c r="R316" s="73">
        <v>30</v>
      </c>
      <c r="S316" s="28">
        <f t="shared" si="5"/>
        <v>2.3884387860082303</v>
      </c>
      <c r="T316">
        <f>Q316/'App MODELE'!$Q$4*1000</f>
        <v>1.7043275098510999</v>
      </c>
    </row>
    <row r="317" spans="16:20" x14ac:dyDescent="0.2">
      <c r="P317" s="19">
        <v>42705</v>
      </c>
      <c r="Q317">
        <v>10.49935483870968</v>
      </c>
      <c r="R317" s="73">
        <v>31</v>
      </c>
      <c r="S317" s="28">
        <f t="shared" si="5"/>
        <v>3.920010020426254</v>
      </c>
      <c r="T317">
        <f>Q317/'App MODELE'!$Q$4*1000</f>
        <v>2.8904572815670213</v>
      </c>
    </row>
    <row r="318" spans="16:20" x14ac:dyDescent="0.2">
      <c r="P318" s="19">
        <v>42736</v>
      </c>
      <c r="Q318">
        <v>3.3432258064516129</v>
      </c>
      <c r="R318" s="73">
        <v>31</v>
      </c>
      <c r="S318" s="28">
        <f t="shared" si="5"/>
        <v>1.2482175203299033</v>
      </c>
      <c r="T318">
        <f>Q318/'App MODELE'!$Q$4*1000</f>
        <v>0.92038525458278853</v>
      </c>
    </row>
    <row r="319" spans="16:20" x14ac:dyDescent="0.2">
      <c r="P319" s="19">
        <v>42767</v>
      </c>
      <c r="Q319">
        <v>22.613928571428573</v>
      </c>
      <c r="R319" s="73">
        <v>28</v>
      </c>
      <c r="S319" s="28">
        <f t="shared" si="5"/>
        <v>9.3476887282690875</v>
      </c>
      <c r="T319">
        <f>Q319/'App MODELE'!$Q$4*1000</f>
        <v>6.22558200082275</v>
      </c>
    </row>
    <row r="320" spans="16:20" x14ac:dyDescent="0.2">
      <c r="P320" s="19">
        <v>42795</v>
      </c>
      <c r="Q320">
        <v>5.098064516129031</v>
      </c>
      <c r="R320" s="73">
        <v>31</v>
      </c>
      <c r="S320" s="28">
        <f t="shared" si="5"/>
        <v>1.903399236906</v>
      </c>
      <c r="T320">
        <f>Q320/'App MODELE'!$Q$4*1000</f>
        <v>1.4034898266524882</v>
      </c>
    </row>
    <row r="321" spans="16:20" x14ac:dyDescent="0.2">
      <c r="P321" s="19">
        <v>42826</v>
      </c>
      <c r="Q321">
        <v>1.6534</v>
      </c>
      <c r="R321" s="73">
        <v>30</v>
      </c>
      <c r="S321" s="28">
        <f t="shared" si="5"/>
        <v>0.63788580246913584</v>
      </c>
      <c r="T321">
        <f>Q321/'App MODELE'!$Q$4*1000</f>
        <v>0.45517864123642088</v>
      </c>
    </row>
    <row r="322" spans="16:20" x14ac:dyDescent="0.2">
      <c r="P322" s="19">
        <v>42856</v>
      </c>
      <c r="Q322">
        <v>0.51493548387096777</v>
      </c>
      <c r="R322" s="73">
        <v>31</v>
      </c>
      <c r="S322" s="28">
        <f t="shared" si="5"/>
        <v>0.19225488495779861</v>
      </c>
      <c r="T322">
        <f>Q322/'App MODELE'!$Q$4*1000</f>
        <v>0.14176099786670257</v>
      </c>
    </row>
    <row r="323" spans="16:20" x14ac:dyDescent="0.2">
      <c r="P323" s="19">
        <v>42887</v>
      </c>
      <c r="Q323">
        <v>0.20766666666666664</v>
      </c>
      <c r="R323" s="73">
        <v>30</v>
      </c>
      <c r="S323" s="28">
        <f t="shared" ref="S323:S386" si="6">Q323/R323/24/3600*1000000</f>
        <v>8.0118312757201632E-2</v>
      </c>
      <c r="T323">
        <f>Q323/'App MODELE'!$Q$4*1000</f>
        <v>5.7170334561164909E-2</v>
      </c>
    </row>
    <row r="324" spans="16:20" x14ac:dyDescent="0.2">
      <c r="P324" s="19">
        <v>42917</v>
      </c>
      <c r="Q324">
        <v>3.6354838709677435E-2</v>
      </c>
      <c r="R324" s="73">
        <v>31</v>
      </c>
      <c r="S324" s="28">
        <f t="shared" si="6"/>
        <v>1.3573341812155556E-2</v>
      </c>
      <c r="T324">
        <f>Q324/'App MODELE'!$Q$4*1000</f>
        <v>1.0008434792693971E-2</v>
      </c>
    </row>
    <row r="325" spans="16:20" x14ac:dyDescent="0.2">
      <c r="P325" s="19">
        <v>42948</v>
      </c>
      <c r="Q325">
        <v>0.96170967741935476</v>
      </c>
      <c r="R325" s="73">
        <v>31</v>
      </c>
      <c r="S325" s="28">
        <f t="shared" si="6"/>
        <v>0.35906125949049983</v>
      </c>
      <c r="T325">
        <f>Q325/'App MODELE'!$Q$4*1000</f>
        <v>0.2647572905719478</v>
      </c>
    </row>
    <row r="326" spans="16:20" x14ac:dyDescent="0.2">
      <c r="P326" s="19">
        <v>42979</v>
      </c>
      <c r="Q326">
        <v>0.17553333333333326</v>
      </c>
      <c r="R326" s="73">
        <v>30</v>
      </c>
      <c r="S326" s="28">
        <f t="shared" si="6"/>
        <v>6.7721193415637843E-2</v>
      </c>
      <c r="T326">
        <f>Q326/'App MODELE'!$Q$4*1000</f>
        <v>4.8324074125055266E-2</v>
      </c>
    </row>
    <row r="327" spans="16:20" x14ac:dyDescent="0.2">
      <c r="P327" s="19">
        <v>43009</v>
      </c>
      <c r="Q327">
        <v>2.4193548387096784E-3</v>
      </c>
      <c r="R327" s="73">
        <v>31</v>
      </c>
      <c r="S327" s="28">
        <f t="shared" si="6"/>
        <v>9.0328361660307595E-4</v>
      </c>
      <c r="T327">
        <f>Q327/'App MODELE'!$Q$4*1000</f>
        <v>6.6604490634609385E-4</v>
      </c>
    </row>
    <row r="328" spans="16:20" x14ac:dyDescent="0.2">
      <c r="P328" s="19">
        <v>43040</v>
      </c>
      <c r="Q328">
        <v>0.26786666666666664</v>
      </c>
      <c r="R328" s="73">
        <v>30</v>
      </c>
      <c r="S328" s="28">
        <f t="shared" si="6"/>
        <v>0.10334362139917695</v>
      </c>
      <c r="T328">
        <f>Q328/'App MODELE'!$Q$4*1000</f>
        <v>7.374330795080597E-2</v>
      </c>
    </row>
    <row r="329" spans="16:20" x14ac:dyDescent="0.2">
      <c r="P329" s="19">
        <v>43070</v>
      </c>
      <c r="Q329">
        <v>2.5053225806451613</v>
      </c>
      <c r="R329" s="73">
        <v>31</v>
      </c>
      <c r="S329" s="28">
        <f t="shared" si="6"/>
        <v>0.93538029444637139</v>
      </c>
      <c r="T329">
        <f>Q329/'App MODELE'!$Q$4*1000</f>
        <v>0.68971170201825815</v>
      </c>
    </row>
    <row r="330" spans="16:20" x14ac:dyDescent="0.2">
      <c r="P330" s="19">
        <v>43101</v>
      </c>
      <c r="Q330">
        <v>7.1494193548387059</v>
      </c>
      <c r="R330" s="73">
        <v>31</v>
      </c>
      <c r="S330" s="28">
        <f t="shared" si="6"/>
        <v>2.66928739353297</v>
      </c>
      <c r="T330">
        <f>Q330/'App MODELE'!$Q$4*1000</f>
        <v>1.9682248624439644</v>
      </c>
    </row>
    <row r="331" spans="16:20" x14ac:dyDescent="0.2">
      <c r="P331" s="19">
        <v>43132</v>
      </c>
      <c r="Q331">
        <v>7.833964285714285</v>
      </c>
      <c r="R331" s="73">
        <v>28</v>
      </c>
      <c r="S331" s="28">
        <f t="shared" si="6"/>
        <v>3.2382458191609973</v>
      </c>
      <c r="T331">
        <f>Q331/'App MODELE'!$Q$4*1000</f>
        <v>2.1566790970521814</v>
      </c>
    </row>
    <row r="332" spans="16:20" x14ac:dyDescent="0.2">
      <c r="P332" s="19">
        <v>43160</v>
      </c>
      <c r="Q332">
        <v>40.365161290322568</v>
      </c>
      <c r="R332" s="73">
        <v>31</v>
      </c>
      <c r="S332" s="28">
        <f t="shared" si="6"/>
        <v>15.070624735036802</v>
      </c>
      <c r="T332">
        <f>Q332/'App MODELE'!$Q$4*1000</f>
        <v>11.112470829453249</v>
      </c>
    </row>
    <row r="333" spans="16:20" x14ac:dyDescent="0.2">
      <c r="P333" s="19">
        <v>43191</v>
      </c>
      <c r="Q333">
        <v>18.704333333333334</v>
      </c>
      <c r="R333" s="73">
        <v>30</v>
      </c>
      <c r="S333" s="28">
        <f t="shared" si="6"/>
        <v>7.2161779835390947</v>
      </c>
      <c r="T333">
        <f>Q333/'App MODELE'!$Q$4*1000</f>
        <v>5.1492760565499953</v>
      </c>
    </row>
    <row r="334" spans="16:20" x14ac:dyDescent="0.2">
      <c r="P334" s="19">
        <v>43221</v>
      </c>
      <c r="Q334">
        <v>9.7283870967741901</v>
      </c>
      <c r="R334" s="73">
        <v>31</v>
      </c>
      <c r="S334" s="28">
        <f t="shared" si="6"/>
        <v>3.6321636412687388</v>
      </c>
      <c r="T334">
        <f>Q334/'App MODELE'!$Q$4*1000</f>
        <v>2.678210971411398</v>
      </c>
    </row>
    <row r="335" spans="16:20" x14ac:dyDescent="0.2">
      <c r="P335" s="19">
        <v>43252</v>
      </c>
      <c r="Q335">
        <v>1.1493333333333333</v>
      </c>
      <c r="R335" s="73">
        <v>30</v>
      </c>
      <c r="S335" s="28">
        <f t="shared" si="6"/>
        <v>0.44341563786008226</v>
      </c>
      <c r="T335">
        <f>Q335/'App MODELE'!$Q$4*1000</f>
        <v>0.31640981310898331</v>
      </c>
    </row>
    <row r="336" spans="16:20" x14ac:dyDescent="0.2">
      <c r="P336" s="19">
        <v>43282</v>
      </c>
      <c r="Q336">
        <v>0.17048387096774201</v>
      </c>
      <c r="R336" s="73">
        <v>31</v>
      </c>
      <c r="S336" s="28">
        <f t="shared" si="6"/>
        <v>6.3651385516630077E-2</v>
      </c>
      <c r="T336">
        <f>Q336/'App MODELE'!$Q$4*1000</f>
        <v>4.6933964400521416E-2</v>
      </c>
    </row>
    <row r="337" spans="16:20" x14ac:dyDescent="0.2">
      <c r="P337" s="19">
        <v>43313</v>
      </c>
      <c r="Q337">
        <v>0.6264193548387097</v>
      </c>
      <c r="R337" s="73">
        <v>31</v>
      </c>
      <c r="S337" s="28">
        <f t="shared" si="6"/>
        <v>0.23387819401086832</v>
      </c>
      <c r="T337">
        <f>Q337/'App MODELE'!$Q$4*1000</f>
        <v>0.17245234715113056</v>
      </c>
    </row>
    <row r="338" spans="16:20" x14ac:dyDescent="0.2">
      <c r="P338" s="19">
        <v>43344</v>
      </c>
      <c r="Q338">
        <v>0.6465333333333334</v>
      </c>
      <c r="R338" s="73">
        <v>30</v>
      </c>
      <c r="S338" s="28">
        <f t="shared" si="6"/>
        <v>0.24943415637860086</v>
      </c>
      <c r="T338">
        <f>Q338/'App MODELE'!$Q$4*1000</f>
        <v>0.17798969649251281</v>
      </c>
    </row>
    <row r="339" spans="16:20" x14ac:dyDescent="0.2">
      <c r="P339" s="19">
        <v>43374</v>
      </c>
      <c r="Q339">
        <v>7.5656774193548388</v>
      </c>
      <c r="R339" s="73">
        <v>31</v>
      </c>
      <c r="S339" s="28">
        <f t="shared" si="6"/>
        <v>2.8247003507149193</v>
      </c>
      <c r="T339">
        <f>Q339/'App MODELE'!$Q$4*1000</f>
        <v>2.0828201087304992</v>
      </c>
    </row>
    <row r="340" spans="16:20" x14ac:dyDescent="0.2">
      <c r="P340" s="19">
        <v>43405</v>
      </c>
      <c r="Q340">
        <v>24.382333333333332</v>
      </c>
      <c r="R340" s="73">
        <v>30</v>
      </c>
      <c r="S340" s="28">
        <f t="shared" si="6"/>
        <v>9.4067644032921791</v>
      </c>
      <c r="T340">
        <f>Q340/'App MODELE'!$Q$4*1000</f>
        <v>6.7124212875530178</v>
      </c>
    </row>
    <row r="341" spans="16:20" x14ac:dyDescent="0.2">
      <c r="P341" s="19">
        <v>43435</v>
      </c>
      <c r="Q341">
        <v>4.88774193548387</v>
      </c>
      <c r="R341" s="73">
        <v>31</v>
      </c>
      <c r="S341" s="28">
        <f t="shared" si="6"/>
        <v>1.8248737811693061</v>
      </c>
      <c r="T341">
        <f>Q341/'App MODELE'!$Q$4*1000</f>
        <v>1.3455883227941345</v>
      </c>
    </row>
    <row r="342" spans="16:20" x14ac:dyDescent="0.2">
      <c r="P342" s="19">
        <v>43466</v>
      </c>
      <c r="Q342">
        <v>4.5570967741935489</v>
      </c>
      <c r="R342" s="73">
        <v>31</v>
      </c>
      <c r="S342" s="28">
        <f t="shared" si="6"/>
        <v>1.7014250202335532</v>
      </c>
      <c r="T342">
        <f>Q342/'App MODELE'!$Q$4*1000</f>
        <v>1.2545621855935021</v>
      </c>
    </row>
    <row r="343" spans="16:20" x14ac:dyDescent="0.2">
      <c r="P343" s="19">
        <v>43497</v>
      </c>
      <c r="Q343">
        <v>4.1428571428571432</v>
      </c>
      <c r="R343" s="73">
        <v>28</v>
      </c>
      <c r="S343" s="28">
        <f t="shared" si="6"/>
        <v>1.7124905517762663</v>
      </c>
      <c r="T343">
        <f>Q343/'App MODELE'!$Q$4*1000</f>
        <v>1.1405226110574063</v>
      </c>
    </row>
    <row r="344" spans="16:20" x14ac:dyDescent="0.2">
      <c r="P344" s="19">
        <v>43525</v>
      </c>
      <c r="Q344">
        <v>1.4377419354838707</v>
      </c>
      <c r="R344" s="73">
        <v>31</v>
      </c>
      <c r="S344" s="28">
        <f t="shared" si="6"/>
        <v>0.53679134389332095</v>
      </c>
      <c r="T344">
        <f>Q344/'App MODELE'!$Q$4*1000</f>
        <v>0.39580828634460519</v>
      </c>
    </row>
    <row r="345" spans="16:20" x14ac:dyDescent="0.2">
      <c r="P345" s="19">
        <v>43556</v>
      </c>
      <c r="Q345">
        <v>3.6070333333333346</v>
      </c>
      <c r="R345" s="73">
        <v>30</v>
      </c>
      <c r="S345" s="28">
        <f t="shared" si="6"/>
        <v>1.3916023662551447</v>
      </c>
      <c r="T345">
        <f>Q345/'App MODELE'!$Q$4*1000</f>
        <v>0.99301108719072539</v>
      </c>
    </row>
    <row r="346" spans="16:20" x14ac:dyDescent="0.2">
      <c r="P346" s="19">
        <v>43586</v>
      </c>
      <c r="Q346">
        <v>0.44290322580645153</v>
      </c>
      <c r="R346" s="73">
        <v>31</v>
      </c>
      <c r="S346" s="28">
        <f t="shared" si="6"/>
        <v>0.16536112074613629</v>
      </c>
      <c r="T346">
        <f>Q346/'App MODELE'!$Q$4*1000</f>
        <v>0.12193062085509151</v>
      </c>
    </row>
    <row r="347" spans="16:20" x14ac:dyDescent="0.2">
      <c r="P347" s="19">
        <v>43617</v>
      </c>
      <c r="Q347">
        <v>6.6799999999999984E-2</v>
      </c>
      <c r="R347" s="73">
        <v>30</v>
      </c>
      <c r="S347" s="28">
        <f t="shared" si="6"/>
        <v>2.5771604938271599E-2</v>
      </c>
      <c r="T347">
        <f>Q347/'App MODELE'!$Q$4*1000</f>
        <v>1.8389943894153202E-2</v>
      </c>
    </row>
    <row r="348" spans="16:20" x14ac:dyDescent="0.2">
      <c r="P348" s="19">
        <v>43647</v>
      </c>
      <c r="Q348">
        <v>3.7032258064516134E-2</v>
      </c>
      <c r="R348" s="73">
        <v>31</v>
      </c>
      <c r="S348" s="28">
        <f t="shared" si="6"/>
        <v>1.3826261224804412E-2</v>
      </c>
      <c r="T348">
        <f>Q348/'App MODELE'!$Q$4*1000</f>
        <v>1.0194927366470876E-2</v>
      </c>
    </row>
    <row r="349" spans="16:20" x14ac:dyDescent="0.2">
      <c r="P349" s="19">
        <v>43678</v>
      </c>
      <c r="Q349">
        <v>1.9258064516129041E-2</v>
      </c>
      <c r="R349" s="73">
        <v>31</v>
      </c>
      <c r="S349" s="28">
        <f t="shared" si="6"/>
        <v>7.1901375881604839E-3</v>
      </c>
      <c r="T349">
        <f>Q349/'App MODELE'!$Q$4*1000</f>
        <v>5.3017174545149075E-3</v>
      </c>
    </row>
    <row r="350" spans="16:20" x14ac:dyDescent="0.2">
      <c r="P350" s="19">
        <v>43709</v>
      </c>
      <c r="Q350">
        <v>0.33376666666666666</v>
      </c>
      <c r="R350" s="73">
        <v>30</v>
      </c>
      <c r="S350" s="28">
        <f t="shared" si="6"/>
        <v>0.12876800411522632</v>
      </c>
      <c r="T350">
        <f>Q350/'App MODELE'!$Q$4*1000</f>
        <v>9.1885483139798441E-2</v>
      </c>
    </row>
    <row r="351" spans="16:20" x14ac:dyDescent="0.2">
      <c r="P351" s="19">
        <v>43739</v>
      </c>
      <c r="Q351">
        <v>0.12519354838709679</v>
      </c>
      <c r="R351" s="73">
        <v>31</v>
      </c>
      <c r="S351" s="28">
        <f t="shared" si="6"/>
        <v>4.674191621382049E-2</v>
      </c>
      <c r="T351">
        <f>Q351/'App MODELE'!$Q$4*1000</f>
        <v>3.4465603753722526E-2</v>
      </c>
    </row>
    <row r="352" spans="16:20" x14ac:dyDescent="0.2">
      <c r="P352" s="19">
        <v>43770</v>
      </c>
      <c r="Q352">
        <v>1.0509333333333333</v>
      </c>
      <c r="R352" s="73">
        <v>30</v>
      </c>
      <c r="S352" s="28">
        <f t="shared" si="6"/>
        <v>0.40545267489711934</v>
      </c>
      <c r="T352">
        <f>Q352/'App MODELE'!$Q$4*1000</f>
        <v>0.28932043467807506</v>
      </c>
    </row>
    <row r="353" spans="16:20" x14ac:dyDescent="0.2">
      <c r="P353" s="19">
        <v>43800</v>
      </c>
      <c r="Q353">
        <v>6.6183870967741942</v>
      </c>
      <c r="R353" s="73">
        <v>31</v>
      </c>
      <c r="S353" s="28">
        <f t="shared" si="6"/>
        <v>2.4710226615793736</v>
      </c>
      <c r="T353">
        <f>Q353/'App MODELE'!$Q$4*1000</f>
        <v>1.822032445800374</v>
      </c>
    </row>
    <row r="354" spans="16:20" x14ac:dyDescent="0.2">
      <c r="P354" s="19">
        <v>43831</v>
      </c>
      <c r="Q354">
        <v>1.2265483870967742</v>
      </c>
      <c r="R354" s="73">
        <v>31</v>
      </c>
      <c r="S354" s="28">
        <f t="shared" si="6"/>
        <v>0.45794070605464976</v>
      </c>
      <c r="T354">
        <f>Q354/'App MODELE'!$Q$4*1000</f>
        <v>0.33766700631996688</v>
      </c>
    </row>
    <row r="355" spans="16:20" x14ac:dyDescent="0.2">
      <c r="P355" s="19">
        <v>43862</v>
      </c>
      <c r="Q355">
        <v>0.62303448275862072</v>
      </c>
      <c r="R355" s="73">
        <v>29</v>
      </c>
      <c r="S355" s="28">
        <f t="shared" si="6"/>
        <v>0.2486568018672656</v>
      </c>
      <c r="T355">
        <f>Q355/'App MODELE'!$Q$4*1000</f>
        <v>0.17152049673733233</v>
      </c>
    </row>
    <row r="356" spans="16:20" x14ac:dyDescent="0.2">
      <c r="P356" s="19">
        <v>43891</v>
      </c>
      <c r="Q356">
        <v>1.5190000000000001</v>
      </c>
      <c r="R356" s="73">
        <v>31</v>
      </c>
      <c r="S356" s="28">
        <f t="shared" si="6"/>
        <v>0.56712962962962976</v>
      </c>
      <c r="T356">
        <f>Q356/'App MODELE'!$Q$4*1000</f>
        <v>0.41817851459908273</v>
      </c>
    </row>
    <row r="357" spans="16:20" x14ac:dyDescent="0.2">
      <c r="P357" s="19">
        <v>43922</v>
      </c>
      <c r="Q357">
        <v>5.2722666666666669</v>
      </c>
      <c r="R357" s="73">
        <v>30</v>
      </c>
      <c r="S357" s="28">
        <f t="shared" si="6"/>
        <v>2.0340534979423865</v>
      </c>
      <c r="T357">
        <f>Q357/'App MODELE'!$Q$4*1000</f>
        <v>1.4514474280690743</v>
      </c>
    </row>
    <row r="358" spans="16:20" x14ac:dyDescent="0.2">
      <c r="P358" s="19">
        <v>43952</v>
      </c>
      <c r="Q358">
        <v>1.8917096774193549</v>
      </c>
      <c r="R358" s="73">
        <v>31</v>
      </c>
      <c r="S358" s="28">
        <f t="shared" si="6"/>
        <v>0.70628348171272204</v>
      </c>
      <c r="T358">
        <f>Q358/'App MODELE'!$Q$4*1000</f>
        <v>0.52078495257138624</v>
      </c>
    </row>
    <row r="359" spans="16:20" x14ac:dyDescent="0.2">
      <c r="P359" s="19">
        <v>43983</v>
      </c>
      <c r="Q359">
        <v>8.8533333333333339E-2</v>
      </c>
      <c r="R359" s="73">
        <v>30</v>
      </c>
      <c r="S359" s="28">
        <f t="shared" si="6"/>
        <v>3.4156378600823045E-2</v>
      </c>
      <c r="T359">
        <f>Q359/'App MODELE'!$Q$4*1000</f>
        <v>2.4373099292849761E-2</v>
      </c>
    </row>
    <row r="360" spans="16:20" x14ac:dyDescent="0.2">
      <c r="P360" s="19">
        <v>44013</v>
      </c>
      <c r="Q360">
        <v>6.6774193548387118E-3</v>
      </c>
      <c r="R360" s="73">
        <v>31</v>
      </c>
      <c r="S360" s="28">
        <f t="shared" si="6"/>
        <v>2.4930627818244891E-3</v>
      </c>
      <c r="T360">
        <f>Q360/'App MODELE'!$Q$4*1000</f>
        <v>1.8382839415152189E-3</v>
      </c>
    </row>
    <row r="361" spans="16:20" x14ac:dyDescent="0.2">
      <c r="P361" s="19">
        <v>44044</v>
      </c>
      <c r="Q361">
        <v>0.58096774193548406</v>
      </c>
      <c r="R361" s="73">
        <v>31</v>
      </c>
      <c r="S361" s="28">
        <f t="shared" si="6"/>
        <v>0.21690850580028526</v>
      </c>
      <c r="T361">
        <f>Q361/'App MODELE'!$Q$4*1000</f>
        <v>0.15993958351057533</v>
      </c>
    </row>
    <row r="362" spans="16:20" x14ac:dyDescent="0.2">
      <c r="P362" s="19">
        <v>44075</v>
      </c>
      <c r="Q362">
        <v>0.18473333333333333</v>
      </c>
      <c r="R362" s="73">
        <v>30</v>
      </c>
      <c r="S362" s="28">
        <f t="shared" si="6"/>
        <v>7.1270576131687233E-2</v>
      </c>
      <c r="T362">
        <f>Q362/'App MODELE'!$Q$4*1000</f>
        <v>5.0856820888920698E-2</v>
      </c>
    </row>
    <row r="363" spans="16:20" x14ac:dyDescent="0.2">
      <c r="P363" s="19">
        <v>44105</v>
      </c>
      <c r="Q363">
        <v>9.9741935483870989E-2</v>
      </c>
      <c r="R363" s="73">
        <v>31</v>
      </c>
      <c r="S363" s="28">
        <f t="shared" si="6"/>
        <v>3.7239372567156134E-2</v>
      </c>
      <c r="T363">
        <f>Q363/'App MODELE'!$Q$4*1000</f>
        <v>2.7458811338961626E-2</v>
      </c>
    </row>
    <row r="364" spans="16:20" x14ac:dyDescent="0.2">
      <c r="P364" s="19">
        <v>44136</v>
      </c>
      <c r="Q364">
        <v>0.75789999999999991</v>
      </c>
      <c r="R364" s="73">
        <v>30</v>
      </c>
      <c r="S364" s="28">
        <f t="shared" si="6"/>
        <v>0.29239969135802468</v>
      </c>
      <c r="T364">
        <f>Q364/'App MODELE'!$Q$4*1000</f>
        <v>0.20864877960147776</v>
      </c>
    </row>
    <row r="365" spans="16:20" x14ac:dyDescent="0.2">
      <c r="P365" s="19">
        <v>44166</v>
      </c>
      <c r="Q365">
        <v>2.1816129032258078</v>
      </c>
      <c r="R365" s="73">
        <v>31</v>
      </c>
      <c r="S365" s="28">
        <f t="shared" si="6"/>
        <v>0.81452094654488039</v>
      </c>
      <c r="T365">
        <f>Q365/'App MODELE'!$Q$4*1000</f>
        <v>0.60059489354915119</v>
      </c>
    </row>
    <row r="366" spans="16:20" x14ac:dyDescent="0.2">
      <c r="P366" s="19">
        <v>44197</v>
      </c>
      <c r="Q366">
        <v>19.488483870967745</v>
      </c>
      <c r="R366" s="73">
        <v>31</v>
      </c>
      <c r="S366" s="28">
        <f t="shared" si="6"/>
        <v>7.2761663198057587</v>
      </c>
      <c r="T366">
        <f>Q366/'App MODELE'!$Q$4*1000</f>
        <v>5.365151571395308</v>
      </c>
    </row>
    <row r="367" spans="16:20" x14ac:dyDescent="0.2">
      <c r="P367" s="19">
        <v>44228</v>
      </c>
      <c r="Q367">
        <v>1.3979285714285716</v>
      </c>
      <c r="R367" s="73">
        <v>28</v>
      </c>
      <c r="S367" s="28">
        <f t="shared" si="6"/>
        <v>0.57784745842781571</v>
      </c>
      <c r="T367">
        <f>Q367/'App MODELE'!$Q$4*1000</f>
        <v>0.38484772450007748</v>
      </c>
    </row>
    <row r="368" spans="16:20" x14ac:dyDescent="0.2">
      <c r="P368" s="19">
        <v>44256</v>
      </c>
      <c r="Q368">
        <v>7.8062903225806464</v>
      </c>
      <c r="R368" s="73">
        <v>31</v>
      </c>
      <c r="S368" s="28">
        <f t="shared" si="6"/>
        <v>2.9145349173314838</v>
      </c>
      <c r="T368">
        <f>Q368/'App MODELE'!$Q$4*1000</f>
        <v>2.1490604948163061</v>
      </c>
    </row>
    <row r="369" spans="16:20" x14ac:dyDescent="0.2">
      <c r="P369" s="19">
        <v>44287</v>
      </c>
      <c r="Q369">
        <v>5.0124000000000004</v>
      </c>
      <c r="R369" s="73">
        <v>30</v>
      </c>
      <c r="S369" s="28">
        <f t="shared" si="6"/>
        <v>1.9337962962962965</v>
      </c>
      <c r="T369">
        <f>Q369/'App MODELE'!$Q$4*1000</f>
        <v>1.379906508608586</v>
      </c>
    </row>
    <row r="370" spans="16:20" x14ac:dyDescent="0.2">
      <c r="P370" s="19">
        <v>44317</v>
      </c>
      <c r="Q370">
        <v>0.70735483870967741</v>
      </c>
      <c r="R370" s="73">
        <v>31</v>
      </c>
      <c r="S370" s="28">
        <f t="shared" si="6"/>
        <v>0.26409604193162989</v>
      </c>
      <c r="T370">
        <f>Q370/'App MODELE'!$Q$4*1000</f>
        <v>0.1947337694180952</v>
      </c>
    </row>
    <row r="371" spans="16:20" x14ac:dyDescent="0.2">
      <c r="P371" s="19">
        <v>44348</v>
      </c>
      <c r="Q371">
        <v>0.17963333333333334</v>
      </c>
      <c r="R371" s="73">
        <v>30</v>
      </c>
      <c r="S371" s="28">
        <f t="shared" si="6"/>
        <v>6.9302983539094642E-2</v>
      </c>
      <c r="T371">
        <f>Q371/'App MODELE'!$Q$4*1000</f>
        <v>4.9452798226343138E-2</v>
      </c>
    </row>
    <row r="372" spans="16:20" x14ac:dyDescent="0.2">
      <c r="P372" s="19">
        <v>44378</v>
      </c>
      <c r="Q372">
        <v>5.9354838709677442E-3</v>
      </c>
      <c r="R372" s="73">
        <v>31</v>
      </c>
      <c r="S372" s="28">
        <f t="shared" si="6"/>
        <v>2.2160558060662127E-3</v>
      </c>
      <c r="T372">
        <f>Q372/'App MODELE'!$Q$4*1000</f>
        <v>1.6340301702357503E-3</v>
      </c>
    </row>
    <row r="373" spans="16:20" x14ac:dyDescent="0.2">
      <c r="P373" s="19">
        <v>44409</v>
      </c>
      <c r="Q373">
        <v>1.3870967741935493E-3</v>
      </c>
      <c r="R373" s="73">
        <v>31</v>
      </c>
      <c r="S373" s="28">
        <f t="shared" si="6"/>
        <v>5.1788260685243029E-4</v>
      </c>
      <c r="T373">
        <f>Q373/'App MODELE'!$Q$4*1000</f>
        <v>3.8186574630509395E-4</v>
      </c>
    </row>
    <row r="374" spans="16:20" x14ac:dyDescent="0.2">
      <c r="P374" s="19">
        <v>44440</v>
      </c>
      <c r="Q374">
        <v>0.18469616666666674</v>
      </c>
      <c r="R374" s="73">
        <v>30</v>
      </c>
      <c r="S374" s="28">
        <f t="shared" si="6"/>
        <v>7.1256237139917716E-2</v>
      </c>
      <c r="T374">
        <f>Q374/'App MODELE'!$Q$4*1000</f>
        <v>5.0846588959059455E-2</v>
      </c>
    </row>
    <row r="375" spans="16:20" x14ac:dyDescent="0.2">
      <c r="P375" s="19">
        <v>44470</v>
      </c>
      <c r="Q375">
        <v>9.9647612903225824E-2</v>
      </c>
      <c r="R375" s="73">
        <v>31</v>
      </c>
      <c r="S375" s="28">
        <f t="shared" si="6"/>
        <v>3.7204156549890163E-2</v>
      </c>
      <c r="T375">
        <f>Q375/'App MODELE'!$Q$4*1000</f>
        <v>2.7432844468212876E-2</v>
      </c>
    </row>
    <row r="376" spans="16:20" x14ac:dyDescent="0.2">
      <c r="P376" s="19">
        <v>44501</v>
      </c>
      <c r="Q376">
        <v>0.7579640333333334</v>
      </c>
      <c r="R376" s="73">
        <v>30</v>
      </c>
      <c r="S376" s="28">
        <f t="shared" si="6"/>
        <v>0.2924243955761317</v>
      </c>
      <c r="T376">
        <f>Q376/'App MODELE'!$Q$4*1000</f>
        <v>0.20866640788601909</v>
      </c>
    </row>
    <row r="377" spans="16:20" x14ac:dyDescent="0.2">
      <c r="P377" s="19">
        <v>44531</v>
      </c>
      <c r="Q377">
        <v>2.1801142903225812</v>
      </c>
      <c r="R377" s="73">
        <v>31</v>
      </c>
      <c r="S377" s="28">
        <f t="shared" si="6"/>
        <v>0.81396142858519305</v>
      </c>
      <c r="T377">
        <f>Q377/'App MODELE'!$Q$4*1000</f>
        <v>0.60018232757296264</v>
      </c>
    </row>
    <row r="378" spans="16:20" x14ac:dyDescent="0.2">
      <c r="P378" s="19">
        <v>44562</v>
      </c>
      <c r="Q378">
        <v>19.496793064516133</v>
      </c>
      <c r="R378" s="73">
        <v>31</v>
      </c>
      <c r="S378" s="28">
        <f t="shared" si="6"/>
        <v>7.2792686172775278</v>
      </c>
      <c r="T378">
        <f>Q378/'App MODELE'!$Q$4*1000</f>
        <v>5.3674390804246572</v>
      </c>
    </row>
    <row r="379" spans="16:20" x14ac:dyDescent="0.2">
      <c r="P379" s="19">
        <v>44593</v>
      </c>
      <c r="Q379">
        <v>1.3974424642857144</v>
      </c>
      <c r="R379" s="73">
        <v>28</v>
      </c>
      <c r="S379" s="28">
        <f t="shared" si="6"/>
        <v>0.57764652128212413</v>
      </c>
      <c r="T379">
        <f>Q379/'App MODELE'!$Q$4*1000</f>
        <v>0.38471389990301624</v>
      </c>
    </row>
    <row r="380" spans="16:20" x14ac:dyDescent="0.2">
      <c r="P380" s="19">
        <v>44621</v>
      </c>
      <c r="Q380">
        <v>7.8060291290322574</v>
      </c>
      <c r="R380" s="73">
        <v>31</v>
      </c>
      <c r="S380" s="28">
        <f t="shared" si="6"/>
        <v>2.9144373988322343</v>
      </c>
      <c r="T380">
        <f>Q380/'App MODELE'!$Q$4*1000</f>
        <v>2.1489885886082165</v>
      </c>
    </row>
    <row r="381" spans="16:20" x14ac:dyDescent="0.2">
      <c r="P381" s="19">
        <v>44652</v>
      </c>
      <c r="Q381">
        <v>5.0128347</v>
      </c>
      <c r="R381" s="73">
        <v>30</v>
      </c>
      <c r="S381" s="28">
        <f t="shared" si="6"/>
        <v>1.9339640046296296</v>
      </c>
      <c r="T381">
        <f>Q381/'App MODELE'!$Q$4*1000</f>
        <v>1.3800261808931786</v>
      </c>
    </row>
    <row r="382" spans="16:20" x14ac:dyDescent="0.2">
      <c r="P382" s="19">
        <v>44682</v>
      </c>
      <c r="Q382">
        <v>0.70714751612903248</v>
      </c>
      <c r="R382" s="73">
        <v>31</v>
      </c>
      <c r="S382" s="28">
        <f t="shared" si="6"/>
        <v>0.26401863654757785</v>
      </c>
      <c r="T382">
        <f>Q382/'App MODELE'!$Q$4*1000</f>
        <v>0.19467669380992078</v>
      </c>
    </row>
    <row r="383" spans="16:20" x14ac:dyDescent="0.2">
      <c r="P383" s="19">
        <v>44713</v>
      </c>
      <c r="Q383">
        <v>0.17984566666666668</v>
      </c>
      <c r="R383" s="73">
        <v>30</v>
      </c>
      <c r="S383" s="28">
        <f t="shared" si="6"/>
        <v>6.9384902263374487E-2</v>
      </c>
      <c r="T383">
        <f>Q383/'App MODELE'!$Q$4*1000</f>
        <v>4.9511253287523656E-2</v>
      </c>
    </row>
    <row r="384" spans="16:20" x14ac:dyDescent="0.2">
      <c r="P384" s="19">
        <v>44743</v>
      </c>
      <c r="Q384">
        <v>5.9788387096774203E-3</v>
      </c>
      <c r="R384" s="73">
        <v>31</v>
      </c>
      <c r="S384" s="28">
        <f t="shared" si="6"/>
        <v>2.232242648475739E-3</v>
      </c>
      <c r="T384">
        <f>Q384/'App MODELE'!$Q$4*1000</f>
        <v>1.6459656949574719E-3</v>
      </c>
    </row>
    <row r="385" spans="16:20" x14ac:dyDescent="0.2">
      <c r="P385" s="19">
        <v>44774</v>
      </c>
      <c r="Q385">
        <v>1.4197419354838713E-3</v>
      </c>
      <c r="R385" s="73">
        <v>31</v>
      </c>
      <c r="S385" s="28">
        <f t="shared" si="6"/>
        <v>5.3007091378579421E-4</v>
      </c>
      <c r="T385">
        <f>Q385/'App MODELE'!$Q$4*1000</f>
        <v>3.9085291224139036E-4</v>
      </c>
    </row>
    <row r="386" spans="16:20" x14ac:dyDescent="0.2">
      <c r="P386" s="19">
        <v>44805</v>
      </c>
      <c r="Q386">
        <v>0</v>
      </c>
      <c r="R386" s="73">
        <v>30</v>
      </c>
      <c r="S386" s="28">
        <f t="shared" si="6"/>
        <v>0</v>
      </c>
      <c r="T386">
        <f>Q386/'App MODELE'!$Q$4*1000</f>
        <v>0</v>
      </c>
    </row>
    <row r="387" spans="16:20" x14ac:dyDescent="0.2">
      <c r="P387" s="19">
        <v>44835</v>
      </c>
      <c r="Q387">
        <v>0</v>
      </c>
      <c r="R387" s="73">
        <v>31</v>
      </c>
      <c r="S387" s="28">
        <f t="shared" ref="S387:S397" si="7">Q387/R387/24/3600*1000000</f>
        <v>0</v>
      </c>
      <c r="T387">
        <f>Q387/'App MODELE'!$Q$4*1000</f>
        <v>0</v>
      </c>
    </row>
    <row r="388" spans="16:20" x14ac:dyDescent="0.2">
      <c r="P388" s="19">
        <v>44866</v>
      </c>
      <c r="Q388">
        <v>0</v>
      </c>
      <c r="R388" s="73">
        <v>30</v>
      </c>
      <c r="S388" s="28">
        <f t="shared" si="7"/>
        <v>0</v>
      </c>
      <c r="T388">
        <f>Q388/'App MODELE'!$Q$4*1000</f>
        <v>0</v>
      </c>
    </row>
    <row r="389" spans="16:20" x14ac:dyDescent="0.2">
      <c r="P389" s="19">
        <v>44896</v>
      </c>
      <c r="Q389">
        <v>4.4507260000000004</v>
      </c>
      <c r="R389" s="73">
        <v>31</v>
      </c>
      <c r="S389" s="28">
        <f t="shared" si="7"/>
        <v>1.661710722819594</v>
      </c>
      <c r="T389">
        <f>Q389/'App MODELE'!$Q$4*1000</f>
        <v>1.2252784644947445</v>
      </c>
    </row>
    <row r="390" spans="16:20" x14ac:dyDescent="0.2">
      <c r="P390" s="19">
        <v>44927</v>
      </c>
      <c r="Q390">
        <v>7.6867096774193552E-2</v>
      </c>
      <c r="R390" s="73">
        <v>31</v>
      </c>
      <c r="S390" s="28">
        <f t="shared" si="7"/>
        <v>2.8698886191081827E-2</v>
      </c>
      <c r="T390">
        <f>Q390/'App MODELE'!$Q$4*1000</f>
        <v>2.116140115245306E-2</v>
      </c>
    </row>
    <row r="391" spans="16:20" x14ac:dyDescent="0.2">
      <c r="P391" s="19">
        <v>44958</v>
      </c>
      <c r="Q391">
        <v>0.53768928571428565</v>
      </c>
      <c r="R391" s="73">
        <v>28</v>
      </c>
      <c r="S391" s="28">
        <f t="shared" si="7"/>
        <v>0.22225912934618289</v>
      </c>
      <c r="T391">
        <f>Q391/'App MODELE'!$Q$4*1000</f>
        <v>0.14802508677803933</v>
      </c>
    </row>
    <row r="392" spans="16:20" x14ac:dyDescent="0.2">
      <c r="P392" s="19">
        <v>44986</v>
      </c>
      <c r="Q392">
        <v>4.6855740967741939</v>
      </c>
      <c r="R392" s="73">
        <v>31</v>
      </c>
      <c r="S392" s="28">
        <f t="shared" si="7"/>
        <v>1.749392957278298</v>
      </c>
      <c r="T392">
        <f>Q392/'App MODELE'!$Q$4*1000</f>
        <v>1.2899318076583088</v>
      </c>
    </row>
    <row r="393" spans="16:20" x14ac:dyDescent="0.2">
      <c r="P393" s="19">
        <v>45017</v>
      </c>
      <c r="Q393">
        <v>4.5449999999999993E-4</v>
      </c>
      <c r="R393" s="73">
        <v>30</v>
      </c>
      <c r="S393" s="28">
        <f t="shared" si="7"/>
        <v>1.7534722222222219E-4</v>
      </c>
      <c r="T393">
        <f>Q393/'App MODELE'!$Q$4*1000</f>
        <v>1.2512319610617713E-4</v>
      </c>
    </row>
    <row r="394" spans="16:20" x14ac:dyDescent="0.2">
      <c r="P394" s="19">
        <v>45047</v>
      </c>
      <c r="Q394">
        <v>0.47236729032258068</v>
      </c>
      <c r="R394" s="73">
        <v>31</v>
      </c>
      <c r="S394" s="28">
        <f t="shared" si="7"/>
        <v>0.17636174220526457</v>
      </c>
      <c r="T394">
        <f>Q394/'App MODELE'!$Q$4*1000</f>
        <v>0.13004203542612933</v>
      </c>
    </row>
    <row r="395" spans="16:20" x14ac:dyDescent="0.2">
      <c r="P395" s="19">
        <v>45078</v>
      </c>
      <c r="Q395">
        <v>8.3874333333333329E-3</v>
      </c>
      <c r="R395" s="73">
        <v>30</v>
      </c>
      <c r="S395" s="28">
        <f t="shared" si="7"/>
        <v>3.2358924897119335E-3</v>
      </c>
      <c r="T395">
        <f>Q395/'App MODELE'!$Q$4*1000</f>
        <v>2.309048329580096E-3</v>
      </c>
    </row>
    <row r="396" spans="16:20" x14ac:dyDescent="0.2">
      <c r="P396" s="19">
        <v>45108</v>
      </c>
      <c r="Q396">
        <v>0</v>
      </c>
      <c r="R396" s="73">
        <v>31</v>
      </c>
      <c r="S396" s="28">
        <f t="shared" si="7"/>
        <v>0</v>
      </c>
      <c r="T396">
        <f>Q396/'App MODELE'!$Q$4*1000</f>
        <v>0</v>
      </c>
    </row>
    <row r="397" spans="16:20" x14ac:dyDescent="0.2">
      <c r="P397" s="19">
        <v>45139</v>
      </c>
      <c r="Q397">
        <v>0</v>
      </c>
      <c r="R397" s="73">
        <v>31</v>
      </c>
      <c r="S397" s="28">
        <f t="shared" si="7"/>
        <v>0</v>
      </c>
      <c r="T397">
        <f>Q397/'App MODELE'!$Q$4*1000</f>
        <v>0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5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Q13" sqref="Q13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7" t="s">
        <v>115</v>
      </c>
      <c r="E1" s="87"/>
      <c r="F1" s="87"/>
      <c r="G1" s="87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5.7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92">
        <v>3632.42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0</v>
      </c>
      <c r="G54" s="52">
        <f>VLOOKUP(DATE!E53,'MODEL - pluie - débit'!$A$6:$O$761,15,FALSE)*$Q$4/1000</f>
        <v>20.571667236938573</v>
      </c>
      <c r="H54" s="52">
        <f>VLOOKUP(DATE!F53,'MODEL - pluie - débit'!$A$6:$O$761,15,FALSE)*$Q$4/1000</f>
        <v>2.8262054652358164</v>
      </c>
      <c r="I54" s="52">
        <f>VLOOKUP(DATE!G53,'MODEL - pluie - débit'!$A$6:$O$761,15,FALSE)*$Q$4/1000</f>
        <v>25.715839711343833</v>
      </c>
      <c r="J54" s="52">
        <f>VLOOKUP(DATE!H53,'MODEL - pluie - débit'!$A$6:$O$761,15,FALSE)*$Q$4/1000</f>
        <v>71.676854200710338</v>
      </c>
      <c r="K54" s="52">
        <f>VLOOKUP(DATE!I53,'MODEL - pluie - débit'!$A$6:$O$761,15,FALSE)*$Q$4/1000</f>
        <v>25.20260515856279</v>
      </c>
      <c r="L54" s="52">
        <f>VLOOKUP(DATE!J53,'MODEL - pluie - débit'!$A$6:$O$761,15,FALSE)*$Q$4/1000</f>
        <v>9.4172414694672266</v>
      </c>
      <c r="M54" s="52">
        <f>VLOOKUP(DATE!K53,'MODEL - pluie - débit'!$A$6:$O$761,15,FALSE)*$Q$4/1000</f>
        <v>3.5785517583975461</v>
      </c>
      <c r="N54" s="52">
        <f>VLOOKUP(DATE!L53,'MODEL - pluie - débit'!$A$6:$O$761,15,FALSE)*$Q$4/1000</f>
        <v>1.3598496681910675</v>
      </c>
      <c r="O54" s="52">
        <f>VLOOKUP(DATE!M53,'MODEL - pluie - débit'!$A$6:$O$761,15,FALSE)*$Q$4/1000</f>
        <v>0.51674287391260565</v>
      </c>
      <c r="P54" s="36">
        <f t="shared" ref="P54:P66" si="0">SUM(D54:O54)</f>
        <v>160.8655575427598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0.59551310169074656</v>
      </c>
      <c r="E55" s="52">
        <f>VLOOKUP(DATE!C54,'MODEL - pluie - débit'!$A$6:$O$761,15,FALSE)*$Q$4/1000</f>
        <v>2.7711213686679814</v>
      </c>
      <c r="F55" s="52">
        <f>VLOOKUP(DATE!D54,'MODEL - pluie - débit'!$A$6:$O$761,15,FALSE)*$Q$4/1000</f>
        <v>2.8354714977332496E-2</v>
      </c>
      <c r="G55" s="52">
        <f>VLOOKUP(DATE!E54,'MODEL - pluie - débit'!$A$6:$O$761,15,FALSE)*$Q$4/1000</f>
        <v>1.0774791691386348E-2</v>
      </c>
      <c r="H55" s="52">
        <f>VLOOKUP(DATE!F54,'MODEL - pluie - débit'!$A$6:$O$761,15,FALSE)*$Q$4/1000</f>
        <v>4.0944208427268133E-3</v>
      </c>
      <c r="I55" s="52">
        <f>VLOOKUP(DATE!G54,'MODEL - pluie - débit'!$A$6:$O$761,15,FALSE)*$Q$4/1000</f>
        <v>1.5558799202361885E-3</v>
      </c>
      <c r="J55" s="52">
        <f>VLOOKUP(DATE!H54,'MODEL - pluie - débit'!$A$6:$O$761,15,FALSE)*$Q$4/1000</f>
        <v>5.694506935537925</v>
      </c>
      <c r="K55" s="52">
        <f>VLOOKUP(DATE!I54,'MODEL - pluie - débit'!$A$6:$O$761,15,FALSE)*$Q$4/1000</f>
        <v>3.4342336466971428</v>
      </c>
      <c r="L55" s="52">
        <f>VLOOKUP(DATE!J54,'MODEL - pluie - débit'!$A$6:$O$761,15,FALSE)*$Q$4/1000</f>
        <v>8.5374242983200143E-5</v>
      </c>
      <c r="M55" s="52">
        <f>VLOOKUP(DATE!K54,'MODEL - pluie - débit'!$A$6:$O$761,15,FALSE)*$Q$4/1000</f>
        <v>3.2442212333616061E-5</v>
      </c>
      <c r="N55" s="52">
        <f>VLOOKUP(DATE!L54,'MODEL - pluie - débit'!$A$6:$O$761,15,FALSE)*$Q$4/1000</f>
        <v>1.2328040686774103E-5</v>
      </c>
      <c r="O55" s="52">
        <f>VLOOKUP(DATE!M54,'MODEL - pluie - débit'!$A$6:$O$761,15,FALSE)*$Q$4/1000</f>
        <v>4.6846554609741591E-6</v>
      </c>
      <c r="P55" s="36">
        <f t="shared" si="0"/>
        <v>12.540289689176943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1.7801690751701802E-6</v>
      </c>
      <c r="E56" s="52">
        <f>VLOOKUP(DATE!C55,'MODEL - pluie - débit'!$A$6:$O$761,15,FALSE)*$Q$4/1000</f>
        <v>6.764642485646686E-7</v>
      </c>
      <c r="F56" s="52">
        <f>VLOOKUP(DATE!D55,'MODEL - pluie - débit'!$A$6:$O$761,15,FALSE)*$Q$4/1000</f>
        <v>2.5705641445457412E-7</v>
      </c>
      <c r="G56" s="52">
        <f>VLOOKUP(DATE!E55,'MODEL - pluie - débit'!$A$6:$O$761,15,FALSE)*$Q$4/1000</f>
        <v>9.7681437492738134E-8</v>
      </c>
      <c r="H56" s="52">
        <f>VLOOKUP(DATE!F55,'MODEL - pluie - débit'!$A$6:$O$761,15,FALSE)*$Q$4/1000</f>
        <v>3.7118946247240492E-8</v>
      </c>
      <c r="I56" s="52">
        <f>VLOOKUP(DATE!G55,'MODEL - pluie - débit'!$A$6:$O$761,15,FALSE)*$Q$4/1000</f>
        <v>1.4105199573951386E-8</v>
      </c>
      <c r="J56" s="52">
        <f>VLOOKUP(DATE!H55,'MODEL - pluie - débit'!$A$6:$O$761,15,FALSE)*$Q$4/1000</f>
        <v>4.9329605333631834</v>
      </c>
      <c r="K56" s="52">
        <f>VLOOKUP(DATE!I55,'MODEL - pluie - débit'!$A$6:$O$761,15,FALSE)*$Q$4/1000</f>
        <v>2.0367908184785806E-9</v>
      </c>
      <c r="L56" s="52">
        <f>VLOOKUP(DATE!J55,'MODEL - pluie - débit'!$A$6:$O$761,15,FALSE)*$Q$4/1000</f>
        <v>2.229961320580752</v>
      </c>
      <c r="M56" s="52">
        <f>VLOOKUP(DATE!K55,'MODEL - pluie - débit'!$A$6:$O$761,15,FALSE)*$Q$4/1000</f>
        <v>2.9411259418830701E-10</v>
      </c>
      <c r="N56" s="52">
        <f>VLOOKUP(DATE!L55,'MODEL - pluie - débit'!$A$6:$O$761,15,FALSE)*$Q$4/1000</f>
        <v>1.1176278579155667E-10</v>
      </c>
      <c r="O56" s="52">
        <f>VLOOKUP(DATE!M55,'MODEL - pluie - débit'!$A$6:$O$761,15,FALSE)*$Q$4/1000</f>
        <v>4.2469858600791533E-11</v>
      </c>
      <c r="P56" s="36">
        <f t="shared" si="0"/>
        <v>7.1629247190243941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1.6138546268300784E-11</v>
      </c>
      <c r="E57" s="52">
        <f>VLOOKUP(DATE!C56,'MODEL - pluie - débit'!$A$6:$O$761,15,FALSE)*$Q$4/1000</f>
        <v>6.1326475819542972E-12</v>
      </c>
      <c r="F57" s="52">
        <f>VLOOKUP(DATE!D56,'MODEL - pluie - débit'!$A$6:$O$761,15,FALSE)*$Q$4/1000</f>
        <v>27.522977774240378</v>
      </c>
      <c r="G57" s="52">
        <f>VLOOKUP(DATE!E56,'MODEL - pluie - débit'!$A$6:$O$761,15,FALSE)*$Q$4/1000</f>
        <v>3.815956834805907</v>
      </c>
      <c r="H57" s="52">
        <f>VLOOKUP(DATE!F56,'MODEL - pluie - débit'!$A$6:$O$761,15,FALSE)*$Q$4/1000</f>
        <v>2.3479236539093256</v>
      </c>
      <c r="I57" s="52">
        <f>VLOOKUP(DATE!G56,'MODEL - pluie - débit'!$A$6:$O$761,15,FALSE)*$Q$4/1000</f>
        <v>25.404924630999869</v>
      </c>
      <c r="J57" s="52">
        <f>VLOOKUP(DATE!H56,'MODEL - pluie - débit'!$A$6:$O$761,15,FALSE)*$Q$4/1000</f>
        <v>4.3045387287763148</v>
      </c>
      <c r="K57" s="52">
        <f>VLOOKUP(DATE!I56,'MODEL - pluie - débit'!$A$6:$O$761,15,FALSE)*$Q$4/1000</f>
        <v>1.635724716935</v>
      </c>
      <c r="L57" s="52">
        <f>VLOOKUP(DATE!J56,'MODEL - pluie - débit'!$A$6:$O$761,15,FALSE)*$Q$4/1000</f>
        <v>0.62157539243530002</v>
      </c>
      <c r="M57" s="52">
        <f>VLOOKUP(DATE!K56,'MODEL - pluie - débit'!$A$6:$O$761,15,FALSE)*$Q$4/1000</f>
        <v>0.23619864912541402</v>
      </c>
      <c r="N57" s="52">
        <f>VLOOKUP(DATE!L56,'MODEL - pluie - débit'!$A$6:$O$761,15,FALSE)*$Q$4/1000</f>
        <v>8.97554866676573E-2</v>
      </c>
      <c r="O57" s="52">
        <f>VLOOKUP(DATE!M56,'MODEL - pluie - débit'!$A$6:$O$761,15,FALSE)*$Q$4/1000</f>
        <v>3.4107084933709779E-2</v>
      </c>
      <c r="P57" s="36">
        <f t="shared" si="0"/>
        <v>66.013682952851141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1.2960692274809716E-2</v>
      </c>
      <c r="E58" s="52">
        <f>VLOOKUP(DATE!C57,'MODEL - pluie - débit'!$A$6:$O$761,15,FALSE)*$Q$4/1000</f>
        <v>4.9250630644276918E-3</v>
      </c>
      <c r="F58" s="52">
        <f>VLOOKUP(DATE!D57,'MODEL - pluie - débit'!$A$6:$O$761,15,FALSE)*$Q$4/1000</f>
        <v>1.8715239644825233E-3</v>
      </c>
      <c r="G58" s="52">
        <f>VLOOKUP(DATE!E57,'MODEL - pluie - débit'!$A$6:$O$761,15,FALSE)*$Q$4/1000</f>
        <v>7.1117910650335891E-4</v>
      </c>
      <c r="H58" s="52">
        <f>VLOOKUP(DATE!F57,'MODEL - pluie - débit'!$A$6:$O$761,15,FALSE)*$Q$4/1000</f>
        <v>2.7024806047127643E-4</v>
      </c>
      <c r="I58" s="52">
        <f>VLOOKUP(DATE!G57,'MODEL - pluie - débit'!$A$6:$O$761,15,FALSE)*$Q$4/1000</f>
        <v>1.0269426297908504E-4</v>
      </c>
      <c r="J58" s="52">
        <f>VLOOKUP(DATE!H57,'MODEL - pluie - débit'!$A$6:$O$761,15,FALSE)*$Q$4/1000</f>
        <v>3.902381993205231E-5</v>
      </c>
      <c r="K58" s="52">
        <f>VLOOKUP(DATE!I57,'MODEL - pluie - débit'!$A$6:$O$761,15,FALSE)*$Q$4/1000</f>
        <v>7.9424192429246565</v>
      </c>
      <c r="L58" s="52">
        <f>VLOOKUP(DATE!J57,'MODEL - pluie - débit'!$A$6:$O$761,15,FALSE)*$Q$4/1000</f>
        <v>5.6350395981883565E-6</v>
      </c>
      <c r="M58" s="52">
        <f>VLOOKUP(DATE!K57,'MODEL - pluie - débit'!$A$6:$O$761,15,FALSE)*$Q$4/1000</f>
        <v>2.1413150473115753E-6</v>
      </c>
      <c r="N58" s="52">
        <f>VLOOKUP(DATE!L57,'MODEL - pluie - débit'!$A$6:$O$761,15,FALSE)*$Q$4/1000</f>
        <v>8.1369971797839841E-7</v>
      </c>
      <c r="O58" s="52">
        <f>VLOOKUP(DATE!M57,'MODEL - pluie - débit'!$A$6:$O$761,15,FALSE)*$Q$4/1000</f>
        <v>3.0920589283179141E-7</v>
      </c>
      <c r="P58" s="36">
        <f t="shared" si="0"/>
        <v>7.9633085667385188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1.1749823927608076E-7</v>
      </c>
      <c r="E59" s="52">
        <f>VLOOKUP(DATE!C58,'MODEL - pluie - débit'!$A$6:$O$761,15,FALSE)*$Q$4/1000</f>
        <v>4.4649330924910676E-8</v>
      </c>
      <c r="F59" s="52">
        <f>VLOOKUP(DATE!D58,'MODEL - pluie - débit'!$A$6:$O$761,15,FALSE)*$Q$4/1000</f>
        <v>1.6966745751466058E-8</v>
      </c>
      <c r="G59" s="52">
        <f>VLOOKUP(DATE!E58,'MODEL - pluie - débit'!$A$6:$O$761,15,FALSE)*$Q$4/1000</f>
        <v>21.354172101402515</v>
      </c>
      <c r="H59" s="52">
        <f>VLOOKUP(DATE!F58,'MODEL - pluie - débit'!$A$6:$O$761,15,FALSE)*$Q$4/1000</f>
        <v>119.76153904477887</v>
      </c>
      <c r="I59" s="52">
        <f>VLOOKUP(DATE!G58,'MODEL - pluie - débit'!$A$6:$O$761,15,FALSE)*$Q$4/1000</f>
        <v>80.008773824109014</v>
      </c>
      <c r="J59" s="52">
        <f>VLOOKUP(DATE!H58,'MODEL - pluie - débit'!$A$6:$O$761,15,FALSE)*$Q$4/1000</f>
        <v>84.350463495807887</v>
      </c>
      <c r="K59" s="52">
        <f>VLOOKUP(DATE!I58,'MODEL - pluie - débit'!$A$6:$O$761,15,FALSE)*$Q$4/1000</f>
        <v>33.285291579473231</v>
      </c>
      <c r="L59" s="52">
        <f>VLOOKUP(DATE!J58,'MODEL - pluie - débit'!$A$6:$O$761,15,FALSE)*$Q$4/1000</f>
        <v>18.982730109946029</v>
      </c>
      <c r="M59" s="52">
        <f>VLOOKUP(DATE!K58,'MODEL - pluie - débit'!$A$6:$O$761,15,FALSE)*$Q$4/1000</f>
        <v>4.5999093145950294</v>
      </c>
      <c r="N59" s="52">
        <f>VLOOKUP(DATE!L58,'MODEL - pluie - débit'!$A$6:$O$761,15,FALSE)*$Q$4/1000</f>
        <v>1.7479655395461113</v>
      </c>
      <c r="O59" s="52">
        <f>VLOOKUP(DATE!M58,'MODEL - pluie - débit'!$A$6:$O$761,15,FALSE)*$Q$4/1000</f>
        <v>0.66422690502752246</v>
      </c>
      <c r="P59" s="36">
        <f t="shared" si="0"/>
        <v>364.75507209380055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0.25240622391045842</v>
      </c>
      <c r="E60" s="52">
        <f>VLOOKUP(DATE!C59,'MODEL - pluie - débit'!$A$6:$O$761,15,FALSE)*$Q$4/1000</f>
        <v>9.5914365085974229E-2</v>
      </c>
      <c r="F60" s="52">
        <f>VLOOKUP(DATE!D59,'MODEL - pluie - débit'!$A$6:$O$761,15,FALSE)*$Q$4/1000</f>
        <v>3.6447458732670204E-2</v>
      </c>
      <c r="G60" s="52">
        <f>VLOOKUP(DATE!E59,'MODEL - pluie - débit'!$A$6:$O$761,15,FALSE)*$Q$4/1000</f>
        <v>101.41876133344253</v>
      </c>
      <c r="H60" s="52">
        <f>VLOOKUP(DATE!F59,'MODEL - pluie - débit'!$A$6:$O$761,15,FALSE)*$Q$4/1000</f>
        <v>88.304672173821288</v>
      </c>
      <c r="I60" s="52">
        <f>VLOOKUP(DATE!G59,'MODEL - pluie - débit'!$A$6:$O$761,15,FALSE)*$Q$4/1000</f>
        <v>27.40501629834646</v>
      </c>
      <c r="J60" s="52">
        <f>VLOOKUP(DATE!H59,'MODEL - pluie - débit'!$A$6:$O$761,15,FALSE)*$Q$4/1000</f>
        <v>10.413906193371655</v>
      </c>
      <c r="K60" s="52">
        <f>VLOOKUP(DATE!I59,'MODEL - pluie - débit'!$A$6:$O$761,15,FALSE)*$Q$4/1000</f>
        <v>23.13460662922493</v>
      </c>
      <c r="L60" s="52">
        <f>VLOOKUP(DATE!J59,'MODEL - pluie - débit'!$A$6:$O$761,15,FALSE)*$Q$4/1000</f>
        <v>2.3953633345434708</v>
      </c>
      <c r="M60" s="52">
        <f>VLOOKUP(DATE!K59,'MODEL - pluie - débit'!$A$6:$O$761,15,FALSE)*$Q$4/1000</f>
        <v>0.91023806712651878</v>
      </c>
      <c r="N60" s="52">
        <f>VLOOKUP(DATE!L59,'MODEL - pluie - débit'!$A$6:$O$761,15,FALSE)*$Q$4/1000</f>
        <v>0.34589046550807723</v>
      </c>
      <c r="O60" s="52">
        <f>VLOOKUP(DATE!M59,'MODEL - pluie - débit'!$A$6:$O$761,15,FALSE)*$Q$4/1000</f>
        <v>0.13143837689306934</v>
      </c>
      <c r="P60" s="36">
        <f t="shared" si="0"/>
        <v>254.84466092000707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0.89808304436649644</v>
      </c>
      <c r="E61" s="52">
        <f>VLOOKUP(DATE!C60,'MODEL - pluie - débit'!$A$6:$O$761,15,FALSE)*$Q$4/1000</f>
        <v>1.8979701623359213E-2</v>
      </c>
      <c r="F61" s="52">
        <f>VLOOKUP(DATE!D60,'MODEL - pluie - débit'!$A$6:$O$761,15,FALSE)*$Q$4/1000</f>
        <v>12.274771529048992</v>
      </c>
      <c r="G61" s="52">
        <f>VLOOKUP(DATE!E60,'MODEL - pluie - débit'!$A$6:$O$761,15,FALSE)*$Q$4/1000</f>
        <v>26.417324512237066</v>
      </c>
      <c r="H61" s="52">
        <f>VLOOKUP(DATE!F60,'MODEL - pluie - débit'!$A$6:$O$761,15,FALSE)*$Q$4/1000</f>
        <v>4.7909102677839472</v>
      </c>
      <c r="I61" s="52">
        <f>VLOOKUP(DATE!G60,'MODEL - pluie - débit'!$A$6:$O$761,15,FALSE)*$Q$4/1000</f>
        <v>16.979594033132237</v>
      </c>
      <c r="J61" s="52">
        <f>VLOOKUP(DATE!H60,'MODEL - pluie - débit'!$A$6:$O$761,15,FALSE)*$Q$4/1000</f>
        <v>2.2472482460217624</v>
      </c>
      <c r="K61" s="52">
        <f>VLOOKUP(DATE!I60,'MODEL - pluie - débit'!$A$6:$O$761,15,FALSE)*$Q$4/1000</f>
        <v>0.85395433348826988</v>
      </c>
      <c r="L61" s="52">
        <f>VLOOKUP(DATE!J60,'MODEL - pluie - débit'!$A$6:$O$761,15,FALSE)*$Q$4/1000</f>
        <v>0.85207538455325438</v>
      </c>
      <c r="M61" s="52">
        <f>VLOOKUP(DATE!K60,'MODEL - pluie - débit'!$A$6:$O$761,15,FALSE)*$Q$4/1000</f>
        <v>0.12331100575570615</v>
      </c>
      <c r="N61" s="52">
        <f>VLOOKUP(DATE!L60,'MODEL - pluie - débit'!$A$6:$O$761,15,FALSE)*$Q$4/1000</f>
        <v>4.6858182187168348E-2</v>
      </c>
      <c r="O61" s="52">
        <f>VLOOKUP(DATE!M60,'MODEL - pluie - débit'!$A$6:$O$761,15,FALSE)*$Q$4/1000</f>
        <v>1.7806109231123975E-2</v>
      </c>
      <c r="P61" s="36">
        <f t="shared" si="0"/>
        <v>65.520916349429399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6.7663215078271098E-3</v>
      </c>
      <c r="E62" s="52">
        <f>VLOOKUP(DATE!C61,'MODEL - pluie - débit'!$A$6:$O$761,15,FALSE)*$Q$4/1000</f>
        <v>2.5712021729743018E-3</v>
      </c>
      <c r="F62" s="52">
        <f>VLOOKUP(DATE!D61,'MODEL - pluie - débit'!$A$6:$O$761,15,FALSE)*$Q$4/1000</f>
        <v>9.7705682573023486E-4</v>
      </c>
      <c r="G62" s="52">
        <f>VLOOKUP(DATE!E61,'MODEL - pluie - débit'!$A$6:$O$761,15,FALSE)*$Q$4/1000</f>
        <v>4.5459788616564056</v>
      </c>
      <c r="H62" s="52">
        <f>VLOOKUP(DATE!F61,'MODEL - pluie - débit'!$A$6:$O$761,15,FALSE)*$Q$4/1000</f>
        <v>16.614310059722595</v>
      </c>
      <c r="I62" s="52">
        <f>VLOOKUP(DATE!G61,'MODEL - pluie - débit'!$A$6:$O$761,15,FALSE)*$Q$4/1000</f>
        <v>5.5393504760070424</v>
      </c>
      <c r="J62" s="52">
        <f>VLOOKUP(DATE!H61,'MODEL - pluie - débit'!$A$6:$O$761,15,FALSE)*$Q$4/1000</f>
        <v>1.6824013686428869</v>
      </c>
      <c r="K62" s="52">
        <f>VLOOKUP(DATE!I61,'MODEL - pluie - débit'!$A$6:$O$761,15,FALSE)*$Q$4/1000</f>
        <v>0.63931252008429706</v>
      </c>
      <c r="L62" s="52">
        <f>VLOOKUP(DATE!J61,'MODEL - pluie - débit'!$A$6:$O$761,15,FALSE)*$Q$4/1000</f>
        <v>0.24293875763203285</v>
      </c>
      <c r="M62" s="52">
        <f>VLOOKUP(DATE!K61,'MODEL - pluie - débit'!$A$6:$O$761,15,FALSE)*$Q$4/1000</f>
        <v>9.2316727900172479E-2</v>
      </c>
      <c r="N62" s="52">
        <f>VLOOKUP(DATE!L61,'MODEL - pluie - débit'!$A$6:$O$761,15,FALSE)*$Q$4/1000</f>
        <v>3.508035660206555E-2</v>
      </c>
      <c r="O62" s="52">
        <f>VLOOKUP(DATE!M61,'MODEL - pluie - débit'!$A$6:$O$761,15,FALSE)*$Q$4/1000</f>
        <v>1.3330535508784911E-2</v>
      </c>
      <c r="P62" s="36">
        <f t="shared" si="0"/>
        <v>29.415334244262812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5.0656034933382653E-3</v>
      </c>
      <c r="E63" s="52">
        <f>VLOOKUP(DATE!C62,'MODEL - pluie - débit'!$A$6:$O$761,15,FALSE)*$Q$4/1000</f>
        <v>7.1861979791647101</v>
      </c>
      <c r="F63" s="52">
        <f>VLOOKUP(DATE!D62,'MODEL - pluie - débit'!$A$6:$O$761,15,FALSE)*$Q$4/1000</f>
        <v>0.44248496830637746</v>
      </c>
      <c r="G63" s="52">
        <f>VLOOKUP(DATE!E62,'MODEL - pluie - débit'!$A$6:$O$761,15,FALSE)*$Q$4/1000</f>
        <v>2.7795979488645737E-4</v>
      </c>
      <c r="H63" s="52">
        <f>VLOOKUP(DATE!F62,'MODEL - pluie - débit'!$A$6:$O$761,15,FALSE)*$Q$4/1000</f>
        <v>1.0562472205685381E-4</v>
      </c>
      <c r="I63" s="52">
        <f>VLOOKUP(DATE!G62,'MODEL - pluie - débit'!$A$6:$O$761,15,FALSE)*$Q$4/1000</f>
        <v>4.0137394381604446E-5</v>
      </c>
      <c r="J63" s="52">
        <f>VLOOKUP(DATE!H62,'MODEL - pluie - débit'!$A$6:$O$761,15,FALSE)*$Q$4/1000</f>
        <v>1.5252209865009687E-5</v>
      </c>
      <c r="K63" s="52">
        <f>VLOOKUP(DATE!I62,'MODEL - pluie - débit'!$A$6:$O$761,15,FALSE)*$Q$4/1000</f>
        <v>6.4466507914053697</v>
      </c>
      <c r="L63" s="52">
        <f>VLOOKUP(DATE!J62,'MODEL - pluie - débit'!$A$6:$O$761,15,FALSE)*$Q$4/1000</f>
        <v>3.9545742543087039</v>
      </c>
      <c r="M63" s="52">
        <f>VLOOKUP(DATE!K62,'MODEL - pluie - débit'!$A$6:$O$761,15,FALSE)*$Q$4/1000</f>
        <v>8.3691925971281186E-7</v>
      </c>
      <c r="N63" s="52">
        <f>VLOOKUP(DATE!L62,'MODEL - pluie - débit'!$A$6:$O$761,15,FALSE)*$Q$4/1000</f>
        <v>3.1802931869086851E-7</v>
      </c>
      <c r="O63" s="52">
        <f>VLOOKUP(DATE!M62,'MODEL - pluie - débit'!$A$6:$O$761,15,FALSE)*$Q$4/1000</f>
        <v>1.2085114110253004E-7</v>
      </c>
      <c r="P63" s="36">
        <f t="shared" si="0"/>
        <v>18.035413846599408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4.5923433618961414E-8</v>
      </c>
      <c r="E64" s="52">
        <f>VLOOKUP(DATE!C63,'MODEL - pluie - débit'!$A$6:$O$761,15,FALSE)*$Q$4/1000</f>
        <v>0.8286153633135408</v>
      </c>
      <c r="F64" s="52">
        <f>VLOOKUP(DATE!D63,'MODEL - pluie - débit'!$A$6:$O$761,15,FALSE)*$Q$4/1000</f>
        <v>6.631343814578028E-9</v>
      </c>
      <c r="G64" s="52">
        <f>VLOOKUP(DATE!E63,'MODEL - pluie - débit'!$A$6:$O$761,15,FALSE)*$Q$4/1000</f>
        <v>25.336890105886802</v>
      </c>
      <c r="H64" s="52">
        <f>VLOOKUP(DATE!F63,'MODEL - pluie - débit'!$A$6:$O$761,15,FALSE)*$Q$4/1000</f>
        <v>16.058323333062219</v>
      </c>
      <c r="I64" s="52">
        <f>VLOOKUP(DATE!G63,'MODEL - pluie - débit'!$A$6:$O$761,15,FALSE)*$Q$4/1000</f>
        <v>3.8946665708378814</v>
      </c>
      <c r="J64" s="52">
        <f>VLOOKUP(DATE!H63,'MODEL - pluie - débit'!$A$6:$O$761,15,FALSE)*$Q$4/1000</f>
        <v>1.4799732969183947</v>
      </c>
      <c r="K64" s="52">
        <f>VLOOKUP(DATE!I63,'MODEL - pluie - débit'!$A$6:$O$761,15,FALSE)*$Q$4/1000</f>
        <v>0.56238985282899001</v>
      </c>
      <c r="L64" s="52">
        <f>VLOOKUP(DATE!J63,'MODEL - pluie - débit'!$A$6:$O$761,15,FALSE)*$Q$4/1000</f>
        <v>0.21370814407501623</v>
      </c>
      <c r="M64" s="52">
        <f>VLOOKUP(DATE!K63,'MODEL - pluie - débit'!$A$6:$O$761,15,FALSE)*$Q$4/1000</f>
        <v>8.1209094748506169E-2</v>
      </c>
      <c r="N64" s="52">
        <f>VLOOKUP(DATE!L63,'MODEL - pluie - débit'!$A$6:$O$761,15,FALSE)*$Q$4/1000</f>
        <v>3.0859456004432347E-2</v>
      </c>
      <c r="O64" s="52">
        <f>VLOOKUP(DATE!M63,'MODEL - pluie - débit'!$A$6:$O$761,15,FALSE)*$Q$4/1000</f>
        <v>1.1726593281684289E-2</v>
      </c>
      <c r="P64" s="36">
        <f t="shared" si="0"/>
        <v>48.498361863512258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4.4561054470400301E-3</v>
      </c>
      <c r="E65" s="52">
        <f>VLOOKUP(DATE!C64,'MODEL - pluie - débit'!$A$6:$O$761,15,FALSE)*$Q$4/1000</f>
        <v>1.6933200698752112E-3</v>
      </c>
      <c r="F65" s="52">
        <f>VLOOKUP(DATE!D64,'MODEL - pluie - débit'!$A$6:$O$761,15,FALSE)*$Q$4/1000</f>
        <v>6.4346162655258023E-4</v>
      </c>
      <c r="G65" s="52">
        <f>VLOOKUP(DATE!E64,'MODEL - pluie - débit'!$A$6:$O$761,15,FALSE)*$Q$4/1000</f>
        <v>13.665475729099905</v>
      </c>
      <c r="H65" s="52">
        <f>VLOOKUP(DATE!F64,'MODEL - pluie - débit'!$A$6:$O$761,15,FALSE)*$Q$4/1000</f>
        <v>0.55796448928392806</v>
      </c>
      <c r="I65" s="52">
        <f>VLOOKUP(DATE!G64,'MODEL - pluie - débit'!$A$6:$O$761,15,FALSE)*$Q$4/1000</f>
        <v>0.21202650592789268</v>
      </c>
      <c r="J65" s="52">
        <f>VLOOKUP(DATE!H64,'MODEL - pluie - débit'!$A$6:$O$761,15,FALSE)*$Q$4/1000</f>
        <v>11.028244045456724</v>
      </c>
      <c r="K65" s="52">
        <f>VLOOKUP(DATE!I64,'MODEL - pluie - débit'!$A$6:$O$761,15,FALSE)*$Q$4/1000</f>
        <v>23.497310850473244</v>
      </c>
      <c r="L65" s="52">
        <f>VLOOKUP(DATE!J64,'MODEL - pluie - débit'!$A$6:$O$761,15,FALSE)*$Q$4/1000</f>
        <v>2.9456144006533278</v>
      </c>
      <c r="M65" s="52">
        <f>VLOOKUP(DATE!K64,'MODEL - pluie - débit'!$A$6:$O$761,15,FALSE)*$Q$4/1000</f>
        <v>1.1193334722482644</v>
      </c>
      <c r="N65" s="52">
        <f>VLOOKUP(DATE!L64,'MODEL - pluie - débit'!$A$6:$O$761,15,FALSE)*$Q$4/1000</f>
        <v>0.42534671945434044</v>
      </c>
      <c r="O65" s="52">
        <f>VLOOKUP(DATE!M64,'MODEL - pluie - débit'!$A$6:$O$761,15,FALSE)*$Q$4/1000</f>
        <v>0.16163175339264932</v>
      </c>
      <c r="P65" s="36">
        <f t="shared" si="0"/>
        <v>53.619740853133735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VLOOKUP(DATE!B65,'App MESURE'!$P$2:$T$769,2,FALSE)</f>
        <v>3.8233333333333355E-2</v>
      </c>
      <c r="E66" s="52">
        <f>VLOOKUP(DATE!C65,'App MESURE'!$P$2:$T$769,2,FALSE)</f>
        <v>6.9572580645161279</v>
      </c>
      <c r="F66" s="52">
        <f>VLOOKUP(DATE!D65,'App MESURE'!$P$2:$T$769,2,FALSE)</f>
        <v>62.892433333333329</v>
      </c>
      <c r="G66" s="52">
        <f>VLOOKUP(DATE!E65,'App MESURE'!$P$2:$T$769,2,FALSE)</f>
        <v>6.35</v>
      </c>
      <c r="H66" s="52">
        <f>VLOOKUP(DATE!F65,'App MESURE'!$P$2:$T$769,2,FALSE)</f>
        <v>23.740967741935485</v>
      </c>
      <c r="I66" s="52">
        <f>VLOOKUP(DATE!G65,'App MESURE'!$P$2:$T$769,2,FALSE)</f>
        <v>6.0685714285714294</v>
      </c>
      <c r="J66" s="52">
        <f>VLOOKUP(DATE!H65,'App MESURE'!$P$2:$T$769,2,FALSE)</f>
        <v>19.39374193548387</v>
      </c>
      <c r="K66" s="52">
        <f>VLOOKUP(DATE!I65,'App MESURE'!$P$2:$T$769,2,FALSE)</f>
        <v>6.3385000000000007</v>
      </c>
      <c r="L66" s="52">
        <f>VLOOKUP(DATE!J65,'App MESURE'!$P$2:$T$769,2,FALSE)</f>
        <v>1.3874193548387097</v>
      </c>
      <c r="M66" s="52">
        <f>VLOOKUP(DATE!K65,'App MESURE'!$P$2:$T$769,2,FALSE)</f>
        <v>0.5531666666666667</v>
      </c>
      <c r="N66" s="52">
        <f>VLOOKUP(DATE!L65,'App MESURE'!$P$2:$T$769,2,FALSE)</f>
        <v>4.8999999999999995E-2</v>
      </c>
      <c r="O66" s="52">
        <f>VLOOKUP(DATE!M65,'App MESURE'!$P$2:$T$769,2,FALSE)</f>
        <v>1.500000000000001E-2</v>
      </c>
      <c r="P66" s="36">
        <f t="shared" si="0"/>
        <v>133.78429185867893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VLOOKUP(DATE!B66,'App MESURE'!$P$2:$T$769,2,FALSE)</f>
        <v>2.5466666666666683E-2</v>
      </c>
      <c r="E67" s="52">
        <f>VLOOKUP(DATE!C66,'App MESURE'!$P$2:$T$769,2,FALSE)</f>
        <v>5.2640967741935487</v>
      </c>
      <c r="F67" s="52">
        <f>VLOOKUP(DATE!D66,'App MESURE'!$P$2:$T$769,2,FALSE)</f>
        <v>14.585933333333333</v>
      </c>
      <c r="G67" s="52">
        <f>VLOOKUP(DATE!E66,'App MESURE'!$P$2:$T$769,2,FALSE)</f>
        <v>70.282258064516128</v>
      </c>
      <c r="H67" s="52">
        <f>VLOOKUP(DATE!F66,'App MESURE'!$P$2:$T$769,2,FALSE)</f>
        <v>1.3861935483870964</v>
      </c>
      <c r="I67" s="52">
        <f>VLOOKUP(DATE!G66,'App MESURE'!$P$2:$T$769,2,FALSE)</f>
        <v>2.1786206896551725</v>
      </c>
      <c r="J67" s="52">
        <f>VLOOKUP(DATE!H66,'App MESURE'!$P$2:$T$769,2,FALSE)</f>
        <v>1.0476451612903228</v>
      </c>
      <c r="K67" s="52">
        <f>VLOOKUP(DATE!I66,'App MESURE'!$P$2:$T$769,2,FALSE)</f>
        <v>0.37626666666666675</v>
      </c>
      <c r="L67" s="52">
        <f>VLOOKUP(DATE!J66,'App MESURE'!$P$2:$T$769,2,FALSE)</f>
        <v>3.6872903225806453</v>
      </c>
      <c r="M67" s="52">
        <f>VLOOKUP(DATE!K66,'App MESURE'!$P$2:$T$769,2,FALSE)</f>
        <v>0.25426666666666664</v>
      </c>
      <c r="N67" s="52">
        <f>VLOOKUP(DATE!L66,'App MESURE'!$P$2:$T$769,2,FALSE)</f>
        <v>9.8064516129032289E-3</v>
      </c>
      <c r="O67" s="52">
        <f>VLOOKUP(DATE!M66,'App MESURE'!$P$2:$T$769,2,FALSE)</f>
        <v>0.12003225806451612</v>
      </c>
      <c r="P67" s="36">
        <f t="shared" ref="P67:P86" si="1">SUM(D67:O67)</f>
        <v>99.21787660363367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VLOOKUP(DATE!B67,'App MESURE'!$P$2:$T$769,2,FALSE)</f>
        <v>1.6333333333333343E-3</v>
      </c>
      <c r="E68" s="52">
        <f>VLOOKUP(DATE!C67,'App MESURE'!$P$2:$T$769,2,FALSE)</f>
        <v>1.2514516129032258</v>
      </c>
      <c r="F68" s="52">
        <f>VLOOKUP(DATE!D67,'App MESURE'!$P$2:$T$769,2,FALSE)</f>
        <v>0.84696666666666687</v>
      </c>
      <c r="G68" s="52">
        <f>VLOOKUP(DATE!E67,'App MESURE'!$P$2:$T$769,2,FALSE)</f>
        <v>3.7602903225806452</v>
      </c>
      <c r="H68" s="52">
        <f>VLOOKUP(DATE!F67,'App MESURE'!$P$2:$T$769,2,FALSE)</f>
        <v>0.32480645161290339</v>
      </c>
      <c r="I68" s="52">
        <f>VLOOKUP(DATE!G67,'App MESURE'!$P$2:$T$769,2,FALSE)</f>
        <v>0.1440714285714286</v>
      </c>
      <c r="J68" s="52">
        <f>VLOOKUP(DATE!H67,'App MESURE'!$P$2:$T$769,2,FALSE)</f>
        <v>4.5786129032258085</v>
      </c>
      <c r="K68" s="52">
        <f>VLOOKUP(DATE!I67,'App MESURE'!$P$2:$T$769,2,FALSE)</f>
        <v>7.0433333333333348E-2</v>
      </c>
      <c r="L68" s="52">
        <f>VLOOKUP(DATE!J67,'App MESURE'!$P$2:$T$769,2,FALSE)</f>
        <v>2.0354838709677421E-2</v>
      </c>
      <c r="M68" s="52">
        <f>VLOOKUP(DATE!K67,'App MESURE'!$P$2:$T$769,2,FALSE)</f>
        <v>4.6333333333333357E-3</v>
      </c>
      <c r="N68" s="52">
        <f>VLOOKUP(DATE!L67,'App MESURE'!$P$2:$T$769,2,FALSE)</f>
        <v>1.9354838709677426E-3</v>
      </c>
      <c r="O68" s="52">
        <f>VLOOKUP(DATE!M67,'App MESURE'!$P$2:$T$769,2,FALSE)</f>
        <v>1.0967741935483878E-3</v>
      </c>
      <c r="P68" s="36">
        <f t="shared" si="1"/>
        <v>11.006286482334872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VLOOKUP(DATE!B68,'App MESURE'!$P$2:$T$769,2,FALSE)</f>
        <v>1.2333333333333341E-3</v>
      </c>
      <c r="E69" s="52">
        <f>VLOOKUP(DATE!C68,'App MESURE'!$P$2:$T$769,2,FALSE)</f>
        <v>1.4516129032258072E-3</v>
      </c>
      <c r="F69" s="52">
        <f>VLOOKUP(DATE!D68,'App MESURE'!$P$2:$T$769,2,FALSE)</f>
        <v>5.2318333333333324</v>
      </c>
      <c r="G69" s="52">
        <f>VLOOKUP(DATE!E68,'App MESURE'!$P$2:$T$769,2,FALSE)</f>
        <v>1.7607096774193547</v>
      </c>
      <c r="H69" s="52">
        <f>VLOOKUP(DATE!F68,'App MESURE'!$P$2:$T$769,2,FALSE)</f>
        <v>26.432580645161291</v>
      </c>
      <c r="I69" s="52">
        <f>VLOOKUP(DATE!G68,'App MESURE'!$P$2:$T$769,2,FALSE)</f>
        <v>57.324999999999996</v>
      </c>
      <c r="J69" s="52">
        <f>VLOOKUP(DATE!H68,'App MESURE'!$P$2:$T$769,2,FALSE)</f>
        <v>25.233225806451621</v>
      </c>
      <c r="K69" s="52">
        <f>VLOOKUP(DATE!I68,'App MESURE'!$P$2:$T$769,2,FALSE)</f>
        <v>0.39109999999999995</v>
      </c>
      <c r="L69" s="52">
        <f>VLOOKUP(DATE!J68,'App MESURE'!$P$2:$T$769,2,FALSE)</f>
        <v>0.78167741935483925</v>
      </c>
      <c r="M69" s="52">
        <f>VLOOKUP(DATE!K68,'App MESURE'!$P$2:$T$769,2,FALSE)</f>
        <v>0.44376666666666681</v>
      </c>
      <c r="N69" s="52">
        <f>VLOOKUP(DATE!L68,'App MESURE'!$P$2:$T$769,2,FALSE)</f>
        <v>5.5483870967741955E-3</v>
      </c>
      <c r="O69" s="52">
        <f>VLOOKUP(DATE!M68,'App MESURE'!$P$2:$T$769,2,FALSE)</f>
        <v>9.6774193548387162E-4</v>
      </c>
      <c r="P69" s="36">
        <f t="shared" si="1"/>
        <v>117.60909462365592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VLOOKUP(DATE!B69,'App MESURE'!$P$2:$T$769,2,FALSE)</f>
        <v>3.0000000000000009E-3</v>
      </c>
      <c r="E70" s="52">
        <f>VLOOKUP(DATE!C69,'App MESURE'!$P$2:$T$769,2,FALSE)</f>
        <v>5.0999999999999997E-2</v>
      </c>
      <c r="F70" s="52">
        <f>VLOOKUP(DATE!D69,'App MESURE'!$P$2:$T$769,2,FALSE)</f>
        <v>2.5666666666666671E-2</v>
      </c>
      <c r="G70" s="52">
        <f>VLOOKUP(DATE!E69,'App MESURE'!$P$2:$T$769,2,FALSE)</f>
        <v>4.5838709677419341E-2</v>
      </c>
      <c r="H70" s="52">
        <f>VLOOKUP(DATE!F69,'App MESURE'!$P$2:$T$769,2,FALSE)</f>
        <v>0.46845161290322579</v>
      </c>
      <c r="I70" s="52">
        <f>VLOOKUP(DATE!G69,'App MESURE'!$P$2:$T$769,2,FALSE)</f>
        <v>1.1871785714285716</v>
      </c>
      <c r="J70" s="52">
        <f>VLOOKUP(DATE!H69,'App MESURE'!$P$2:$T$769,2,FALSE)</f>
        <v>0.49390322580645168</v>
      </c>
      <c r="K70" s="52">
        <f>VLOOKUP(DATE!I69,'App MESURE'!$P$2:$T$769,2,FALSE)</f>
        <v>6.4620000000000006</v>
      </c>
      <c r="L70" s="52">
        <f>VLOOKUP(DATE!J69,'App MESURE'!$P$2:$T$769,2,FALSE)</f>
        <v>0.51274193548387115</v>
      </c>
      <c r="M70" s="52">
        <f>VLOOKUP(DATE!K69,'App MESURE'!$P$2:$T$769,2,FALSE)</f>
        <v>5.8533333333333312E-2</v>
      </c>
      <c r="N70" s="52">
        <f>VLOOKUP(DATE!L69,'App MESURE'!$P$2:$T$769,2,FALSE)</f>
        <v>1.0193548387096778E-2</v>
      </c>
      <c r="O70" s="52">
        <f>VLOOKUP(DATE!M69,'App MESURE'!$P$2:$T$769,2,FALSE)</f>
        <v>9.0000000000000028E-3</v>
      </c>
      <c r="P70" s="36">
        <f t="shared" si="1"/>
        <v>9.3275076036866373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VLOOKUP(DATE!B70,'App MESURE'!$P$2:$T$769,2,FALSE)</f>
        <v>9.0333333333333359E-3</v>
      </c>
      <c r="E71" s="52">
        <f>VLOOKUP(DATE!C70,'App MESURE'!$P$2:$T$769,2,FALSE)</f>
        <v>0.66925806451612901</v>
      </c>
      <c r="F71" s="52">
        <f>VLOOKUP(DATE!D70,'App MESURE'!$P$2:$T$769,2,FALSE)</f>
        <v>3.6193333333333322</v>
      </c>
      <c r="G71" s="52">
        <f>VLOOKUP(DATE!E70,'App MESURE'!$P$2:$T$769,2,FALSE)</f>
        <v>0.76306451612903226</v>
      </c>
      <c r="H71" s="52">
        <f>VLOOKUP(DATE!F70,'App MESURE'!$P$2:$T$769,2,FALSE)</f>
        <v>11.529580645161287</v>
      </c>
      <c r="I71" s="52">
        <f>VLOOKUP(DATE!G70,'App MESURE'!$P$2:$T$769,2,FALSE)</f>
        <v>2.0666206896551724</v>
      </c>
      <c r="J71" s="52">
        <f>VLOOKUP(DATE!H70,'App MESURE'!$P$2:$T$769,2,FALSE)</f>
        <v>0.87645161290322604</v>
      </c>
      <c r="K71" s="52">
        <f>VLOOKUP(DATE!I70,'App MESURE'!$P$2:$T$769,2,FALSE)</f>
        <v>0.41153333333333336</v>
      </c>
      <c r="L71" s="52">
        <f>VLOOKUP(DATE!J70,'App MESURE'!$P$2:$T$769,2,FALSE)</f>
        <v>0.19299999999999995</v>
      </c>
      <c r="M71" s="52">
        <f>VLOOKUP(DATE!K70,'App MESURE'!$P$2:$T$769,2,FALSE)</f>
        <v>0.15043333333333336</v>
      </c>
      <c r="N71" s="52">
        <f>VLOOKUP(DATE!L70,'App MESURE'!$P$2:$T$769,2,FALSE)</f>
        <v>1.0290322580645165E-2</v>
      </c>
      <c r="O71" s="52">
        <f>VLOOKUP(DATE!M70,'App MESURE'!$P$2:$T$769,2,FALSE)</f>
        <v>9.0000000000000028E-3</v>
      </c>
      <c r="P71" s="36">
        <f t="shared" si="1"/>
        <v>20.307599184278821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VLOOKUP(DATE!B71,'App MESURE'!$P$2:$T$769,2,FALSE)</f>
        <v>4.7515999999999998</v>
      </c>
      <c r="E72" s="52">
        <f>VLOOKUP(DATE!C71,'App MESURE'!$P$2:$T$769,2,FALSE)</f>
        <v>6.4519354838709697</v>
      </c>
      <c r="F72" s="52">
        <f>VLOOKUP(DATE!D71,'App MESURE'!$P$2:$T$769,2,FALSE)</f>
        <v>11.200600000000001</v>
      </c>
      <c r="G72" s="52">
        <f>VLOOKUP(DATE!E71,'App MESURE'!$P$2:$T$769,2,FALSE)</f>
        <v>41.262903225806461</v>
      </c>
      <c r="H72" s="52">
        <f>VLOOKUP(DATE!F71,'App MESURE'!$P$2:$T$769,2,FALSE)</f>
        <v>52.158064516129024</v>
      </c>
      <c r="I72" s="52">
        <f>VLOOKUP(DATE!G71,'App MESURE'!$P$2:$T$769,2,FALSE)</f>
        <v>130.81857142857146</v>
      </c>
      <c r="J72" s="52">
        <f>VLOOKUP(DATE!H71,'App MESURE'!$P$2:$T$769,2,FALSE)</f>
        <v>15.17548387096774</v>
      </c>
      <c r="K72" s="52">
        <f>VLOOKUP(DATE!I71,'App MESURE'!$P$2:$T$769,2,FALSE)</f>
        <v>3.801333333333333</v>
      </c>
      <c r="L72" s="52">
        <f>VLOOKUP(DATE!J71,'App MESURE'!$P$2:$T$769,2,FALSE)</f>
        <v>1.4882258064516127</v>
      </c>
      <c r="M72" s="52">
        <f>VLOOKUP(DATE!K71,'App MESURE'!$P$2:$T$769,2,FALSE)</f>
        <v>0.82053333333333345</v>
      </c>
      <c r="N72" s="52">
        <f>VLOOKUP(DATE!L71,'App MESURE'!$P$2:$T$769,2,FALSE)</f>
        <v>0.19309677419354851</v>
      </c>
      <c r="O72" s="52">
        <f>VLOOKUP(DATE!M71,'App MESURE'!$P$2:$T$769,2,FALSE)</f>
        <v>7.0000000000000021E-2</v>
      </c>
      <c r="P72" s="36">
        <f t="shared" si="1"/>
        <v>268.19234777265746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VLOOKUP(DATE!B72,'App MESURE'!$P$2:$T$769,2,FALSE)</f>
        <v>10.9384</v>
      </c>
      <c r="E73" s="52">
        <f>VLOOKUP(DATE!C72,'App MESURE'!$P$2:$T$769,2,FALSE)</f>
        <v>1.9535483870967745</v>
      </c>
      <c r="F73" s="52">
        <f>VLOOKUP(DATE!D72,'App MESURE'!$P$2:$T$769,2,FALSE)</f>
        <v>0.42840000000000011</v>
      </c>
      <c r="G73" s="52">
        <f>VLOOKUP(DATE!E72,'App MESURE'!$P$2:$T$769,2,FALSE)</f>
        <v>72.897032258064513</v>
      </c>
      <c r="H73" s="52">
        <f>VLOOKUP(DATE!F72,'App MESURE'!$P$2:$T$769,2,FALSE)</f>
        <v>91.935483870967744</v>
      </c>
      <c r="I73" s="52">
        <f>VLOOKUP(DATE!G72,'App MESURE'!$P$2:$T$769,2,FALSE)</f>
        <v>175.79642857142855</v>
      </c>
      <c r="J73" s="52">
        <f>VLOOKUP(DATE!H72,'App MESURE'!$P$2:$T$769,2,FALSE)</f>
        <v>108.20645161290322</v>
      </c>
      <c r="K73" s="52">
        <f>VLOOKUP(DATE!I72,'App MESURE'!$P$2:$T$769,2,FALSE)</f>
        <v>14.206666666666672</v>
      </c>
      <c r="L73" s="52">
        <f>VLOOKUP(DATE!J72,'App MESURE'!$P$2:$T$769,2,FALSE)</f>
        <v>4.0558064516129022</v>
      </c>
      <c r="M73" s="52">
        <f>VLOOKUP(DATE!K72,'App MESURE'!$P$2:$T$769,2,FALSE)</f>
        <v>1.9423333333333335</v>
      </c>
      <c r="N73" s="52">
        <f>VLOOKUP(DATE!L72,'App MESURE'!$P$2:$T$769,2,FALSE)</f>
        <v>0.85735483870967744</v>
      </c>
      <c r="O73" s="52">
        <f>VLOOKUP(DATE!M72,'App MESURE'!$P$2:$T$769,2,FALSE)</f>
        <v>0.3750645161290323</v>
      </c>
      <c r="P73" s="36">
        <f t="shared" si="1"/>
        <v>483.59297050691242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VLOOKUP(DATE!B73,'App MESURE'!$P$2:$T$769,2,FALSE)</f>
        <v>1.8456333333333335</v>
      </c>
      <c r="E74" s="52">
        <f>VLOOKUP(DATE!C73,'App MESURE'!$P$2:$T$769,2,FALSE)</f>
        <v>13.973677419354834</v>
      </c>
      <c r="F74" s="52">
        <f>VLOOKUP(DATE!D73,'App MESURE'!$P$2:$T$769,2,FALSE)</f>
        <v>25.242000000000001</v>
      </c>
      <c r="G74" s="52">
        <f>VLOOKUP(DATE!E73,'App MESURE'!$P$2:$T$769,2,FALSE)</f>
        <v>75.011290322580649</v>
      </c>
      <c r="H74" s="52">
        <f>VLOOKUP(DATE!F73,'App MESURE'!$P$2:$T$769,2,FALSE)</f>
        <v>10.758064516129032</v>
      </c>
      <c r="I74" s="52">
        <f>VLOOKUP(DATE!G73,'App MESURE'!$P$2:$T$769,2,FALSE)</f>
        <v>19.590714285714284</v>
      </c>
      <c r="J74" s="52">
        <f>VLOOKUP(DATE!H73,'App MESURE'!$P$2:$T$769,2,FALSE)</f>
        <v>12.009677419354837</v>
      </c>
      <c r="K74" s="52">
        <f>VLOOKUP(DATE!I73,'App MESURE'!$P$2:$T$769,2,FALSE)</f>
        <v>3.0350000000000006</v>
      </c>
      <c r="L74" s="52">
        <f>VLOOKUP(DATE!J73,'App MESURE'!$P$2:$T$769,2,FALSE)</f>
        <v>19.169666666666672</v>
      </c>
      <c r="M74" s="52">
        <f>VLOOKUP(DATE!K73,'App MESURE'!$P$2:$T$769,2,FALSE)</f>
        <v>5.7695666666666678</v>
      </c>
      <c r="N74" s="52">
        <f>VLOOKUP(DATE!L73,'App MESURE'!$P$2:$T$769,2,FALSE)</f>
        <v>0.55241935483870974</v>
      </c>
      <c r="O74" s="52">
        <f>VLOOKUP(DATE!M73,'App MESURE'!$P$2:$T$769,2,FALSE)</f>
        <v>0.33229032258064517</v>
      </c>
      <c r="P74" s="36">
        <f t="shared" si="1"/>
        <v>187.29000030721966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VLOOKUP(DATE!B74,'App MESURE'!$P$2:$T$769,2,FALSE)</f>
        <v>0.25983333333333319</v>
      </c>
      <c r="E75" s="52">
        <f>VLOOKUP(DATE!C74,'App MESURE'!$P$2:$T$769,2,FALSE)</f>
        <v>7.3782903225806455</v>
      </c>
      <c r="F75" s="52">
        <f>VLOOKUP(DATE!D74,'App MESURE'!$P$2:$T$769,2,FALSE)</f>
        <v>39.850666666666669</v>
      </c>
      <c r="G75" s="52">
        <f>VLOOKUP(DATE!E74,'App MESURE'!$P$2:$T$769,2,FALSE)</f>
        <v>6.1770967741935499</v>
      </c>
      <c r="H75" s="52">
        <f>VLOOKUP(DATE!F74,'App MESURE'!$P$2:$T$769,2,FALSE)</f>
        <v>3.807096774193548</v>
      </c>
      <c r="I75" s="52">
        <f>VLOOKUP(DATE!G74,'App MESURE'!$P$2:$T$769,2,FALSE)</f>
        <v>2.6865517241379311</v>
      </c>
      <c r="J75" s="52">
        <f>VLOOKUP(DATE!H74,'App MESURE'!$P$2:$T$769,2,FALSE)</f>
        <v>1.3394193548387099</v>
      </c>
      <c r="K75" s="52">
        <f>VLOOKUP(DATE!I74,'App MESURE'!$P$2:$T$769,2,FALSE)</f>
        <v>3.1429999999999998</v>
      </c>
      <c r="L75" s="52">
        <f>VLOOKUP(DATE!J74,'App MESURE'!$P$2:$T$769,2,FALSE)</f>
        <v>0.95799999999999963</v>
      </c>
      <c r="M75" s="52">
        <f>VLOOKUP(DATE!K74,'App MESURE'!$P$2:$T$769,2,FALSE)</f>
        <v>0.1565</v>
      </c>
      <c r="N75" s="52">
        <f>VLOOKUP(DATE!L74,'App MESURE'!$P$2:$T$769,2,FALSE)</f>
        <v>3.2741935483870985E-2</v>
      </c>
      <c r="O75" s="52">
        <f>VLOOKUP(DATE!M74,'App MESURE'!$P$2:$T$769,2,FALSE)</f>
        <v>0.59151612903225792</v>
      </c>
      <c r="P75" s="36">
        <f t="shared" si="1"/>
        <v>66.380713014460497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VLOOKUP(DATE!B75,'App MESURE'!$P$2:$T$769,2,FALSE)</f>
        <v>0.14996666666666669</v>
      </c>
      <c r="E76" s="52">
        <f>VLOOKUP(DATE!C75,'App MESURE'!$P$2:$T$769,2,FALSE)</f>
        <v>11.877193548387096</v>
      </c>
      <c r="F76" s="52">
        <f>VLOOKUP(DATE!D75,'App MESURE'!$P$2:$T$769,2,FALSE)</f>
        <v>61.229000000000006</v>
      </c>
      <c r="G76" s="52">
        <f>VLOOKUP(DATE!E75,'App MESURE'!$P$2:$T$769,2,FALSE)</f>
        <v>34.950645161290332</v>
      </c>
      <c r="H76" s="52">
        <f>VLOOKUP(DATE!F75,'App MESURE'!$P$2:$T$769,2,FALSE)</f>
        <v>21.046451612903223</v>
      </c>
      <c r="I76" s="52">
        <f>VLOOKUP(DATE!G75,'App MESURE'!$P$2:$T$769,2,FALSE)</f>
        <v>11.598214285714286</v>
      </c>
      <c r="J76" s="52">
        <f>VLOOKUP(DATE!H75,'App MESURE'!$P$2:$T$769,2,FALSE)</f>
        <v>81.614516129032268</v>
      </c>
      <c r="K76" s="52">
        <f>VLOOKUP(DATE!I75,'App MESURE'!$P$2:$T$769,2,FALSE)</f>
        <v>30.144000000000002</v>
      </c>
      <c r="L76" s="52">
        <f>VLOOKUP(DATE!J75,'App MESURE'!$P$2:$T$769,2,FALSE)</f>
        <v>3.0993548387096768</v>
      </c>
      <c r="M76" s="52">
        <f>VLOOKUP(DATE!K75,'App MESURE'!$P$2:$T$769,2,FALSE)</f>
        <v>1.0536000000000001</v>
      </c>
      <c r="N76" s="52">
        <f>VLOOKUP(DATE!L75,'App MESURE'!$P$2:$T$769,2,FALSE)</f>
        <v>0.1576129032258064</v>
      </c>
      <c r="O76" s="52">
        <f>VLOOKUP(DATE!M75,'App MESURE'!$P$2:$T$769,2,FALSE)</f>
        <v>0.19712903225806461</v>
      </c>
      <c r="P76" s="36">
        <f t="shared" si="1"/>
        <v>257.11768417818746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VLOOKUP(DATE!B76,'App MESURE'!$P$2:$T$769,2,FALSE)</f>
        <v>5.2176999999999989</v>
      </c>
      <c r="E77" s="52">
        <f>VLOOKUP(DATE!C76,'App MESURE'!$P$2:$T$769,2,FALSE)</f>
        <v>0.68425806451612947</v>
      </c>
      <c r="F77" s="52">
        <f>VLOOKUP(DATE!D76,'App MESURE'!$P$2:$T$769,2,FALSE)</f>
        <v>3.4521666666666659</v>
      </c>
      <c r="G77" s="52">
        <f>VLOOKUP(DATE!E76,'App MESURE'!$P$2:$T$769,2,FALSE)</f>
        <v>0.68780645161290366</v>
      </c>
      <c r="H77" s="52">
        <f>VLOOKUP(DATE!F76,'App MESURE'!$P$2:$T$769,2,FALSE)</f>
        <v>12.45032258064516</v>
      </c>
      <c r="I77" s="52">
        <f>VLOOKUP(DATE!G76,'App MESURE'!$P$2:$T$769,2,FALSE)</f>
        <v>25.111071428571417</v>
      </c>
      <c r="J77" s="52">
        <f>VLOOKUP(DATE!H76,'App MESURE'!$P$2:$T$769,2,FALSE)</f>
        <v>3.6167741935483866</v>
      </c>
      <c r="K77" s="52">
        <f>VLOOKUP(DATE!I76,'App MESURE'!$P$2:$T$769,2,FALSE)</f>
        <v>6.0113333333333339</v>
      </c>
      <c r="L77" s="52">
        <f>VLOOKUP(DATE!J76,'App MESURE'!$P$2:$T$769,2,FALSE)</f>
        <v>0.67454838709677423</v>
      </c>
      <c r="M77" s="52">
        <f>VLOOKUP(DATE!K76,'App MESURE'!$P$2:$T$769,2,FALSE)</f>
        <v>0.18076666666666666</v>
      </c>
      <c r="N77" s="52">
        <f>VLOOKUP(DATE!L76,'App MESURE'!$P$2:$T$769,2,FALSE)</f>
        <v>0.13051612903225807</v>
      </c>
      <c r="O77" s="52">
        <f>VLOOKUP(DATE!M76,'App MESURE'!$P$2:$T$769,2,FALSE)</f>
        <v>0.16229032258064516</v>
      </c>
      <c r="P77" s="36">
        <f t="shared" si="1"/>
        <v>58.379554224270343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VLOOKUP(DATE!B77,'App MESURE'!$P$2:$T$769,2,FALSE)</f>
        <v>0.15606666666666671</v>
      </c>
      <c r="E78" s="52">
        <f>VLOOKUP(DATE!C77,'App MESURE'!$P$2:$T$769,2,FALSE)</f>
        <v>0.17993548387096775</v>
      </c>
      <c r="F78" s="52">
        <f>VLOOKUP(DATE!D77,'App MESURE'!$P$2:$T$769,2,FALSE)</f>
        <v>15.139633333333332</v>
      </c>
      <c r="G78" s="52">
        <f>VLOOKUP(DATE!E77,'App MESURE'!$P$2:$T$769,2,FALSE)</f>
        <v>52.851612903225806</v>
      </c>
      <c r="H78" s="52">
        <f>VLOOKUP(DATE!F77,'App MESURE'!$P$2:$T$769,2,FALSE)</f>
        <v>28.821935483870966</v>
      </c>
      <c r="I78" s="52">
        <f>VLOOKUP(DATE!G77,'App MESURE'!$P$2:$T$769,2,FALSE)</f>
        <v>19.699999999999996</v>
      </c>
      <c r="J78" s="52">
        <f>VLOOKUP(DATE!H77,'App MESURE'!$P$2:$T$769,2,FALSE)</f>
        <v>17.44709677419355</v>
      </c>
      <c r="K78" s="52">
        <f>VLOOKUP(DATE!I77,'App MESURE'!$P$2:$T$769,2,FALSE)</f>
        <v>6.7253333333333325</v>
      </c>
      <c r="L78" s="52">
        <f>VLOOKUP(DATE!J77,'App MESURE'!$P$2:$T$769,2,FALSE)</f>
        <v>3.2829354838709679</v>
      </c>
      <c r="M78" s="52">
        <f>VLOOKUP(DATE!K77,'App MESURE'!$P$2:$T$769,2,FALSE)</f>
        <v>3.6288666666666676</v>
      </c>
      <c r="N78" s="52">
        <f>VLOOKUP(DATE!L77,'App MESURE'!$P$2:$T$769,2,FALSE)</f>
        <v>0.86748387096774193</v>
      </c>
      <c r="O78" s="52">
        <f>VLOOKUP(DATE!M77,'App MESURE'!$P$2:$T$769,2,FALSE)</f>
        <v>1.5565483870967745</v>
      </c>
      <c r="P78" s="36">
        <f t="shared" si="1"/>
        <v>150.35744838709675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VLOOKUP(DATE!B78,'App MESURE'!$P$2:$T$769,2,FALSE)</f>
        <v>0.70829999999999993</v>
      </c>
      <c r="E79" s="52">
        <f>VLOOKUP(DATE!C78,'App MESURE'!$P$2:$T$769,2,FALSE)</f>
        <v>2.2073548387096773</v>
      </c>
      <c r="F79" s="52">
        <f>VLOOKUP(DATE!D78,'App MESURE'!$P$2:$T$769,2,FALSE)</f>
        <v>0.77790000000000004</v>
      </c>
      <c r="G79" s="52">
        <f>VLOOKUP(DATE!E78,'App MESURE'!$P$2:$T$769,2,FALSE)</f>
        <v>0.62809677419354859</v>
      </c>
      <c r="H79" s="52">
        <f>VLOOKUP(DATE!F78,'App MESURE'!$P$2:$T$769,2,FALSE)</f>
        <v>1.0837741935483869</v>
      </c>
      <c r="I79" s="52">
        <f>VLOOKUP(DATE!G78,'App MESURE'!$P$2:$T$769,2,FALSE)</f>
        <v>4.4074137931034478</v>
      </c>
      <c r="J79" s="52">
        <f>VLOOKUP(DATE!H78,'App MESURE'!$P$2:$T$769,2,FALSE)</f>
        <v>5.3125161290322582</v>
      </c>
      <c r="K79" s="52">
        <f>VLOOKUP(DATE!I78,'App MESURE'!$P$2:$T$769,2,FALSE)</f>
        <v>1.1293666666666664</v>
      </c>
      <c r="L79" s="52">
        <f>VLOOKUP(DATE!J78,'App MESURE'!$P$2:$T$769,2,FALSE)</f>
        <v>1.3717419354838705</v>
      </c>
      <c r="M79" s="52">
        <f>VLOOKUP(DATE!K78,'App MESURE'!$P$2:$T$769,2,FALSE)</f>
        <v>0.24823333333333333</v>
      </c>
      <c r="N79" s="52">
        <f>VLOOKUP(DATE!L78,'App MESURE'!$P$2:$T$769,2,FALSE)</f>
        <v>0.16716129032258065</v>
      </c>
      <c r="O79" s="52">
        <f>VLOOKUP(DATE!M78,'App MESURE'!$P$2:$T$769,2,FALSE)</f>
        <v>0.96122580645161282</v>
      </c>
      <c r="P79" s="36">
        <f t="shared" si="1"/>
        <v>19.003084760845386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VLOOKUP(DATE!B79,'App MESURE'!$P$2:$T$769,2,FALSE)</f>
        <v>0.5770333333333334</v>
      </c>
      <c r="E80" s="52">
        <f>VLOOKUP(DATE!C79,'App MESURE'!$P$2:$T$769,2,FALSE)</f>
        <v>1.1497096774193549</v>
      </c>
      <c r="F80" s="52">
        <f>VLOOKUP(DATE!D79,'App MESURE'!$P$2:$T$769,2,FALSE)</f>
        <v>6.190833333333333</v>
      </c>
      <c r="G80" s="52">
        <f>VLOOKUP(DATE!E79,'App MESURE'!$P$2:$T$769,2,FALSE)</f>
        <v>10.49935483870968</v>
      </c>
      <c r="H80" s="52">
        <f>VLOOKUP(DATE!F79,'App MESURE'!$P$2:$T$769,2,FALSE)</f>
        <v>3.3432258064516129</v>
      </c>
      <c r="I80" s="52">
        <f>VLOOKUP(DATE!G79,'App MESURE'!$P$2:$T$769,2,FALSE)</f>
        <v>22.613928571428573</v>
      </c>
      <c r="J80" s="52">
        <f>VLOOKUP(DATE!H79,'App MESURE'!$P$2:$T$769,2,FALSE)</f>
        <v>5.098064516129031</v>
      </c>
      <c r="K80" s="52">
        <f>VLOOKUP(DATE!I79,'App MESURE'!$P$2:$T$769,2,FALSE)</f>
        <v>1.6534</v>
      </c>
      <c r="L80" s="52">
        <f>VLOOKUP(DATE!J79,'App MESURE'!$P$2:$T$769,2,FALSE)</f>
        <v>0.51493548387096777</v>
      </c>
      <c r="M80" s="52">
        <f>VLOOKUP(DATE!K79,'App MESURE'!$P$2:$T$769,2,FALSE)</f>
        <v>0.20766666666666664</v>
      </c>
      <c r="N80" s="52">
        <f>VLOOKUP(DATE!L79,'App MESURE'!$P$2:$T$769,2,FALSE)</f>
        <v>3.6354838709677435E-2</v>
      </c>
      <c r="O80" s="52">
        <f>VLOOKUP(DATE!M79,'App MESURE'!$P$2:$T$769,2,FALSE)</f>
        <v>0.96170967741935476</v>
      </c>
      <c r="P80" s="36">
        <f t="shared" si="1"/>
        <v>52.846216743471587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VLOOKUP(DATE!B80,'App MESURE'!$P$2:$T$769,2,FALSE)</f>
        <v>0.17553333333333326</v>
      </c>
      <c r="E81" s="52">
        <f>VLOOKUP(DATE!C80,'App MESURE'!$P$2:$T$769,2,FALSE)</f>
        <v>2.4193548387096784E-3</v>
      </c>
      <c r="F81" s="52">
        <f>VLOOKUP(DATE!D80,'App MESURE'!$P$2:$T$769,2,FALSE)</f>
        <v>0.26786666666666664</v>
      </c>
      <c r="G81" s="52">
        <f>VLOOKUP(DATE!E80,'App MESURE'!$P$2:$T$769,2,FALSE)</f>
        <v>2.5053225806451613</v>
      </c>
      <c r="H81" s="52">
        <f>VLOOKUP(DATE!F80,'App MESURE'!$P$2:$T$769,2,FALSE)</f>
        <v>7.1494193548387059</v>
      </c>
      <c r="I81" s="52">
        <f>VLOOKUP(DATE!G80,'App MESURE'!$P$2:$T$769,2,FALSE)</f>
        <v>7.833964285714285</v>
      </c>
      <c r="J81" s="52">
        <f>VLOOKUP(DATE!H80,'App MESURE'!$P$2:$T$769,2,FALSE)</f>
        <v>40.365161290322568</v>
      </c>
      <c r="K81" s="52">
        <f>VLOOKUP(DATE!I80,'App MESURE'!$P$2:$T$769,2,FALSE)</f>
        <v>18.704333333333334</v>
      </c>
      <c r="L81" s="52">
        <f>VLOOKUP(DATE!J80,'App MESURE'!$P$2:$T$769,2,FALSE)</f>
        <v>9.7283870967741901</v>
      </c>
      <c r="M81" s="52">
        <f>VLOOKUP(DATE!K80,'App MESURE'!$P$2:$T$769,2,FALSE)</f>
        <v>1.1493333333333333</v>
      </c>
      <c r="N81" s="52">
        <f>VLOOKUP(DATE!L80,'App MESURE'!$P$2:$T$769,2,FALSE)</f>
        <v>0.17048387096774201</v>
      </c>
      <c r="O81" s="52">
        <f>VLOOKUP(DATE!M80,'App MESURE'!$P$2:$T$769,2,FALSE)</f>
        <v>0.6264193548387097</v>
      </c>
      <c r="P81" s="36">
        <f t="shared" si="1"/>
        <v>88.678643855606722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VLOOKUP(DATE!B81,'App MESURE'!$P$2:$T$769,2,FALSE)</f>
        <v>0.6465333333333334</v>
      </c>
      <c r="E82" s="52">
        <f>VLOOKUP(DATE!C81,'App MESURE'!$P$2:$T$769,2,FALSE)</f>
        <v>7.5656774193548388</v>
      </c>
      <c r="F82" s="52">
        <f>VLOOKUP(DATE!D81,'App MESURE'!$P$2:$T$769,2,FALSE)</f>
        <v>24.382333333333332</v>
      </c>
      <c r="G82" s="52">
        <f>VLOOKUP(DATE!E81,'App MESURE'!$P$2:$T$769,2,FALSE)</f>
        <v>4.88774193548387</v>
      </c>
      <c r="H82" s="52">
        <f>VLOOKUP(DATE!F81,'App MESURE'!$P$2:$T$769,2,FALSE)</f>
        <v>4.5570967741935489</v>
      </c>
      <c r="I82" s="52">
        <f>VLOOKUP(DATE!G81,'App MESURE'!$P$2:$T$769,2,FALSE)</f>
        <v>4.1428571428571432</v>
      </c>
      <c r="J82" s="52">
        <f>VLOOKUP(DATE!H81,'App MESURE'!$P$2:$T$769,2,FALSE)</f>
        <v>1.4377419354838707</v>
      </c>
      <c r="K82" s="52">
        <f>VLOOKUP(DATE!I81,'App MESURE'!$P$2:$T$769,2,FALSE)</f>
        <v>3.6070333333333346</v>
      </c>
      <c r="L82" s="52">
        <f>VLOOKUP(DATE!J81,'App MESURE'!$P$2:$T$769,2,FALSE)</f>
        <v>0.44290322580645153</v>
      </c>
      <c r="M82" s="52">
        <f>VLOOKUP(DATE!K81,'App MESURE'!$P$2:$T$769,2,FALSE)</f>
        <v>6.6799999999999984E-2</v>
      </c>
      <c r="N82" s="52">
        <f>VLOOKUP(DATE!L81,'App MESURE'!$P$2:$T$769,2,FALSE)</f>
        <v>3.7032258064516134E-2</v>
      </c>
      <c r="O82" s="52">
        <f>VLOOKUP(DATE!M81,'App MESURE'!$P$2:$T$769,2,FALSE)</f>
        <v>1.9258064516129041E-2</v>
      </c>
      <c r="P82" s="36">
        <f t="shared" si="1"/>
        <v>51.793008755760368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VLOOKUP(DATE!B82,'App MESURE'!$P$2:$T$769,2,FALSE)</f>
        <v>0.33376666666666666</v>
      </c>
      <c r="E83" s="52">
        <f>VLOOKUP(DATE!C82,'App MESURE'!$P$2:$T$769,2,FALSE)</f>
        <v>0.12519354838709679</v>
      </c>
      <c r="F83" s="52">
        <f>VLOOKUP(DATE!D82,'App MESURE'!$P$2:$T$769,2,FALSE)</f>
        <v>1.0509333333333333</v>
      </c>
      <c r="G83" s="52">
        <f>VLOOKUP(DATE!E82,'App MESURE'!$P$2:$T$769,2,FALSE)</f>
        <v>6.6183870967741942</v>
      </c>
      <c r="H83" s="52">
        <f>VLOOKUP(DATE!F82,'App MESURE'!$P$2:$T$769,2,FALSE)</f>
        <v>1.2265483870967742</v>
      </c>
      <c r="I83" s="52">
        <f>VLOOKUP(DATE!G82,'App MESURE'!$P$2:$T$769,2,FALSE)</f>
        <v>0.62303448275862072</v>
      </c>
      <c r="J83" s="52">
        <f>VLOOKUP(DATE!H82,'App MESURE'!$P$2:$T$769,2,FALSE)</f>
        <v>1.5190000000000001</v>
      </c>
      <c r="K83" s="52">
        <f>VLOOKUP(DATE!I82,'App MESURE'!$P$2:$T$769,2,FALSE)</f>
        <v>5.2722666666666669</v>
      </c>
      <c r="L83" s="52">
        <f>VLOOKUP(DATE!J82,'App MESURE'!$P$2:$T$769,2,FALSE)</f>
        <v>1.8917096774193549</v>
      </c>
      <c r="M83" s="52">
        <f>VLOOKUP(DATE!K82,'App MESURE'!$P$2:$T$769,2,FALSE)</f>
        <v>8.8533333333333339E-2</v>
      </c>
      <c r="N83" s="52">
        <f>VLOOKUP(DATE!L82,'App MESURE'!$P$2:$T$769,2,FALSE)</f>
        <v>6.6774193548387118E-3</v>
      </c>
      <c r="O83" s="52">
        <f>VLOOKUP(DATE!M82,'App MESURE'!$P$2:$T$769,2,FALSE)</f>
        <v>0.58096774193548406</v>
      </c>
      <c r="P83" s="36">
        <f t="shared" si="1"/>
        <v>19.337018353726368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VLOOKUP(DATE!B83,'App MESURE'!$P$2:$T$769,2,FALSE)</f>
        <v>0.18473333333333333</v>
      </c>
      <c r="E84" s="52">
        <f>VLOOKUP(DATE!C83,'App MESURE'!$P$2:$T$769,2,FALSE)</f>
        <v>9.9741935483870989E-2</v>
      </c>
      <c r="F84" s="52">
        <f>VLOOKUP(DATE!D83,'App MESURE'!$P$2:$T$769,2,FALSE)</f>
        <v>0.75789999999999991</v>
      </c>
      <c r="G84" s="52">
        <f>VLOOKUP(DATE!E83,'App MESURE'!$P$2:$T$769,2,FALSE)</f>
        <v>2.1816129032258078</v>
      </c>
      <c r="H84" s="52">
        <f>VLOOKUP(DATE!F83,'App MESURE'!$P$2:$T$769,2,FALSE)</f>
        <v>19.488483870967745</v>
      </c>
      <c r="I84" s="52">
        <f>VLOOKUP(DATE!G83,'App MESURE'!$P$2:$T$769,2,FALSE)</f>
        <v>1.3979285714285716</v>
      </c>
      <c r="J84" s="52">
        <f>VLOOKUP(DATE!H83,'App MESURE'!$P$2:$T$769,2,FALSE)</f>
        <v>7.8062903225806464</v>
      </c>
      <c r="K84" s="52">
        <f>VLOOKUP(DATE!I83,'App MESURE'!$P$2:$T$769,2,FALSE)</f>
        <v>5.0124000000000004</v>
      </c>
      <c r="L84" s="52">
        <f>VLOOKUP(DATE!J83,'App MESURE'!$P$2:$T$769,2,FALSE)</f>
        <v>0.70735483870967741</v>
      </c>
      <c r="M84" s="52">
        <f>VLOOKUP(DATE!K83,'App MESURE'!$P$2:$T$769,2,FALSE)</f>
        <v>0.17963333333333334</v>
      </c>
      <c r="N84" s="52">
        <f>VLOOKUP(DATE!L83,'App MESURE'!$P$2:$T$769,2,FALSE)</f>
        <v>5.9354838709677442E-3</v>
      </c>
      <c r="O84" s="52">
        <f>VLOOKUP(DATE!M83,'App MESURE'!$P$2:$T$769,2,FALSE)</f>
        <v>1.3870967741935493E-3</v>
      </c>
      <c r="P84" s="36">
        <f t="shared" si="1"/>
        <v>37.823401689708156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VLOOKUP(DATE!B84,'App MESURE'!$P$2:$T$769,2,FALSE)</f>
        <v>0.18469616666666674</v>
      </c>
      <c r="E85" s="52">
        <f>VLOOKUP(DATE!C84,'App MESURE'!$P$2:$T$769,2,FALSE)</f>
        <v>9.9647612903225824E-2</v>
      </c>
      <c r="F85" s="52">
        <f>VLOOKUP(DATE!D84,'App MESURE'!$P$2:$T$769,2,FALSE)</f>
        <v>0.7579640333333334</v>
      </c>
      <c r="G85" s="52">
        <f>VLOOKUP(DATE!E84,'App MESURE'!$P$2:$T$769,2,FALSE)</f>
        <v>2.1801142903225812</v>
      </c>
      <c r="H85" s="52">
        <f>VLOOKUP(DATE!F84,'App MESURE'!$P$2:$T$769,2,FALSE)</f>
        <v>19.496793064516133</v>
      </c>
      <c r="I85" s="52">
        <f>VLOOKUP(DATE!G84,'App MESURE'!$P$2:$T$769,2,FALSE)</f>
        <v>1.3974424642857144</v>
      </c>
      <c r="J85" s="52">
        <f>VLOOKUP(DATE!H84,'App MESURE'!$P$2:$T$769,2,FALSE)</f>
        <v>7.8060291290322574</v>
      </c>
      <c r="K85" s="52">
        <f>VLOOKUP(DATE!I84,'App MESURE'!$P$2:$T$769,2,FALSE)</f>
        <v>5.0128347</v>
      </c>
      <c r="L85" s="52">
        <f>VLOOKUP(DATE!J84,'App MESURE'!$P$2:$T$769,2,FALSE)</f>
        <v>0.70714751612903248</v>
      </c>
      <c r="M85" s="52">
        <f>VLOOKUP(DATE!K84,'App MESURE'!$P$2:$T$769,2,FALSE)</f>
        <v>0.17984566666666668</v>
      </c>
      <c r="N85" s="52">
        <f>VLOOKUP(DATE!L84,'App MESURE'!$P$2:$T$769,2,FALSE)</f>
        <v>5.9788387096774203E-3</v>
      </c>
      <c r="O85" s="52">
        <f>VLOOKUP(DATE!M84,'App MESURE'!$P$2:$T$769,2,FALSE)</f>
        <v>1.4197419354838713E-3</v>
      </c>
      <c r="P85" s="36">
        <f t="shared" si="1"/>
        <v>37.829913224500778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VLOOKUP(DATE!B85,'App MESURE'!$P$2:$T$769,2,FALSE)</f>
        <v>0</v>
      </c>
      <c r="E86" s="52">
        <f>VLOOKUP(DATE!C85,'App MESURE'!$P$2:$T$769,2,FALSE)</f>
        <v>0</v>
      </c>
      <c r="F86" s="52">
        <f>VLOOKUP(DATE!D85,'App MESURE'!$P$2:$T$769,2,FALSE)</f>
        <v>0</v>
      </c>
      <c r="G86" s="52">
        <f>VLOOKUP(DATE!E85,'App MESURE'!$P$2:$T$769,2,FALSE)</f>
        <v>4.4507260000000004</v>
      </c>
      <c r="H86" s="52">
        <f>VLOOKUP(DATE!F85,'App MESURE'!$P$2:$T$769,2,FALSE)</f>
        <v>7.6867096774193552E-2</v>
      </c>
      <c r="I86" s="52">
        <f>VLOOKUP(DATE!G85,'App MESURE'!$P$2:$T$769,2,FALSE)</f>
        <v>0.53768928571428565</v>
      </c>
      <c r="J86" s="52">
        <f>VLOOKUP(DATE!H85,'App MESURE'!$P$2:$T$769,2,FALSE)</f>
        <v>4.6855740967741939</v>
      </c>
      <c r="K86" s="52">
        <f>VLOOKUP(DATE!I85,'App MESURE'!$P$2:$T$769,2,FALSE)</f>
        <v>4.5449999999999993E-4</v>
      </c>
      <c r="L86" s="52">
        <f>VLOOKUP(DATE!J85,'App MESURE'!$P$2:$T$769,2,FALSE)</f>
        <v>0.47236729032258068</v>
      </c>
      <c r="M86" s="52">
        <f>VLOOKUP(DATE!K85,'App MESURE'!$P$2:$T$769,2,FALSE)</f>
        <v>8.3874333333333329E-3</v>
      </c>
      <c r="N86" s="52">
        <f>VLOOKUP(DATE!L85,'App MESURE'!$P$2:$T$769,2,FALSE)</f>
        <v>0</v>
      </c>
      <c r="O86" s="52">
        <f>VLOOKUP(DATE!M85,'App MESURE'!$P$2:$T$769,2,FALSE)</f>
        <v>0</v>
      </c>
      <c r="P86" s="36">
        <f t="shared" si="1"/>
        <v>10.232065702918586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0.13949895151007202</v>
      </c>
      <c r="E90" s="53">
        <f t="shared" si="2"/>
        <v>1.3744059345229755</v>
      </c>
      <c r="F90" s="53">
        <f t="shared" si="2"/>
        <v>7.9385355462854115</v>
      </c>
      <c r="G90" s="53">
        <f t="shared" si="2"/>
        <v>17.191383903364915</v>
      </c>
      <c r="H90" s="53">
        <f t="shared" si="2"/>
        <v>21.154406658482898</v>
      </c>
      <c r="I90" s="53">
        <f t="shared" si="2"/>
        <v>14.710035554227572</v>
      </c>
      <c r="J90" s="53">
        <f t="shared" si="2"/>
        <v>16.708068712009286</v>
      </c>
      <c r="K90" s="53">
        <f t="shared" si="2"/>
        <v>10.228692255702672</v>
      </c>
      <c r="L90" s="53">
        <f t="shared" si="2"/>
        <v>3.3264071486397233</v>
      </c>
      <c r="M90" s="53">
        <f t="shared" si="2"/>
        <v>0.86879001363881359</v>
      </c>
      <c r="N90" s="53">
        <f t="shared" si="2"/>
        <v>0.3177399487724929</v>
      </c>
      <c r="O90" s="53">
        <f t="shared" si="2"/>
        <v>0.1204627189950857</v>
      </c>
      <c r="P90" s="53">
        <f t="shared" si="2"/>
        <v>94.078427346151912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0.28484491851382931</v>
      </c>
      <c r="E91" s="53">
        <f t="shared" si="3"/>
        <v>2.6435976120670803</v>
      </c>
      <c r="F91" s="53">
        <f t="shared" si="3"/>
        <v>18.358866877728204</v>
      </c>
      <c r="G91" s="53">
        <f t="shared" si="3"/>
        <v>27.271810524431945</v>
      </c>
      <c r="H91" s="53">
        <f t="shared" si="3"/>
        <v>38.141434523080811</v>
      </c>
      <c r="I91" s="53">
        <f t="shared" si="3"/>
        <v>22.392667100358803</v>
      </c>
      <c r="J91" s="53">
        <f t="shared" si="3"/>
        <v>27.861335449995618</v>
      </c>
      <c r="K91" s="53">
        <f t="shared" si="3"/>
        <v>11.658392556589048</v>
      </c>
      <c r="L91" s="53">
        <f t="shared" si="3"/>
        <v>5.3490769189662766</v>
      </c>
      <c r="M91" s="53">
        <f t="shared" si="3"/>
        <v>1.4895859624144745</v>
      </c>
      <c r="N91" s="53">
        <f t="shared" si="3"/>
        <v>0.57063616487978719</v>
      </c>
      <c r="O91" s="53">
        <f t="shared" si="3"/>
        <v>0.21698608826463153</v>
      </c>
      <c r="P91" s="53">
        <f t="shared" si="3"/>
        <v>108.79979893661279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0</v>
      </c>
      <c r="F92" s="53">
        <f t="shared" si="4"/>
        <v>0</v>
      </c>
      <c r="G92" s="53">
        <f t="shared" si="4"/>
        <v>9.7681437492738134E-8</v>
      </c>
      <c r="H92" s="53">
        <f t="shared" si="4"/>
        <v>3.7118946247240492E-8</v>
      </c>
      <c r="I92" s="53">
        <f t="shared" si="4"/>
        <v>1.4105199573951386E-8</v>
      </c>
      <c r="J92" s="53">
        <f t="shared" si="4"/>
        <v>1.5252209865009687E-5</v>
      </c>
      <c r="K92" s="53">
        <f t="shared" si="4"/>
        <v>2.0367908184785806E-9</v>
      </c>
      <c r="L92" s="53">
        <f t="shared" si="4"/>
        <v>5.6350395981883565E-6</v>
      </c>
      <c r="M92" s="53">
        <f t="shared" si="4"/>
        <v>2.9411259418830701E-10</v>
      </c>
      <c r="N92" s="53">
        <f t="shared" si="4"/>
        <v>1.1176278579155667E-10</v>
      </c>
      <c r="O92" s="53">
        <f t="shared" si="4"/>
        <v>4.2469858600791533E-11</v>
      </c>
      <c r="P92" s="53">
        <f t="shared" si="4"/>
        <v>7.1629247190243941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0.89808304436649644</v>
      </c>
      <c r="E93" s="54">
        <f t="shared" si="5"/>
        <v>7.1861979791647101</v>
      </c>
      <c r="F93" s="54">
        <f t="shared" si="5"/>
        <v>62.892433333333329</v>
      </c>
      <c r="G93" s="54">
        <f t="shared" si="5"/>
        <v>101.41876133344253</v>
      </c>
      <c r="H93" s="54">
        <f t="shared" si="5"/>
        <v>119.76153904477887</v>
      </c>
      <c r="I93" s="54">
        <f t="shared" si="5"/>
        <v>80.008773824109014</v>
      </c>
      <c r="J93" s="54">
        <f t="shared" si="5"/>
        <v>84.350463495807887</v>
      </c>
      <c r="K93" s="54">
        <f t="shared" si="5"/>
        <v>33.285291579473231</v>
      </c>
      <c r="L93" s="54">
        <f t="shared" si="5"/>
        <v>18.982730109946029</v>
      </c>
      <c r="M93" s="54">
        <f t="shared" si="5"/>
        <v>4.5999093145950294</v>
      </c>
      <c r="N93" s="54">
        <f t="shared" si="5"/>
        <v>1.7479655395461113</v>
      </c>
      <c r="O93" s="54">
        <f t="shared" si="5"/>
        <v>0.66422690502752246</v>
      </c>
      <c r="P93" s="54">
        <f t="shared" si="5"/>
        <v>364.75507209380055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U971"/>
  <sheetViews>
    <sheetView tabSelected="1" view="pageBreakPreview" zoomScale="75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24" sqref="Y24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21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8" t="s">
        <v>181</v>
      </c>
      <c r="P1" s="89"/>
    </row>
    <row r="2" spans="1:21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0.88550457426964457</v>
      </c>
      <c r="G2" s="6">
        <v>0</v>
      </c>
      <c r="H2" s="57">
        <v>0</v>
      </c>
      <c r="I2" s="44">
        <v>7.1993128610162535E-2</v>
      </c>
      <c r="J2" s="45">
        <v>52.847843241734637</v>
      </c>
      <c r="K2" s="26">
        <v>0.18736446551685321</v>
      </c>
      <c r="L2" s="43">
        <v>3.7144190673216446</v>
      </c>
      <c r="M2" s="26">
        <v>0.62</v>
      </c>
      <c r="N2" s="43">
        <v>16.896909016856448</v>
      </c>
      <c r="O2" s="90">
        <f>SQRT(RSQ(P271:P401,O271:O401))</f>
        <v>0.69616084288984581</v>
      </c>
      <c r="P2" s="91"/>
    </row>
    <row r="3" spans="1:21" s="1" customFormat="1" ht="14.25" thickTop="1" thickBot="1" x14ac:dyDescent="0.25">
      <c r="A3" s="46">
        <f>SUM(R6:R270)</f>
        <v>2048.3790152730553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  <c r="T3" s="1" t="s">
        <v>182</v>
      </c>
      <c r="U3" s="1" t="s">
        <v>183</v>
      </c>
    </row>
    <row r="4" spans="1:21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  <c r="T4" s="85">
        <v>22.598049933333339</v>
      </c>
    </row>
    <row r="5" spans="1:21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  <c r="T5" s="85">
        <v>16.201201322580644</v>
      </c>
    </row>
    <row r="6" spans="1:21" s="1" customFormat="1" ht="13.5" thickTop="1" x14ac:dyDescent="0.2">
      <c r="A6" s="17">
        <v>33117</v>
      </c>
      <c r="B6" s="1">
        <v>9</v>
      </c>
      <c r="C6" s="47"/>
      <c r="D6" s="47"/>
      <c r="E6" s="47">
        <v>9.5904761900000004</v>
      </c>
      <c r="F6" s="51">
        <v>23.702816901408411</v>
      </c>
      <c r="G6" s="16">
        <f t="shared" ref="G6:G70" si="0">IF((F6-$J$2)&gt;0,$I$2*(F6-$J$2),0)</f>
        <v>0</v>
      </c>
      <c r="H6" s="16">
        <f t="shared" ref="H6:H70" si="1">F6-G6</f>
        <v>23.702816901408411</v>
      </c>
      <c r="I6" s="22">
        <f>H6+$H$3-$J$3</f>
        <v>19.702816901408411</v>
      </c>
      <c r="J6" s="16">
        <f>I6/SQRT(1+(I6/($K$2*(300+(25*Q6)+0.05*(Q6)^3)))^2)</f>
        <v>19.650631911315131</v>
      </c>
      <c r="K6" s="16">
        <f t="shared" ref="K6:K70" si="2">I6-J6</f>
        <v>5.2184990093280703E-2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3.1182150375415475E-2</v>
      </c>
      <c r="Q6" s="85">
        <v>22.598049933333339</v>
      </c>
      <c r="R6" s="78">
        <f>(P6-O6)^2</f>
        <v>9.723265020350235E-4</v>
      </c>
      <c r="T6" s="85">
        <v>12.148504623333336</v>
      </c>
    </row>
    <row r="7" spans="1:21" s="1" customFormat="1" x14ac:dyDescent="0.2">
      <c r="A7" s="17">
        <v>33147</v>
      </c>
      <c r="B7" s="1">
        <f t="shared" ref="B7:B65" si="6">B6+1</f>
        <v>10</v>
      </c>
      <c r="C7" s="47"/>
      <c r="D7" s="47"/>
      <c r="E7" s="47">
        <v>22.176190479999999</v>
      </c>
      <c r="F7" s="51">
        <v>38.560563380281572</v>
      </c>
      <c r="G7" s="16">
        <f t="shared" si="0"/>
        <v>0</v>
      </c>
      <c r="H7" s="16">
        <f t="shared" si="1"/>
        <v>38.560563380281572</v>
      </c>
      <c r="I7" s="23">
        <f t="shared" ref="I7:I70" si="7">H7+K6-L6</f>
        <v>38.612748370374852</v>
      </c>
      <c r="J7" s="16">
        <f t="shared" ref="J7:J70" si="8">I7/SQRT(1+(I7/($K$2*(300+(25*Q7)+0.05*(Q7)^3)))^2)</f>
        <v>37.674386442916784</v>
      </c>
      <c r="K7" s="16">
        <f t="shared" si="2"/>
        <v>0.93836192745806812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">
        <f>'App MESURE'!T3</f>
        <v>4.1321425989711641E-2</v>
      </c>
      <c r="Q7" s="85">
        <v>16.201201322580644</v>
      </c>
      <c r="R7" s="78">
        <f t="shared" ref="R7:R70" si="10">(P7-O7)^2</f>
        <v>1.7074602458232167E-3</v>
      </c>
      <c r="T7" s="85">
        <v>9.0576555548387088</v>
      </c>
    </row>
    <row r="8" spans="1:21" s="1" customFormat="1" x14ac:dyDescent="0.2">
      <c r="A8" s="17">
        <v>33178</v>
      </c>
      <c r="B8" s="1">
        <f t="shared" si="6"/>
        <v>11</v>
      </c>
      <c r="C8" s="47"/>
      <c r="D8" s="47"/>
      <c r="E8" s="47">
        <v>35.35</v>
      </c>
      <c r="F8" s="51">
        <v>49.291549295774558</v>
      </c>
      <c r="G8" s="16">
        <f t="shared" si="0"/>
        <v>0</v>
      </c>
      <c r="H8" s="16">
        <f t="shared" si="1"/>
        <v>49.291549295774558</v>
      </c>
      <c r="I8" s="23">
        <f t="shared" si="7"/>
        <v>50.229911223232627</v>
      </c>
      <c r="J8" s="16">
        <f t="shared" si="8"/>
        <v>46.849880022874871</v>
      </c>
      <c r="K8" s="16">
        <f t="shared" si="2"/>
        <v>3.3800312003577559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0</v>
      </c>
      <c r="P8" s="1">
        <f>'App MESURE'!T4</f>
        <v>9.2472786737216484E-2</v>
      </c>
      <c r="Q8" s="85">
        <v>12.148504623333336</v>
      </c>
      <c r="R8" s="78">
        <f t="shared" si="10"/>
        <v>8.5512162869467202E-3</v>
      </c>
      <c r="T8" s="85">
        <v>7.3470461645161285</v>
      </c>
    </row>
    <row r="9" spans="1:21" s="1" customFormat="1" x14ac:dyDescent="0.2">
      <c r="A9" s="17">
        <v>33208</v>
      </c>
      <c r="B9" s="1">
        <f t="shared" si="6"/>
        <v>12</v>
      </c>
      <c r="C9" s="47"/>
      <c r="D9" s="47"/>
      <c r="E9" s="47">
        <v>81.383333329999999</v>
      </c>
      <c r="F9" s="51">
        <v>103.07276995305148</v>
      </c>
      <c r="G9" s="16">
        <f t="shared" si="0"/>
        <v>3.6158496081638209</v>
      </c>
      <c r="H9" s="16">
        <f t="shared" si="1"/>
        <v>99.456920344887649</v>
      </c>
      <c r="I9" s="23">
        <f t="shared" si="7"/>
        <v>102.8369515452454</v>
      </c>
      <c r="J9" s="16">
        <f t="shared" si="8"/>
        <v>73.673468402577384</v>
      </c>
      <c r="K9" s="16">
        <f t="shared" si="2"/>
        <v>29.163483142668014</v>
      </c>
      <c r="L9" s="16">
        <f t="shared" si="3"/>
        <v>3.3024206217680825</v>
      </c>
      <c r="M9" s="16">
        <f t="shared" si="9"/>
        <v>3.3024206217680825</v>
      </c>
      <c r="N9" s="16">
        <f t="shared" si="4"/>
        <v>2.0475007854962111</v>
      </c>
      <c r="O9" s="16">
        <f t="shared" si="5"/>
        <v>5.663350393660032</v>
      </c>
      <c r="P9" s="1">
        <f>'App MESURE'!T5</f>
        <v>2.4851733963547984</v>
      </c>
      <c r="Q9" s="85">
        <v>9.0576555548387088</v>
      </c>
      <c r="R9" s="78">
        <f t="shared" si="10"/>
        <v>10.10080902620011</v>
      </c>
      <c r="T9" s="85">
        <v>7.4132958107142866</v>
      </c>
    </row>
    <row r="10" spans="1:21" s="1" customFormat="1" x14ac:dyDescent="0.2">
      <c r="A10" s="17">
        <v>33239</v>
      </c>
      <c r="B10" s="1">
        <v>1</v>
      </c>
      <c r="C10" s="47"/>
      <c r="D10" s="47"/>
      <c r="E10" s="47">
        <v>6.4285714289999998</v>
      </c>
      <c r="F10" s="51">
        <v>11.39812206572768</v>
      </c>
      <c r="G10" s="16">
        <f t="shared" si="0"/>
        <v>0</v>
      </c>
      <c r="H10" s="16">
        <f t="shared" si="1"/>
        <v>11.39812206572768</v>
      </c>
      <c r="I10" s="23">
        <f t="shared" si="7"/>
        <v>37.259184586627605</v>
      </c>
      <c r="J10" s="16">
        <f t="shared" si="8"/>
        <v>34.65430405923869</v>
      </c>
      <c r="K10" s="16">
        <f t="shared" si="2"/>
        <v>2.6048805273889144</v>
      </c>
      <c r="L10" s="16">
        <f t="shared" si="3"/>
        <v>0</v>
      </c>
      <c r="M10" s="16">
        <f t="shared" si="9"/>
        <v>1.2549198362718714</v>
      </c>
      <c r="N10" s="16">
        <f t="shared" si="4"/>
        <v>0.77805029848856033</v>
      </c>
      <c r="O10" s="16">
        <f t="shared" si="5"/>
        <v>0.77805029848856033</v>
      </c>
      <c r="P10" s="1">
        <f>'App MESURE'!T6</f>
        <v>0.26172900639776103</v>
      </c>
      <c r="Q10" s="85">
        <v>7.3470461645161285</v>
      </c>
      <c r="R10" s="78">
        <f t="shared" si="10"/>
        <v>0.26658767666631256</v>
      </c>
      <c r="T10" s="85">
        <v>10.564836319354841</v>
      </c>
    </row>
    <row r="11" spans="1:21" s="1" customFormat="1" x14ac:dyDescent="0.2">
      <c r="A11" s="17">
        <v>33270</v>
      </c>
      <c r="B11" s="1">
        <f t="shared" si="6"/>
        <v>2</v>
      </c>
      <c r="C11" s="47"/>
      <c r="D11" s="47"/>
      <c r="E11" s="47">
        <v>84.121428570000006</v>
      </c>
      <c r="F11" s="51">
        <v>106.10469483568056</v>
      </c>
      <c r="G11" s="16">
        <f t="shared" si="0"/>
        <v>3.8341273661752884</v>
      </c>
      <c r="H11" s="16">
        <f t="shared" si="1"/>
        <v>102.27056746950527</v>
      </c>
      <c r="I11" s="23">
        <f t="shared" si="7"/>
        <v>104.87544799689418</v>
      </c>
      <c r="J11" s="16">
        <f t="shared" si="8"/>
        <v>70.306607970424636</v>
      </c>
      <c r="K11" s="16">
        <f t="shared" si="2"/>
        <v>34.568840026469545</v>
      </c>
      <c r="L11" s="16">
        <f t="shared" si="3"/>
        <v>4.7576567665952112</v>
      </c>
      <c r="M11" s="16">
        <f t="shared" si="9"/>
        <v>5.2345263043785222</v>
      </c>
      <c r="N11" s="16">
        <f t="shared" si="4"/>
        <v>3.2454063087146836</v>
      </c>
      <c r="O11" s="16">
        <f t="shared" si="5"/>
        <v>7.079533674889972</v>
      </c>
      <c r="P11" s="1">
        <f>'App MESURE'!T7</f>
        <v>4.9273526425122336</v>
      </c>
      <c r="Q11" s="85">
        <v>7.4132958107142866</v>
      </c>
      <c r="R11" s="78">
        <f t="shared" si="10"/>
        <v>4.6318831961265081</v>
      </c>
      <c r="T11" s="85">
        <v>12.586758900000001</v>
      </c>
    </row>
    <row r="12" spans="1:21" s="1" customFormat="1" x14ac:dyDescent="0.2">
      <c r="A12" s="17">
        <v>33298</v>
      </c>
      <c r="B12" s="1">
        <f t="shared" si="6"/>
        <v>3</v>
      </c>
      <c r="C12" s="47"/>
      <c r="D12" s="47"/>
      <c r="E12" s="47">
        <v>150.69047620000001</v>
      </c>
      <c r="F12" s="51">
        <v>158.09671361502302</v>
      </c>
      <c r="G12" s="16">
        <f t="shared" si="0"/>
        <v>7.5771954608584755</v>
      </c>
      <c r="H12" s="16">
        <f t="shared" si="1"/>
        <v>150.51951815416456</v>
      </c>
      <c r="I12" s="23">
        <f t="shared" si="7"/>
        <v>180.33070141403888</v>
      </c>
      <c r="J12" s="16">
        <f t="shared" si="8"/>
        <v>97.999597705971468</v>
      </c>
      <c r="K12" s="16">
        <f t="shared" si="2"/>
        <v>82.331103708067417</v>
      </c>
      <c r="L12" s="16">
        <f t="shared" si="3"/>
        <v>17.61626609848134</v>
      </c>
      <c r="M12" s="16">
        <f t="shared" si="9"/>
        <v>19.605386094145178</v>
      </c>
      <c r="N12" s="16">
        <f t="shared" si="4"/>
        <v>12.155339378370011</v>
      </c>
      <c r="O12" s="16">
        <f t="shared" si="5"/>
        <v>19.732534839228485</v>
      </c>
      <c r="P12" s="1">
        <f>'App MESURE'!T8</f>
        <v>18.576258855955089</v>
      </c>
      <c r="Q12" s="85">
        <v>10.564836319354841</v>
      </c>
      <c r="R12" s="78">
        <f t="shared" si="10"/>
        <v>1.3369741494948586</v>
      </c>
      <c r="T12" s="85">
        <v>15.7777380483871</v>
      </c>
    </row>
    <row r="13" spans="1:21" s="1" customFormat="1" x14ac:dyDescent="0.2">
      <c r="A13" s="17">
        <v>33329</v>
      </c>
      <c r="B13" s="1">
        <f t="shared" si="6"/>
        <v>4</v>
      </c>
      <c r="C13" s="47"/>
      <c r="D13" s="47"/>
      <c r="E13" s="47">
        <v>38.323809519999998</v>
      </c>
      <c r="F13" s="51">
        <v>54.455399061032821</v>
      </c>
      <c r="G13" s="16">
        <f t="shared" si="0"/>
        <v>0.1157329728467494</v>
      </c>
      <c r="H13" s="16">
        <f t="shared" si="1"/>
        <v>54.339666088186071</v>
      </c>
      <c r="I13" s="23">
        <f t="shared" si="7"/>
        <v>119.05450369777216</v>
      </c>
      <c r="J13" s="16">
        <f t="shared" si="8"/>
        <v>88.956555281024634</v>
      </c>
      <c r="K13" s="16">
        <f t="shared" si="2"/>
        <v>30.097948416747528</v>
      </c>
      <c r="L13" s="16">
        <f t="shared" si="3"/>
        <v>3.5539983939964941</v>
      </c>
      <c r="M13" s="16">
        <f t="shared" si="9"/>
        <v>11.004045109771662</v>
      </c>
      <c r="N13" s="16">
        <f t="shared" si="4"/>
        <v>6.8225079680584297</v>
      </c>
      <c r="O13" s="16">
        <f t="shared" si="5"/>
        <v>6.9382409409051791</v>
      </c>
      <c r="P13" s="1">
        <f>'App MESURE'!T9</f>
        <v>4.7483495851250677</v>
      </c>
      <c r="Q13" s="85">
        <v>12.586758900000001</v>
      </c>
      <c r="R13" s="78">
        <f t="shared" si="10"/>
        <v>4.7956241501204548</v>
      </c>
      <c r="T13" s="85">
        <v>21.355209066666664</v>
      </c>
    </row>
    <row r="14" spans="1:21" s="1" customFormat="1" x14ac:dyDescent="0.2">
      <c r="A14" s="17">
        <v>33359</v>
      </c>
      <c r="B14" s="1">
        <f t="shared" si="6"/>
        <v>5</v>
      </c>
      <c r="C14" s="47"/>
      <c r="D14" s="47"/>
      <c r="E14" s="47">
        <v>4.0928571429999998</v>
      </c>
      <c r="F14" s="51">
        <v>11.115492957746454</v>
      </c>
      <c r="G14" s="16">
        <f t="shared" si="0"/>
        <v>0</v>
      </c>
      <c r="H14" s="16">
        <f t="shared" si="1"/>
        <v>11.115492957746454</v>
      </c>
      <c r="I14" s="23">
        <f t="shared" si="7"/>
        <v>37.659442980497488</v>
      </c>
      <c r="J14" s="16">
        <f t="shared" si="8"/>
        <v>36.735970734858689</v>
      </c>
      <c r="K14" s="16">
        <f t="shared" si="2"/>
        <v>0.92347224563879848</v>
      </c>
      <c r="L14" s="16">
        <f t="shared" si="3"/>
        <v>0</v>
      </c>
      <c r="M14" s="16">
        <f t="shared" si="9"/>
        <v>4.1815371417132319</v>
      </c>
      <c r="N14" s="16">
        <f t="shared" si="4"/>
        <v>2.5925530278622038</v>
      </c>
      <c r="O14" s="16">
        <f t="shared" si="5"/>
        <v>2.5925530278622038</v>
      </c>
      <c r="P14" s="1">
        <f>'App MESURE'!T10</f>
        <v>0.31995021181116079</v>
      </c>
      <c r="Q14" s="85">
        <v>15.7777380483871</v>
      </c>
      <c r="R14" s="78">
        <f t="shared" si="10"/>
        <v>5.1647235595231296</v>
      </c>
      <c r="T14" s="85">
        <v>24.576235387096776</v>
      </c>
    </row>
    <row r="15" spans="1:21" s="1" customFormat="1" ht="13.5" thickBot="1" x14ac:dyDescent="0.25">
      <c r="A15" s="17">
        <v>33390</v>
      </c>
      <c r="B15" s="1">
        <f t="shared" si="6"/>
        <v>6</v>
      </c>
      <c r="C15" s="47"/>
      <c r="D15" s="47"/>
      <c r="E15" s="47">
        <v>5.9357142859999996</v>
      </c>
      <c r="F15" s="51">
        <v>15.747417840375554</v>
      </c>
      <c r="G15" s="16">
        <f t="shared" si="0"/>
        <v>0</v>
      </c>
      <c r="H15" s="16">
        <f t="shared" si="1"/>
        <v>15.747417840375554</v>
      </c>
      <c r="I15" s="23">
        <f t="shared" si="7"/>
        <v>16.670890086014353</v>
      </c>
      <c r="J15" s="16">
        <f t="shared" si="8"/>
        <v>16.633193238855359</v>
      </c>
      <c r="K15" s="16">
        <f t="shared" si="2"/>
        <v>3.7696847158994018E-2</v>
      </c>
      <c r="L15" s="16">
        <f t="shared" si="3"/>
        <v>0</v>
      </c>
      <c r="M15" s="16">
        <f t="shared" si="9"/>
        <v>1.5889841138510281</v>
      </c>
      <c r="N15" s="16">
        <f t="shared" si="4"/>
        <v>0.98517015058763746</v>
      </c>
      <c r="O15" s="16">
        <f t="shared" si="5"/>
        <v>0.98517015058763746</v>
      </c>
      <c r="P15" s="1">
        <f>'App MESURE'!T11</f>
        <v>0.10570547091654234</v>
      </c>
      <c r="Q15" s="85">
        <v>21.355209066666664</v>
      </c>
      <c r="R15" s="78">
        <f t="shared" si="10"/>
        <v>0.77345812278898196</v>
      </c>
      <c r="T15" s="86">
        <v>25.631327032258067</v>
      </c>
    </row>
    <row r="16" spans="1:21" s="1" customFormat="1" x14ac:dyDescent="0.2">
      <c r="A16" s="17">
        <v>33420</v>
      </c>
      <c r="B16" s="1">
        <f t="shared" si="6"/>
        <v>7</v>
      </c>
      <c r="C16" s="47"/>
      <c r="D16" s="47"/>
      <c r="E16" s="47">
        <v>3.792857143</v>
      </c>
      <c r="F16" s="51">
        <v>10.072769953051635</v>
      </c>
      <c r="G16" s="16">
        <f t="shared" si="0"/>
        <v>0</v>
      </c>
      <c r="H16" s="16">
        <f t="shared" si="1"/>
        <v>10.072769953051635</v>
      </c>
      <c r="I16" s="23">
        <f t="shared" si="7"/>
        <v>10.110466800210629</v>
      </c>
      <c r="J16" s="16">
        <f t="shared" si="8"/>
        <v>10.10510723328038</v>
      </c>
      <c r="K16" s="16">
        <f t="shared" si="2"/>
        <v>5.3595669302488602E-3</v>
      </c>
      <c r="L16" s="16">
        <f t="shared" si="3"/>
        <v>0</v>
      </c>
      <c r="M16" s="16">
        <f t="shared" si="9"/>
        <v>0.60381396326339065</v>
      </c>
      <c r="N16" s="16">
        <f t="shared" si="4"/>
        <v>0.3743646572233022</v>
      </c>
      <c r="O16" s="16">
        <f t="shared" si="5"/>
        <v>0.3743646572233022</v>
      </c>
      <c r="P16" s="1">
        <f>'App MESURE'!T12</f>
        <v>5.7723891883328077E-2</v>
      </c>
      <c r="Q16" s="85">
        <v>24.576235387096776</v>
      </c>
      <c r="R16" s="80">
        <f t="shared" si="10"/>
        <v>0.10026137427508454</v>
      </c>
      <c r="T16" s="85">
        <v>21.126406383333336</v>
      </c>
    </row>
    <row r="17" spans="1:20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>
        <v>3.7642857140000001</v>
      </c>
      <c r="F17" s="58">
        <v>14.673708920187767</v>
      </c>
      <c r="G17" s="25">
        <f t="shared" si="0"/>
        <v>0</v>
      </c>
      <c r="H17" s="25">
        <f t="shared" si="1"/>
        <v>14.673708920187767</v>
      </c>
      <c r="I17" s="24">
        <f t="shared" si="7"/>
        <v>14.679068487118016</v>
      </c>
      <c r="J17" s="25">
        <f t="shared" si="8"/>
        <v>14.664914047327102</v>
      </c>
      <c r="K17" s="25">
        <f t="shared" si="2"/>
        <v>1.4154439790914353E-2</v>
      </c>
      <c r="L17" s="25">
        <f t="shared" si="3"/>
        <v>0</v>
      </c>
      <c r="M17" s="25">
        <f t="shared" si="9"/>
        <v>0.22944930604008845</v>
      </c>
      <c r="N17" s="25">
        <f t="shared" si="4"/>
        <v>0.14225856974485485</v>
      </c>
      <c r="O17" s="25">
        <f t="shared" si="5"/>
        <v>0.14225856974485485</v>
      </c>
      <c r="P17" s="4">
        <f>'App MESURE'!T13</f>
        <v>2.0070153177895633E-3</v>
      </c>
      <c r="Q17" s="86">
        <v>25.631327032258067</v>
      </c>
      <c r="R17" s="81">
        <f t="shared" si="10"/>
        <v>1.9670498519208053E-2</v>
      </c>
      <c r="T17" s="85">
        <v>14.403580225806452</v>
      </c>
    </row>
    <row r="18" spans="1:20" s="1" customFormat="1" x14ac:dyDescent="0.2">
      <c r="A18" s="17">
        <v>33482</v>
      </c>
      <c r="B18" s="1">
        <v>9</v>
      </c>
      <c r="C18" s="47"/>
      <c r="D18" s="47"/>
      <c r="E18" s="47">
        <v>44.271428569999998</v>
      </c>
      <c r="F18" s="51">
        <v>54.3741784037557</v>
      </c>
      <c r="G18" s="16">
        <f t="shared" si="0"/>
        <v>0.10988564362159564</v>
      </c>
      <c r="H18" s="16">
        <f t="shared" si="1"/>
        <v>54.264292760134104</v>
      </c>
      <c r="I18" s="23">
        <f t="shared" si="7"/>
        <v>54.278447199925019</v>
      </c>
      <c r="J18" s="16">
        <f t="shared" si="8"/>
        <v>52.978228104611986</v>
      </c>
      <c r="K18" s="16">
        <f t="shared" si="2"/>
        <v>1.3002190953130324</v>
      </c>
      <c r="L18" s="16">
        <f t="shared" si="3"/>
        <v>0</v>
      </c>
      <c r="M18" s="16">
        <f t="shared" si="9"/>
        <v>8.7190736295233606E-2</v>
      </c>
      <c r="N18" s="16">
        <f t="shared" si="4"/>
        <v>5.4058256503044834E-2</v>
      </c>
      <c r="O18" s="16">
        <f t="shared" si="5"/>
        <v>0.16394390012464047</v>
      </c>
      <c r="P18" s="1">
        <f>'App MESURE'!T14</f>
        <v>0.30962829188254659</v>
      </c>
      <c r="Q18" s="85">
        <v>21.126406383333336</v>
      </c>
      <c r="R18" s="78">
        <f t="shared" si="10"/>
        <v>2.1223942001871065E-2</v>
      </c>
      <c r="T18" s="85">
        <v>11.337996676666668</v>
      </c>
    </row>
    <row r="19" spans="1:20" s="1" customFormat="1" x14ac:dyDescent="0.2">
      <c r="A19" s="17">
        <v>33512</v>
      </c>
      <c r="B19" s="1">
        <f t="shared" si="6"/>
        <v>10</v>
      </c>
      <c r="C19" s="47"/>
      <c r="D19" s="47"/>
      <c r="E19" s="47">
        <v>53.266666669999999</v>
      </c>
      <c r="F19" s="51">
        <v>63.159154929577376</v>
      </c>
      <c r="G19" s="16">
        <f t="shared" si="0"/>
        <v>0.74234358848233439</v>
      </c>
      <c r="H19" s="16">
        <f t="shared" si="1"/>
        <v>62.416811341095041</v>
      </c>
      <c r="I19" s="23">
        <f t="shared" si="7"/>
        <v>63.717030436408074</v>
      </c>
      <c r="J19" s="16">
        <f t="shared" si="8"/>
        <v>58.743890480258138</v>
      </c>
      <c r="K19" s="16">
        <f t="shared" si="2"/>
        <v>4.9731399561499359</v>
      </c>
      <c r="L19" s="16">
        <f t="shared" si="3"/>
        <v>0</v>
      </c>
      <c r="M19" s="16">
        <f t="shared" si="9"/>
        <v>3.3132479792188772E-2</v>
      </c>
      <c r="N19" s="16">
        <f t="shared" si="4"/>
        <v>2.0542137471157039E-2</v>
      </c>
      <c r="O19" s="16">
        <f t="shared" si="5"/>
        <v>0.76288572595349147</v>
      </c>
      <c r="P19" s="1">
        <f>'App MESURE'!T15</f>
        <v>0.42211261984590026</v>
      </c>
      <c r="Q19" s="85">
        <v>14.403580225806452</v>
      </c>
      <c r="R19" s="78">
        <f t="shared" si="10"/>
        <v>0.11612630984621561</v>
      </c>
      <c r="T19" s="85">
        <v>10.039864341935484</v>
      </c>
    </row>
    <row r="20" spans="1:20" s="1" customFormat="1" x14ac:dyDescent="0.2">
      <c r="A20" s="17">
        <v>33543</v>
      </c>
      <c r="B20" s="1">
        <f t="shared" si="6"/>
        <v>11</v>
      </c>
      <c r="C20" s="47"/>
      <c r="D20" s="47"/>
      <c r="E20" s="47">
        <v>9.5119047620000003</v>
      </c>
      <c r="F20" s="51">
        <v>16.385915492957718</v>
      </c>
      <c r="G20" s="16">
        <f t="shared" si="0"/>
        <v>0</v>
      </c>
      <c r="H20" s="16">
        <f t="shared" si="1"/>
        <v>16.385915492957718</v>
      </c>
      <c r="I20" s="23">
        <f t="shared" si="7"/>
        <v>21.359055449107654</v>
      </c>
      <c r="J20" s="16">
        <f t="shared" si="8"/>
        <v>21.043982835918406</v>
      </c>
      <c r="K20" s="16">
        <f t="shared" si="2"/>
        <v>0.31507261318924762</v>
      </c>
      <c r="L20" s="16">
        <f t="shared" si="3"/>
        <v>0</v>
      </c>
      <c r="M20" s="16">
        <f t="shared" si="9"/>
        <v>1.2590342321031733E-2</v>
      </c>
      <c r="N20" s="16">
        <f t="shared" si="4"/>
        <v>7.8060122390396745E-3</v>
      </c>
      <c r="O20" s="16">
        <f t="shared" si="5"/>
        <v>7.8060122390396745E-3</v>
      </c>
      <c r="P20" s="1">
        <f>'App MESURE'!T16</f>
        <v>0.13262049359196715</v>
      </c>
      <c r="Q20" s="85">
        <v>11.337996676666668</v>
      </c>
      <c r="R20" s="78">
        <f t="shared" si="10"/>
        <v>1.557865475540028E-2</v>
      </c>
      <c r="T20" s="85">
        <v>7.4861883064516128</v>
      </c>
    </row>
    <row r="21" spans="1:20" s="1" customFormat="1" x14ac:dyDescent="0.2">
      <c r="A21" s="17">
        <v>33573</v>
      </c>
      <c r="B21" s="1">
        <f t="shared" si="6"/>
        <v>12</v>
      </c>
      <c r="C21" s="47"/>
      <c r="D21" s="47"/>
      <c r="E21" s="47">
        <v>21.666666670000001</v>
      </c>
      <c r="F21" s="51">
        <v>29.933802816901284</v>
      </c>
      <c r="G21" s="16">
        <f t="shared" si="0"/>
        <v>0</v>
      </c>
      <c r="H21" s="16">
        <f t="shared" si="1"/>
        <v>29.933802816901284</v>
      </c>
      <c r="I21" s="23">
        <f t="shared" si="7"/>
        <v>30.248875430090532</v>
      </c>
      <c r="J21" s="16">
        <f t="shared" si="8"/>
        <v>29.215173775286306</v>
      </c>
      <c r="K21" s="16">
        <f t="shared" si="2"/>
        <v>1.0337016548042257</v>
      </c>
      <c r="L21" s="16">
        <f t="shared" si="3"/>
        <v>0</v>
      </c>
      <c r="M21" s="16">
        <f t="shared" si="9"/>
        <v>4.7843300819920588E-3</v>
      </c>
      <c r="N21" s="16">
        <f t="shared" si="4"/>
        <v>2.9662846508350764E-3</v>
      </c>
      <c r="O21" s="16">
        <f t="shared" si="5"/>
        <v>2.9662846508350764E-3</v>
      </c>
      <c r="P21" s="1">
        <f>'App MESURE'!T17</f>
        <v>0.22010564005050581</v>
      </c>
      <c r="Q21" s="85">
        <v>10.039864341935484</v>
      </c>
      <c r="R21" s="78">
        <f t="shared" si="10"/>
        <v>4.7149499663384518E-2</v>
      </c>
      <c r="T21" s="85">
        <v>10.651657893103449</v>
      </c>
    </row>
    <row r="22" spans="1:20" s="1" customFormat="1" x14ac:dyDescent="0.2">
      <c r="A22" s="17">
        <v>33604</v>
      </c>
      <c r="B22" s="1">
        <v>1</v>
      </c>
      <c r="C22" s="47"/>
      <c r="D22" s="47"/>
      <c r="E22" s="47">
        <v>0.89285714299999996</v>
      </c>
      <c r="F22" s="51">
        <v>2.3276995305164196</v>
      </c>
      <c r="G22" s="16">
        <f t="shared" si="0"/>
        <v>0</v>
      </c>
      <c r="H22" s="16">
        <f t="shared" si="1"/>
        <v>2.3276995305164196</v>
      </c>
      <c r="I22" s="23">
        <f t="shared" si="7"/>
        <v>3.3614011853206454</v>
      </c>
      <c r="J22" s="16">
        <f t="shared" si="8"/>
        <v>3.3593080492044152</v>
      </c>
      <c r="K22" s="16">
        <f t="shared" si="2"/>
        <v>2.0931361162301876E-3</v>
      </c>
      <c r="L22" s="16">
        <f t="shared" si="3"/>
        <v>0</v>
      </c>
      <c r="M22" s="16">
        <f t="shared" si="9"/>
        <v>1.8180454311569824E-3</v>
      </c>
      <c r="N22" s="16">
        <f t="shared" si="4"/>
        <v>1.1271881673173292E-3</v>
      </c>
      <c r="O22" s="16">
        <f t="shared" si="5"/>
        <v>1.1271881673173292E-3</v>
      </c>
      <c r="P22" s="1">
        <f>'App MESURE'!T18</f>
        <v>0.14512674479343818</v>
      </c>
      <c r="Q22" s="85">
        <v>7.4861883064516128</v>
      </c>
      <c r="R22" s="78">
        <f t="shared" si="10"/>
        <v>2.0735872308519386E-2</v>
      </c>
      <c r="T22" s="85">
        <v>11.049584167741935</v>
      </c>
    </row>
    <row r="23" spans="1:20" s="1" customFormat="1" x14ac:dyDescent="0.2">
      <c r="A23" s="17">
        <v>33635</v>
      </c>
      <c r="B23" s="1">
        <f t="shared" si="6"/>
        <v>2</v>
      </c>
      <c r="C23" s="47"/>
      <c r="D23" s="47"/>
      <c r="E23" s="47">
        <v>39.59285714</v>
      </c>
      <c r="F23" s="51">
        <v>41.880751173708852</v>
      </c>
      <c r="G23" s="16">
        <f t="shared" si="0"/>
        <v>0</v>
      </c>
      <c r="H23" s="16">
        <f t="shared" si="1"/>
        <v>41.880751173708852</v>
      </c>
      <c r="I23" s="23">
        <f t="shared" si="7"/>
        <v>41.882844309825082</v>
      </c>
      <c r="J23" s="16">
        <f t="shared" si="8"/>
        <v>39.448624214671668</v>
      </c>
      <c r="K23" s="16">
        <f t="shared" si="2"/>
        <v>2.4342200951534139</v>
      </c>
      <c r="L23" s="16">
        <f t="shared" si="3"/>
        <v>0</v>
      </c>
      <c r="M23" s="16">
        <f t="shared" si="9"/>
        <v>6.9085726383965327E-4</v>
      </c>
      <c r="N23" s="16">
        <f t="shared" si="4"/>
        <v>4.28331503580585E-4</v>
      </c>
      <c r="O23" s="16">
        <f t="shared" si="5"/>
        <v>4.28331503580585E-4</v>
      </c>
      <c r="P23" s="1">
        <f>'App MESURE'!T19</f>
        <v>0.20803078179665152</v>
      </c>
      <c r="Q23" s="85">
        <v>10.651657893103449</v>
      </c>
      <c r="R23" s="78">
        <f t="shared" si="10"/>
        <v>4.3098777367686983E-2</v>
      </c>
      <c r="T23" s="85">
        <v>13.856847233333335</v>
      </c>
    </row>
    <row r="24" spans="1:20" s="1" customFormat="1" x14ac:dyDescent="0.2">
      <c r="A24" s="17">
        <v>33664</v>
      </c>
      <c r="B24" s="1">
        <f t="shared" si="6"/>
        <v>3</v>
      </c>
      <c r="C24" s="47"/>
      <c r="D24" s="47"/>
      <c r="E24" s="47">
        <v>52.916666669999998</v>
      </c>
      <c r="F24" s="51">
        <v>74.621126760563172</v>
      </c>
      <c r="G24" s="16">
        <f t="shared" si="0"/>
        <v>1.567526800636555</v>
      </c>
      <c r="H24" s="16">
        <f t="shared" si="1"/>
        <v>73.053599959926615</v>
      </c>
      <c r="I24" s="23">
        <f t="shared" si="7"/>
        <v>75.487820055080022</v>
      </c>
      <c r="J24" s="16">
        <f t="shared" si="8"/>
        <v>63.987419260171528</v>
      </c>
      <c r="K24" s="16">
        <f t="shared" si="2"/>
        <v>11.500400794908494</v>
      </c>
      <c r="L24" s="16">
        <f t="shared" si="3"/>
        <v>0</v>
      </c>
      <c r="M24" s="16">
        <f t="shared" si="9"/>
        <v>2.6252576025906826E-4</v>
      </c>
      <c r="N24" s="16">
        <f t="shared" si="4"/>
        <v>1.6276597136062233E-4</v>
      </c>
      <c r="O24" s="16">
        <f t="shared" si="5"/>
        <v>1.5676895666079156</v>
      </c>
      <c r="P24" s="1">
        <f>'App MESURE'!T20</f>
        <v>0.41170455810939871</v>
      </c>
      <c r="Q24" s="85">
        <v>11.049584167741935</v>
      </c>
      <c r="R24" s="78">
        <f t="shared" si="10"/>
        <v>1.3363013398733159</v>
      </c>
      <c r="T24" s="85">
        <v>17.701885806451614</v>
      </c>
    </row>
    <row r="25" spans="1:20" s="1" customFormat="1" x14ac:dyDescent="0.2">
      <c r="A25" s="17">
        <v>33695</v>
      </c>
      <c r="B25" s="1">
        <f t="shared" si="6"/>
        <v>4</v>
      </c>
      <c r="C25" s="47"/>
      <c r="D25" s="47"/>
      <c r="E25" s="47">
        <v>50.430952380000001</v>
      </c>
      <c r="F25" s="51">
        <v>65.979342723004592</v>
      </c>
      <c r="G25" s="16">
        <f t="shared" si="0"/>
        <v>0.94537773099935052</v>
      </c>
      <c r="H25" s="16">
        <f t="shared" si="1"/>
        <v>65.033964992005238</v>
      </c>
      <c r="I25" s="23">
        <f t="shared" si="7"/>
        <v>76.534365786913725</v>
      </c>
      <c r="J25" s="16">
        <f t="shared" si="8"/>
        <v>67.789675511699102</v>
      </c>
      <c r="K25" s="16">
        <f t="shared" si="2"/>
        <v>8.7446902752146229</v>
      </c>
      <c r="L25" s="16">
        <f t="shared" si="3"/>
        <v>0</v>
      </c>
      <c r="M25" s="16">
        <f t="shared" si="9"/>
        <v>9.9759788898445937E-5</v>
      </c>
      <c r="N25" s="16">
        <f t="shared" si="4"/>
        <v>6.1851069117036477E-5</v>
      </c>
      <c r="O25" s="16">
        <f t="shared" si="5"/>
        <v>0.94543958206846757</v>
      </c>
      <c r="P25" s="1">
        <f>'App MESURE'!T21</f>
        <v>2.9837041604953907</v>
      </c>
      <c r="Q25" s="85">
        <v>13.856847233333335</v>
      </c>
      <c r="R25" s="78">
        <f t="shared" si="10"/>
        <v>4.1545224916698826</v>
      </c>
      <c r="T25" s="85">
        <v>16.619200966666671</v>
      </c>
    </row>
    <row r="26" spans="1:20" s="1" customFormat="1" x14ac:dyDescent="0.2">
      <c r="A26" s="17">
        <v>33725</v>
      </c>
      <c r="B26" s="1">
        <f t="shared" si="6"/>
        <v>5</v>
      </c>
      <c r="C26" s="47"/>
      <c r="D26" s="47"/>
      <c r="E26" s="47">
        <v>33.678571429999998</v>
      </c>
      <c r="F26" s="51">
        <v>48.57323943661963</v>
      </c>
      <c r="G26" s="16">
        <f t="shared" si="0"/>
        <v>0</v>
      </c>
      <c r="H26" s="16">
        <f t="shared" si="1"/>
        <v>48.57323943661963</v>
      </c>
      <c r="I26" s="23">
        <f t="shared" si="7"/>
        <v>57.317929711834253</v>
      </c>
      <c r="J26" s="16">
        <f t="shared" si="8"/>
        <v>54.901397015195407</v>
      </c>
      <c r="K26" s="16">
        <f t="shared" si="2"/>
        <v>2.4165326966388463</v>
      </c>
      <c r="L26" s="16">
        <f t="shared" si="3"/>
        <v>0</v>
      </c>
      <c r="M26" s="16">
        <f t="shared" si="9"/>
        <v>3.790871978140946E-5</v>
      </c>
      <c r="N26" s="16">
        <f t="shared" si="4"/>
        <v>2.3503406264473863E-5</v>
      </c>
      <c r="O26" s="16">
        <f t="shared" si="5"/>
        <v>2.3503406264473863E-5</v>
      </c>
      <c r="P26" s="1">
        <f>'App MESURE'!T22</f>
        <v>0.39027567332255714</v>
      </c>
      <c r="Q26" s="85">
        <v>17.701885806451614</v>
      </c>
      <c r="R26" s="78">
        <f t="shared" si="10"/>
        <v>0.15229675612437499</v>
      </c>
      <c r="T26" s="85">
        <v>23.553337258064516</v>
      </c>
    </row>
    <row r="27" spans="1:20" s="1" customFormat="1" ht="13.5" thickBot="1" x14ac:dyDescent="0.25">
      <c r="A27" s="17">
        <v>33756</v>
      </c>
      <c r="B27" s="1">
        <f t="shared" si="6"/>
        <v>6</v>
      </c>
      <c r="C27" s="47"/>
      <c r="D27" s="47"/>
      <c r="E27" s="47">
        <v>20.9047619</v>
      </c>
      <c r="F27" s="51">
        <v>50.134741784037416</v>
      </c>
      <c r="G27" s="16">
        <f t="shared" si="0"/>
        <v>0</v>
      </c>
      <c r="H27" s="16">
        <f t="shared" si="1"/>
        <v>50.134741784037416</v>
      </c>
      <c r="I27" s="23">
        <f t="shared" si="7"/>
        <v>52.551274480676263</v>
      </c>
      <c r="J27" s="16">
        <f t="shared" si="8"/>
        <v>50.379096577492739</v>
      </c>
      <c r="K27" s="16">
        <f t="shared" si="2"/>
        <v>2.172177903183524</v>
      </c>
      <c r="L27" s="16">
        <f t="shared" si="3"/>
        <v>0</v>
      </c>
      <c r="M27" s="16">
        <f t="shared" si="9"/>
        <v>1.4405313516935596E-5</v>
      </c>
      <c r="N27" s="16">
        <f t="shared" si="4"/>
        <v>8.9312943805000703E-6</v>
      </c>
      <c r="O27" s="16">
        <f t="shared" si="5"/>
        <v>8.9312943805000703E-6</v>
      </c>
      <c r="P27" s="1">
        <f>'App MESURE'!T23</f>
        <v>0.21162200406340684</v>
      </c>
      <c r="Q27" s="85">
        <v>16.619200966666671</v>
      </c>
      <c r="R27" s="78">
        <f t="shared" si="10"/>
        <v>4.4780092566749231E-2</v>
      </c>
      <c r="T27" s="86">
        <v>24.261813709677419</v>
      </c>
    </row>
    <row r="28" spans="1:20" s="1" customFormat="1" x14ac:dyDescent="0.2">
      <c r="A28" s="17">
        <v>33786</v>
      </c>
      <c r="B28" s="1">
        <f t="shared" si="6"/>
        <v>7</v>
      </c>
      <c r="C28" s="47"/>
      <c r="D28" s="47"/>
      <c r="E28" s="47">
        <v>0.76666666699999997</v>
      </c>
      <c r="F28" s="51">
        <v>4.2131455399060949</v>
      </c>
      <c r="G28" s="16">
        <f t="shared" si="0"/>
        <v>0</v>
      </c>
      <c r="H28" s="16">
        <f t="shared" si="1"/>
        <v>4.2131455399060949</v>
      </c>
      <c r="I28" s="23">
        <f t="shared" si="7"/>
        <v>6.3853234430896189</v>
      </c>
      <c r="J28" s="16">
        <f t="shared" si="8"/>
        <v>6.3837648639451183</v>
      </c>
      <c r="K28" s="16">
        <f t="shared" si="2"/>
        <v>1.558579144500527E-3</v>
      </c>
      <c r="L28" s="16">
        <f t="shared" si="3"/>
        <v>0</v>
      </c>
      <c r="M28" s="16">
        <f t="shared" si="9"/>
        <v>5.4740191364355261E-6</v>
      </c>
      <c r="N28" s="16">
        <f t="shared" si="4"/>
        <v>3.3938918645900262E-6</v>
      </c>
      <c r="O28" s="16">
        <f t="shared" si="5"/>
        <v>3.3938918645900262E-6</v>
      </c>
      <c r="P28" s="1">
        <f>'App MESURE'!T24</f>
        <v>7.4117477178193308E-2</v>
      </c>
      <c r="Q28" s="85">
        <v>23.553337258064516</v>
      </c>
      <c r="R28" s="78">
        <f t="shared" si="10"/>
        <v>5.4928973413728701E-3</v>
      </c>
      <c r="T28" s="85">
        <v>21.693445499999999</v>
      </c>
    </row>
    <row r="29" spans="1:20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>
        <v>6.5404761899999997</v>
      </c>
      <c r="F29" s="58">
        <v>15.182629107981191</v>
      </c>
      <c r="G29" s="25">
        <f t="shared" si="0"/>
        <v>0</v>
      </c>
      <c r="H29" s="25">
        <f t="shared" si="1"/>
        <v>15.182629107981191</v>
      </c>
      <c r="I29" s="24">
        <f t="shared" si="7"/>
        <v>15.184187687125691</v>
      </c>
      <c r="J29" s="25">
        <f t="shared" si="8"/>
        <v>15.165238192006889</v>
      </c>
      <c r="K29" s="25">
        <f t="shared" si="2"/>
        <v>1.8949495118802062E-2</v>
      </c>
      <c r="L29" s="25">
        <f t="shared" si="3"/>
        <v>0</v>
      </c>
      <c r="M29" s="25">
        <f t="shared" si="9"/>
        <v>2.0801272718455E-6</v>
      </c>
      <c r="N29" s="25">
        <f t="shared" si="4"/>
        <v>1.28967890854421E-6</v>
      </c>
      <c r="O29" s="25">
        <f t="shared" si="5"/>
        <v>1.28967890854421E-6</v>
      </c>
      <c r="P29" s="4">
        <f>'App MESURE'!T25</f>
        <v>7.8540015356331344E-2</v>
      </c>
      <c r="Q29" s="86">
        <v>24.261813709677419</v>
      </c>
      <c r="R29" s="79">
        <f t="shared" si="10"/>
        <v>6.1683314310334719E-3</v>
      </c>
      <c r="T29" s="85">
        <v>14.813209032258067</v>
      </c>
    </row>
    <row r="30" spans="1:20" s="1" customFormat="1" x14ac:dyDescent="0.2">
      <c r="A30" s="17">
        <v>33848</v>
      </c>
      <c r="B30" s="1">
        <v>9</v>
      </c>
      <c r="C30" s="47"/>
      <c r="D30" s="47"/>
      <c r="E30" s="47">
        <v>5.292857143</v>
      </c>
      <c r="F30" s="51">
        <v>11.235211267605612</v>
      </c>
      <c r="G30" s="16">
        <f t="shared" si="0"/>
        <v>0</v>
      </c>
      <c r="H30" s="16">
        <f t="shared" si="1"/>
        <v>11.235211267605612</v>
      </c>
      <c r="I30" s="23">
        <f t="shared" si="7"/>
        <v>11.254160762724414</v>
      </c>
      <c r="J30" s="16">
        <f t="shared" si="8"/>
        <v>11.243083480547423</v>
      </c>
      <c r="K30" s="16">
        <f t="shared" si="2"/>
        <v>1.1077282176991332E-2</v>
      </c>
      <c r="L30" s="16">
        <f t="shared" si="3"/>
        <v>0</v>
      </c>
      <c r="M30" s="16">
        <f t="shared" si="9"/>
        <v>7.9044836330128992E-7</v>
      </c>
      <c r="N30" s="16">
        <f t="shared" si="4"/>
        <v>4.9007798524679973E-7</v>
      </c>
      <c r="O30" s="16">
        <f t="shared" si="5"/>
        <v>4.9007798524679973E-7</v>
      </c>
      <c r="P30" s="1">
        <f>'App MESURE'!T26</f>
        <v>5.4242993192784243E-2</v>
      </c>
      <c r="Q30" s="85">
        <v>21.693445499999999</v>
      </c>
      <c r="R30" s="78">
        <f t="shared" si="10"/>
        <v>2.9422491441589787E-3</v>
      </c>
      <c r="T30" s="85">
        <v>11.878608683333336</v>
      </c>
    </row>
    <row r="31" spans="1:20" s="1" customFormat="1" x14ac:dyDescent="0.2">
      <c r="A31" s="17">
        <v>33878</v>
      </c>
      <c r="B31" s="1">
        <f t="shared" si="6"/>
        <v>10</v>
      </c>
      <c r="C31" s="47"/>
      <c r="D31" s="47"/>
      <c r="E31" s="47">
        <v>34.06428571</v>
      </c>
      <c r="F31" s="51">
        <v>40.976995305164252</v>
      </c>
      <c r="G31" s="16">
        <f t="shared" si="0"/>
        <v>0</v>
      </c>
      <c r="H31" s="16">
        <f t="shared" si="1"/>
        <v>40.976995305164252</v>
      </c>
      <c r="I31" s="23">
        <f t="shared" si="7"/>
        <v>40.988072587341243</v>
      </c>
      <c r="J31" s="16">
        <f t="shared" si="8"/>
        <v>39.643331625716606</v>
      </c>
      <c r="K31" s="16">
        <f t="shared" si="2"/>
        <v>1.3447409616246375</v>
      </c>
      <c r="L31" s="16">
        <f t="shared" si="3"/>
        <v>0</v>
      </c>
      <c r="M31" s="16">
        <f t="shared" si="9"/>
        <v>3.0037037805449019E-7</v>
      </c>
      <c r="N31" s="16">
        <f t="shared" si="4"/>
        <v>1.8622963439378391E-7</v>
      </c>
      <c r="O31" s="16">
        <f t="shared" si="5"/>
        <v>1.8622963439378391E-7</v>
      </c>
      <c r="P31" s="1">
        <f>'App MESURE'!T27</f>
        <v>8.4969568852258995E-2</v>
      </c>
      <c r="Q31" s="85">
        <v>14.813209032258067</v>
      </c>
      <c r="R31" s="78">
        <f t="shared" si="10"/>
        <v>7.2197959832699795E-3</v>
      </c>
      <c r="T31" s="85">
        <v>9.4289858677419343</v>
      </c>
    </row>
    <row r="32" spans="1:20" s="1" customFormat="1" x14ac:dyDescent="0.2">
      <c r="A32" s="17">
        <v>33909</v>
      </c>
      <c r="B32" s="1">
        <f t="shared" si="6"/>
        <v>11</v>
      </c>
      <c r="C32" s="47"/>
      <c r="D32" s="47"/>
      <c r="E32" s="47">
        <v>17.819047619999999</v>
      </c>
      <c r="F32" s="51">
        <v>21.899530516431845</v>
      </c>
      <c r="G32" s="16">
        <f t="shared" si="0"/>
        <v>0</v>
      </c>
      <c r="H32" s="16">
        <f t="shared" si="1"/>
        <v>21.899530516431845</v>
      </c>
      <c r="I32" s="23">
        <f t="shared" si="7"/>
        <v>23.244271478056483</v>
      </c>
      <c r="J32" s="16">
        <f t="shared" si="8"/>
        <v>22.867665330565838</v>
      </c>
      <c r="K32" s="16">
        <f t="shared" si="2"/>
        <v>0.37660614749064436</v>
      </c>
      <c r="L32" s="16">
        <f t="shared" si="3"/>
        <v>0</v>
      </c>
      <c r="M32" s="16">
        <f t="shared" si="9"/>
        <v>1.1414074366070628E-7</v>
      </c>
      <c r="N32" s="16">
        <f t="shared" si="4"/>
        <v>7.0767261069637895E-8</v>
      </c>
      <c r="O32" s="16">
        <f t="shared" si="5"/>
        <v>7.0767261069637895E-8</v>
      </c>
      <c r="P32" s="1">
        <f>'App MESURE'!T28</f>
        <v>0.11367995257523453</v>
      </c>
      <c r="Q32" s="85">
        <v>11.878608683333336</v>
      </c>
      <c r="R32" s="78">
        <f t="shared" si="10"/>
        <v>1.2923115527874816E-2</v>
      </c>
      <c r="T32" s="85">
        <v>7.0208614774193538</v>
      </c>
    </row>
    <row r="33" spans="1:20" s="1" customFormat="1" x14ac:dyDescent="0.2">
      <c r="A33" s="17">
        <v>33939</v>
      </c>
      <c r="B33" s="1">
        <f t="shared" si="6"/>
        <v>12</v>
      </c>
      <c r="C33" s="47"/>
      <c r="D33" s="47"/>
      <c r="E33" s="47">
        <v>20.40952381</v>
      </c>
      <c r="F33" s="51">
        <v>24.338028169014052</v>
      </c>
      <c r="G33" s="16">
        <f t="shared" si="0"/>
        <v>0</v>
      </c>
      <c r="H33" s="16">
        <f t="shared" si="1"/>
        <v>24.338028169014052</v>
      </c>
      <c r="I33" s="23">
        <f t="shared" si="7"/>
        <v>24.714634316504696</v>
      </c>
      <c r="J33" s="16">
        <f t="shared" si="8"/>
        <v>24.094404380912607</v>
      </c>
      <c r="K33" s="16">
        <f t="shared" si="2"/>
        <v>0.62022993559208928</v>
      </c>
      <c r="L33" s="16">
        <f t="shared" si="3"/>
        <v>0</v>
      </c>
      <c r="M33" s="16">
        <f t="shared" si="9"/>
        <v>4.3373482591068381E-8</v>
      </c>
      <c r="N33" s="16">
        <f t="shared" si="4"/>
        <v>2.6891559206462397E-8</v>
      </c>
      <c r="O33" s="16">
        <f t="shared" si="5"/>
        <v>2.6891559206462397E-8</v>
      </c>
      <c r="P33" s="1">
        <f>'App MESURE'!T29</f>
        <v>0.15908704603045226</v>
      </c>
      <c r="Q33" s="85">
        <v>9.4289858677419343</v>
      </c>
      <c r="R33" s="78">
        <f t="shared" si="10"/>
        <v>2.5308679658498527E-2</v>
      </c>
      <c r="T33" s="85">
        <v>9.141973989285713</v>
      </c>
    </row>
    <row r="34" spans="1:20" s="1" customFormat="1" x14ac:dyDescent="0.2">
      <c r="A34" s="17">
        <v>33970</v>
      </c>
      <c r="B34" s="1">
        <v>1</v>
      </c>
      <c r="C34" s="47"/>
      <c r="D34" s="47"/>
      <c r="E34" s="47">
        <v>19.80238095</v>
      </c>
      <c r="F34" s="51">
        <v>25.488732394366171</v>
      </c>
      <c r="G34" s="16">
        <f t="shared" si="0"/>
        <v>0</v>
      </c>
      <c r="H34" s="16">
        <f t="shared" si="1"/>
        <v>25.488732394366171</v>
      </c>
      <c r="I34" s="23">
        <f t="shared" si="7"/>
        <v>26.10896232995826</v>
      </c>
      <c r="J34" s="16">
        <f t="shared" si="8"/>
        <v>25.12394173411618</v>
      </c>
      <c r="K34" s="16">
        <f t="shared" si="2"/>
        <v>0.98502059584208013</v>
      </c>
      <c r="L34" s="16">
        <f t="shared" si="3"/>
        <v>0</v>
      </c>
      <c r="M34" s="16">
        <f t="shared" si="9"/>
        <v>1.6481923384605984E-8</v>
      </c>
      <c r="N34" s="16">
        <f t="shared" si="4"/>
        <v>1.021879249845571E-8</v>
      </c>
      <c r="O34" s="16">
        <f t="shared" si="5"/>
        <v>1.021879249845571E-8</v>
      </c>
      <c r="P34" s="1">
        <f>'App MESURE'!T30</f>
        <v>0.14406995354203569</v>
      </c>
      <c r="Q34" s="85">
        <v>7.0208614774193538</v>
      </c>
      <c r="R34" s="78">
        <f t="shared" si="10"/>
        <v>2.0756148569162504E-2</v>
      </c>
      <c r="T34" s="85">
        <v>12.057953841935484</v>
      </c>
    </row>
    <row r="35" spans="1:20" s="1" customFormat="1" x14ac:dyDescent="0.2">
      <c r="A35" s="17">
        <v>34001</v>
      </c>
      <c r="B35" s="1">
        <f t="shared" si="6"/>
        <v>2</v>
      </c>
      <c r="C35" s="47"/>
      <c r="D35" s="47"/>
      <c r="E35" s="47">
        <v>27.957142860000001</v>
      </c>
      <c r="F35" s="51">
        <v>36.097183098591515</v>
      </c>
      <c r="G35" s="16">
        <f t="shared" si="0"/>
        <v>0</v>
      </c>
      <c r="H35" s="16">
        <f t="shared" si="1"/>
        <v>36.097183098591515</v>
      </c>
      <c r="I35" s="23">
        <f t="shared" si="7"/>
        <v>37.082203694433595</v>
      </c>
      <c r="J35" s="16">
        <f t="shared" si="8"/>
        <v>35.008973150414931</v>
      </c>
      <c r="K35" s="16">
        <f t="shared" si="2"/>
        <v>2.0732305440186636</v>
      </c>
      <c r="L35" s="16">
        <f t="shared" si="3"/>
        <v>0</v>
      </c>
      <c r="M35" s="16">
        <f t="shared" si="9"/>
        <v>6.2631308861502734E-9</v>
      </c>
      <c r="N35" s="16">
        <f t="shared" si="4"/>
        <v>3.8831411494131694E-9</v>
      </c>
      <c r="O35" s="16">
        <f t="shared" si="5"/>
        <v>3.8831411494131694E-9</v>
      </c>
      <c r="P35" s="1">
        <f>'App MESURE'!T31</f>
        <v>0.13869148234117049</v>
      </c>
      <c r="Q35" s="85">
        <v>9.141973989285713</v>
      </c>
      <c r="R35" s="78">
        <f t="shared" si="10"/>
        <v>1.9235326196874018E-2</v>
      </c>
      <c r="T35" s="85">
        <v>13.146203136666669</v>
      </c>
    </row>
    <row r="36" spans="1:20" s="1" customFormat="1" x14ac:dyDescent="0.2">
      <c r="A36" s="17">
        <v>34029</v>
      </c>
      <c r="B36" s="1">
        <f t="shared" si="6"/>
        <v>3</v>
      </c>
      <c r="C36" s="47"/>
      <c r="D36" s="47"/>
      <c r="E36" s="47">
        <v>54.883333329999999</v>
      </c>
      <c r="F36" s="51">
        <v>71.711267605633637</v>
      </c>
      <c r="G36" s="16">
        <f t="shared" si="0"/>
        <v>1.3580369362582541</v>
      </c>
      <c r="H36" s="16">
        <f t="shared" si="1"/>
        <v>70.353230669375378</v>
      </c>
      <c r="I36" s="23">
        <f t="shared" si="7"/>
        <v>72.426461213394049</v>
      </c>
      <c r="J36" s="16">
        <f t="shared" si="8"/>
        <v>63.166944936206576</v>
      </c>
      <c r="K36" s="16">
        <f t="shared" si="2"/>
        <v>9.2595162771874726</v>
      </c>
      <c r="L36" s="16">
        <f t="shared" si="3"/>
        <v>0</v>
      </c>
      <c r="M36" s="16">
        <f t="shared" si="9"/>
        <v>2.379989736737104E-9</v>
      </c>
      <c r="N36" s="16">
        <f t="shared" si="4"/>
        <v>1.4755936367770044E-9</v>
      </c>
      <c r="O36" s="16">
        <f t="shared" si="5"/>
        <v>1.3580369377338477</v>
      </c>
      <c r="P36" s="1">
        <f>'App MESURE'!T32</f>
        <v>0.73405253158340511</v>
      </c>
      <c r="Q36" s="85">
        <v>12.057953841935484</v>
      </c>
      <c r="R36" s="78">
        <f t="shared" si="10"/>
        <v>0.38935653911892049</v>
      </c>
      <c r="T36" s="85">
        <v>15.180265983870967</v>
      </c>
    </row>
    <row r="37" spans="1:20" s="1" customFormat="1" x14ac:dyDescent="0.2">
      <c r="A37" s="17">
        <v>34060</v>
      </c>
      <c r="B37" s="1">
        <f t="shared" si="6"/>
        <v>4</v>
      </c>
      <c r="C37" s="47"/>
      <c r="D37" s="47"/>
      <c r="E37" s="47">
        <v>31.44761905</v>
      </c>
      <c r="F37" s="51">
        <v>44.57699530516426</v>
      </c>
      <c r="G37" s="16">
        <f t="shared" si="0"/>
        <v>0</v>
      </c>
      <c r="H37" s="16">
        <f t="shared" si="1"/>
        <v>44.57699530516426</v>
      </c>
      <c r="I37" s="23">
        <f t="shared" si="7"/>
        <v>53.836511582351733</v>
      </c>
      <c r="J37" s="16">
        <f t="shared" si="8"/>
        <v>50.205940960116514</v>
      </c>
      <c r="K37" s="16">
        <f t="shared" si="2"/>
        <v>3.6305706222352185</v>
      </c>
      <c r="L37" s="16">
        <f t="shared" si="3"/>
        <v>0</v>
      </c>
      <c r="M37" s="16">
        <f t="shared" si="9"/>
        <v>9.043960999600996E-10</v>
      </c>
      <c r="N37" s="16">
        <f t="shared" si="4"/>
        <v>5.6072558197526175E-10</v>
      </c>
      <c r="O37" s="16">
        <f t="shared" si="5"/>
        <v>5.6072558197526175E-10</v>
      </c>
      <c r="P37" s="1">
        <f>'App MESURE'!T33</f>
        <v>0.13619937488873349</v>
      </c>
      <c r="Q37" s="85">
        <v>13.146203136666669</v>
      </c>
      <c r="R37" s="78">
        <f t="shared" si="10"/>
        <v>1.8550269567340821E-2</v>
      </c>
      <c r="T37" s="85">
        <v>19.934539366666669</v>
      </c>
    </row>
    <row r="38" spans="1:20" s="1" customFormat="1" x14ac:dyDescent="0.2">
      <c r="A38" s="17">
        <v>34090</v>
      </c>
      <c r="B38" s="1">
        <f t="shared" si="6"/>
        <v>5</v>
      </c>
      <c r="C38" s="47"/>
      <c r="D38" s="47"/>
      <c r="E38" s="47">
        <v>27.31666667</v>
      </c>
      <c r="F38" s="51">
        <v>61.375117370891843</v>
      </c>
      <c r="G38" s="16">
        <f t="shared" si="0"/>
        <v>0.61390514307452648</v>
      </c>
      <c r="H38" s="16">
        <f t="shared" si="1"/>
        <v>60.761212227817317</v>
      </c>
      <c r="I38" s="23">
        <f t="shared" si="7"/>
        <v>64.391782850052536</v>
      </c>
      <c r="J38" s="16">
        <f t="shared" si="8"/>
        <v>59.740213541389274</v>
      </c>
      <c r="K38" s="16">
        <f t="shared" si="2"/>
        <v>4.6515693086632623</v>
      </c>
      <c r="L38" s="16">
        <f t="shared" si="3"/>
        <v>0</v>
      </c>
      <c r="M38" s="16">
        <f t="shared" si="9"/>
        <v>3.4367051798483785E-10</v>
      </c>
      <c r="N38" s="16">
        <f t="shared" si="4"/>
        <v>2.1307572115059946E-10</v>
      </c>
      <c r="O38" s="16">
        <f t="shared" si="5"/>
        <v>0.61390514328760215</v>
      </c>
      <c r="P38" s="1">
        <f>'App MESURE'!T34</f>
        <v>0.47132001752674973</v>
      </c>
      <c r="Q38" s="85">
        <v>15.180265983870967</v>
      </c>
      <c r="R38" s="78">
        <f t="shared" si="10"/>
        <v>2.03305180882381E-2</v>
      </c>
      <c r="T38" s="85">
        <v>25.069753129032257</v>
      </c>
    </row>
    <row r="39" spans="1:20" s="1" customFormat="1" ht="13.5" thickBot="1" x14ac:dyDescent="0.25">
      <c r="A39" s="17">
        <v>34121</v>
      </c>
      <c r="B39" s="1">
        <f t="shared" si="6"/>
        <v>6</v>
      </c>
      <c r="C39" s="47"/>
      <c r="D39" s="47"/>
      <c r="E39" s="47">
        <v>2.2190476189999999</v>
      </c>
      <c r="F39" s="51">
        <v>5.4892018779342688</v>
      </c>
      <c r="G39" s="16">
        <f t="shared" si="0"/>
        <v>0</v>
      </c>
      <c r="H39" s="16">
        <f t="shared" si="1"/>
        <v>5.4892018779342688</v>
      </c>
      <c r="I39" s="23">
        <f t="shared" si="7"/>
        <v>10.140771186597531</v>
      </c>
      <c r="J39" s="16">
        <f t="shared" si="8"/>
        <v>10.13037664457528</v>
      </c>
      <c r="K39" s="16">
        <f t="shared" si="2"/>
        <v>1.0394542022250874E-2</v>
      </c>
      <c r="L39" s="16">
        <f t="shared" si="3"/>
        <v>0</v>
      </c>
      <c r="M39" s="16">
        <f t="shared" si="9"/>
        <v>1.3059479683423839E-10</v>
      </c>
      <c r="N39" s="16">
        <f t="shared" si="4"/>
        <v>8.0968774037227802E-11</v>
      </c>
      <c r="O39" s="16">
        <f t="shared" si="5"/>
        <v>8.0968774037227802E-11</v>
      </c>
      <c r="P39" s="1">
        <f>'App MESURE'!T35</f>
        <v>5.864777017341978E-2</v>
      </c>
      <c r="Q39" s="85">
        <v>19.934539366666669</v>
      </c>
      <c r="R39" s="78">
        <f t="shared" si="10"/>
        <v>3.4395609368169907E-3</v>
      </c>
      <c r="T39" s="86">
        <v>23.738366290322578</v>
      </c>
    </row>
    <row r="40" spans="1:20" s="1" customFormat="1" x14ac:dyDescent="0.2">
      <c r="A40" s="17">
        <v>34151</v>
      </c>
      <c r="B40" s="1">
        <f t="shared" si="6"/>
        <v>7</v>
      </c>
      <c r="C40" s="47"/>
      <c r="D40" s="47"/>
      <c r="E40" s="47">
        <v>0.57857142900000003</v>
      </c>
      <c r="F40" s="51">
        <v>8.9323943661971636</v>
      </c>
      <c r="G40" s="16">
        <f t="shared" si="0"/>
        <v>0</v>
      </c>
      <c r="H40" s="16">
        <f t="shared" si="1"/>
        <v>8.9323943661971636</v>
      </c>
      <c r="I40" s="23">
        <f t="shared" si="7"/>
        <v>8.9427889082194145</v>
      </c>
      <c r="J40" s="16">
        <f t="shared" si="8"/>
        <v>8.939325839434721</v>
      </c>
      <c r="K40" s="16">
        <f t="shared" si="2"/>
        <v>3.4630687846934904E-3</v>
      </c>
      <c r="L40" s="16">
        <f t="shared" si="3"/>
        <v>0</v>
      </c>
      <c r="M40" s="16">
        <f t="shared" si="9"/>
        <v>4.9626022797010588E-11</v>
      </c>
      <c r="N40" s="16">
        <f t="shared" si="4"/>
        <v>3.0768134134146565E-11</v>
      </c>
      <c r="O40" s="16">
        <f t="shared" si="5"/>
        <v>3.0768134134146565E-11</v>
      </c>
      <c r="P40" s="1">
        <f>'App MESURE'!T36</f>
        <v>5.3514488075220787E-2</v>
      </c>
      <c r="Q40" s="85">
        <v>25.069753129032257</v>
      </c>
      <c r="R40" s="78">
        <f t="shared" si="10"/>
        <v>2.8638004306598664E-3</v>
      </c>
      <c r="T40" s="85">
        <v>18.382813000000002</v>
      </c>
    </row>
    <row r="41" spans="1:20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>
        <v>1.3333333329999999</v>
      </c>
      <c r="F41" s="58">
        <v>6.9394366197183039</v>
      </c>
      <c r="G41" s="25">
        <f t="shared" si="0"/>
        <v>0</v>
      </c>
      <c r="H41" s="25">
        <f t="shared" si="1"/>
        <v>6.9394366197183039</v>
      </c>
      <c r="I41" s="24">
        <f t="shared" si="7"/>
        <v>6.9428996885029974</v>
      </c>
      <c r="J41" s="25">
        <f t="shared" si="8"/>
        <v>6.9409475689281628</v>
      </c>
      <c r="K41" s="25">
        <f t="shared" si="2"/>
        <v>1.9521195748346543E-3</v>
      </c>
      <c r="L41" s="25">
        <f t="shared" si="3"/>
        <v>0</v>
      </c>
      <c r="M41" s="25">
        <f t="shared" si="9"/>
        <v>1.8857888662864023E-11</v>
      </c>
      <c r="N41" s="25">
        <f t="shared" si="4"/>
        <v>1.1691890970975694E-11</v>
      </c>
      <c r="O41" s="25">
        <f t="shared" si="5"/>
        <v>1.1691890970975694E-11</v>
      </c>
      <c r="P41" s="4">
        <f>'App MESURE'!T37</f>
        <v>5.9331280257310055E-2</v>
      </c>
      <c r="Q41" s="86">
        <v>23.738366290322578</v>
      </c>
      <c r="R41" s="79">
        <f t="shared" si="10"/>
        <v>3.5202008155840801E-3</v>
      </c>
      <c r="T41" s="85">
        <v>14.623502758064511</v>
      </c>
    </row>
    <row r="42" spans="1:20" s="1" customFormat="1" x14ac:dyDescent="0.2">
      <c r="A42" s="17">
        <v>34213</v>
      </c>
      <c r="B42" s="1">
        <v>9</v>
      </c>
      <c r="C42" s="47"/>
      <c r="D42" s="47"/>
      <c r="E42" s="47">
        <v>4.7380952379999997</v>
      </c>
      <c r="F42" s="51">
        <v>11.573708920187764</v>
      </c>
      <c r="G42" s="16">
        <f t="shared" si="0"/>
        <v>0</v>
      </c>
      <c r="H42" s="16">
        <f t="shared" si="1"/>
        <v>11.573708920187764</v>
      </c>
      <c r="I42" s="23">
        <f t="shared" si="7"/>
        <v>11.575661039762599</v>
      </c>
      <c r="J42" s="16">
        <f t="shared" si="8"/>
        <v>11.556419463487922</v>
      </c>
      <c r="K42" s="16">
        <f t="shared" si="2"/>
        <v>1.924157627467693E-2</v>
      </c>
      <c r="L42" s="16">
        <f t="shared" si="3"/>
        <v>0</v>
      </c>
      <c r="M42" s="16">
        <f t="shared" si="9"/>
        <v>7.1659976918883287E-12</v>
      </c>
      <c r="N42" s="16">
        <f t="shared" si="4"/>
        <v>4.4429185689707639E-12</v>
      </c>
      <c r="O42" s="16">
        <f t="shared" si="5"/>
        <v>4.4429185689707639E-12</v>
      </c>
      <c r="P42" s="1">
        <f>'App MESURE'!T38</f>
        <v>5.4105343912139378E-2</v>
      </c>
      <c r="Q42" s="85">
        <v>18.382813000000002</v>
      </c>
      <c r="R42" s="78">
        <f t="shared" si="10"/>
        <v>2.9273882393701066E-3</v>
      </c>
      <c r="T42" s="85">
        <v>10.678001183333333</v>
      </c>
    </row>
    <row r="43" spans="1:20" s="1" customFormat="1" x14ac:dyDescent="0.2">
      <c r="A43" s="17">
        <v>34243</v>
      </c>
      <c r="B43" s="1">
        <f t="shared" si="6"/>
        <v>10</v>
      </c>
      <c r="C43" s="47"/>
      <c r="D43" s="47"/>
      <c r="E43" s="47">
        <v>33.990476190000003</v>
      </c>
      <c r="F43" s="51">
        <v>39.09530516431915</v>
      </c>
      <c r="G43" s="16">
        <f t="shared" si="0"/>
        <v>0</v>
      </c>
      <c r="H43" s="16">
        <f t="shared" si="1"/>
        <v>39.09530516431915</v>
      </c>
      <c r="I43" s="23">
        <f t="shared" si="7"/>
        <v>39.114546740593823</v>
      </c>
      <c r="J43" s="16">
        <f t="shared" si="8"/>
        <v>37.91087519821069</v>
      </c>
      <c r="K43" s="16">
        <f t="shared" si="2"/>
        <v>1.2036715423831339</v>
      </c>
      <c r="L43" s="16">
        <f t="shared" si="3"/>
        <v>0</v>
      </c>
      <c r="M43" s="16">
        <f t="shared" si="9"/>
        <v>2.7230791229175648E-12</v>
      </c>
      <c r="N43" s="16">
        <f t="shared" si="4"/>
        <v>1.6883090562088901E-12</v>
      </c>
      <c r="O43" s="16">
        <f t="shared" si="5"/>
        <v>1.6883090562088901E-12</v>
      </c>
      <c r="P43" s="1">
        <f>'App MESURE'!T39</f>
        <v>5.4509115135364335E-2</v>
      </c>
      <c r="Q43" s="85">
        <v>14.623502758064511</v>
      </c>
      <c r="R43" s="78">
        <f t="shared" si="10"/>
        <v>2.9712436326563489E-3</v>
      </c>
      <c r="T43" s="85">
        <v>9.236440058064515</v>
      </c>
    </row>
    <row r="44" spans="1:20" s="1" customFormat="1" x14ac:dyDescent="0.2">
      <c r="A44" s="17">
        <v>34274</v>
      </c>
      <c r="B44" s="1">
        <f t="shared" si="6"/>
        <v>11</v>
      </c>
      <c r="C44" s="47"/>
      <c r="D44" s="47"/>
      <c r="E44" s="47">
        <v>99.530952380000002</v>
      </c>
      <c r="F44" s="51">
        <v>119.69436619718286</v>
      </c>
      <c r="G44" s="16">
        <f t="shared" si="0"/>
        <v>4.8124903242737664</v>
      </c>
      <c r="H44" s="16">
        <f t="shared" si="1"/>
        <v>114.88187587290909</v>
      </c>
      <c r="I44" s="23">
        <f t="shared" si="7"/>
        <v>116.08554741529223</v>
      </c>
      <c r="J44" s="16">
        <f t="shared" si="8"/>
        <v>82.62624831363442</v>
      </c>
      <c r="K44" s="16">
        <f t="shared" si="2"/>
        <v>33.459299101657805</v>
      </c>
      <c r="L44" s="16">
        <f t="shared" si="3"/>
        <v>4.4589449344885033</v>
      </c>
      <c r="M44" s="16">
        <f t="shared" si="9"/>
        <v>4.458944934489538</v>
      </c>
      <c r="N44" s="16">
        <f t="shared" si="4"/>
        <v>2.7645458593835137</v>
      </c>
      <c r="O44" s="16">
        <f t="shared" si="5"/>
        <v>7.5770361836572802</v>
      </c>
      <c r="P44" s="1">
        <f>'App MESURE'!T40</f>
        <v>3.538504174443851</v>
      </c>
      <c r="Q44" s="85">
        <v>10.678001183333333</v>
      </c>
      <c r="R44" s="78">
        <f t="shared" si="10"/>
        <v>16.309740789441456</v>
      </c>
      <c r="T44" s="85">
        <v>7.7353650838709687</v>
      </c>
    </row>
    <row r="45" spans="1:20" s="1" customFormat="1" x14ac:dyDescent="0.2">
      <c r="A45" s="17">
        <v>34304</v>
      </c>
      <c r="B45" s="1">
        <f t="shared" si="6"/>
        <v>12</v>
      </c>
      <c r="C45" s="47"/>
      <c r="D45" s="47"/>
      <c r="E45" s="47">
        <v>17.426190479999999</v>
      </c>
      <c r="F45" s="51">
        <v>21.910328638497631</v>
      </c>
      <c r="G45" s="16">
        <f t="shared" si="0"/>
        <v>0</v>
      </c>
      <c r="H45" s="16">
        <f t="shared" si="1"/>
        <v>21.910328638497631</v>
      </c>
      <c r="I45" s="23">
        <f t="shared" si="7"/>
        <v>50.910682805666937</v>
      </c>
      <c r="J45" s="16">
        <f t="shared" si="8"/>
        <v>45.960742325238392</v>
      </c>
      <c r="K45" s="16">
        <f t="shared" si="2"/>
        <v>4.9499404804285447</v>
      </c>
      <c r="L45" s="16">
        <f t="shared" si="3"/>
        <v>0</v>
      </c>
      <c r="M45" s="16">
        <f t="shared" si="9"/>
        <v>1.6943990751060243</v>
      </c>
      <c r="N45" s="16">
        <f t="shared" si="4"/>
        <v>1.0505274265657349</v>
      </c>
      <c r="O45" s="16">
        <f t="shared" si="5"/>
        <v>1.0505274265657349</v>
      </c>
      <c r="P45" s="1">
        <f>'App MESURE'!T41</f>
        <v>0.24934057113972363</v>
      </c>
      <c r="Q45" s="85">
        <v>9.236440058064515</v>
      </c>
      <c r="R45" s="78">
        <f t="shared" si="10"/>
        <v>0.64190037730742033</v>
      </c>
      <c r="T45" s="85">
        <v>9.2903361071428581</v>
      </c>
    </row>
    <row r="46" spans="1:20" s="1" customFormat="1" x14ac:dyDescent="0.2">
      <c r="A46" s="17">
        <v>34335</v>
      </c>
      <c r="B46" s="1">
        <v>1</v>
      </c>
      <c r="C46" s="47"/>
      <c r="D46" s="47"/>
      <c r="E46" s="47">
        <v>44.295238099999999</v>
      </c>
      <c r="F46" s="51">
        <v>56.28122065727684</v>
      </c>
      <c r="G46" s="16">
        <f t="shared" si="0"/>
        <v>0.24717958184435732</v>
      </c>
      <c r="H46" s="16">
        <f t="shared" si="1"/>
        <v>56.034041075432484</v>
      </c>
      <c r="I46" s="23">
        <f t="shared" si="7"/>
        <v>60.983981555861028</v>
      </c>
      <c r="J46" s="16">
        <f t="shared" si="8"/>
        <v>51.594815949263563</v>
      </c>
      <c r="K46" s="16">
        <f t="shared" si="2"/>
        <v>9.3891656065974658</v>
      </c>
      <c r="L46" s="16">
        <f t="shared" si="3"/>
        <v>0</v>
      </c>
      <c r="M46" s="16">
        <f t="shared" si="9"/>
        <v>0.64387164854028933</v>
      </c>
      <c r="N46" s="16">
        <f t="shared" si="4"/>
        <v>0.39920042209497936</v>
      </c>
      <c r="O46" s="16">
        <f t="shared" si="5"/>
        <v>0.6463800039393367</v>
      </c>
      <c r="P46" s="1">
        <f>'App MESURE'!T42</f>
        <v>1.0243859465590432</v>
      </c>
      <c r="Q46" s="85">
        <v>7.7353650838709687</v>
      </c>
      <c r="R46" s="78">
        <f t="shared" si="10"/>
        <v>0.14288849265581288</v>
      </c>
      <c r="T46" s="85">
        <v>12.766392709677419</v>
      </c>
    </row>
    <row r="47" spans="1:20" s="1" customFormat="1" x14ac:dyDescent="0.2">
      <c r="A47" s="17">
        <v>34366</v>
      </c>
      <c r="B47" s="1">
        <f t="shared" si="6"/>
        <v>2</v>
      </c>
      <c r="C47" s="47"/>
      <c r="D47" s="47"/>
      <c r="E47" s="47">
        <v>95.27380952</v>
      </c>
      <c r="F47" s="51">
        <v>106.67840375586847</v>
      </c>
      <c r="G47" s="16">
        <f t="shared" si="0"/>
        <v>3.8754304662511743</v>
      </c>
      <c r="H47" s="16">
        <f t="shared" si="1"/>
        <v>102.8029732896173</v>
      </c>
      <c r="I47" s="23">
        <f t="shared" si="7"/>
        <v>112.19213889621477</v>
      </c>
      <c r="J47" s="16">
        <f t="shared" si="8"/>
        <v>77.521060211914659</v>
      </c>
      <c r="K47" s="16">
        <f t="shared" si="2"/>
        <v>34.671078684300113</v>
      </c>
      <c r="L47" s="16">
        <f t="shared" si="3"/>
        <v>4.7851815708721528</v>
      </c>
      <c r="M47" s="16">
        <f t="shared" si="9"/>
        <v>5.0298527973174627</v>
      </c>
      <c r="N47" s="16">
        <f t="shared" si="4"/>
        <v>3.1185087343368267</v>
      </c>
      <c r="O47" s="16">
        <f t="shared" si="5"/>
        <v>6.9939392005880006</v>
      </c>
      <c r="P47" s="1">
        <f>'App MESURE'!T43</f>
        <v>7.6571443516207616</v>
      </c>
      <c r="Q47" s="85">
        <v>9.2903361071428581</v>
      </c>
      <c r="R47" s="78">
        <f t="shared" si="10"/>
        <v>0.43984107235638736</v>
      </c>
      <c r="T47" s="85">
        <v>12.780306683333333</v>
      </c>
    </row>
    <row r="48" spans="1:20" s="1" customFormat="1" x14ac:dyDescent="0.2">
      <c r="A48" s="17">
        <v>34394</v>
      </c>
      <c r="B48" s="1">
        <f t="shared" si="6"/>
        <v>3</v>
      </c>
      <c r="C48" s="47"/>
      <c r="D48" s="47"/>
      <c r="E48" s="47">
        <v>33.926190480000002</v>
      </c>
      <c r="F48" s="51">
        <v>31.946948356807475</v>
      </c>
      <c r="G48" s="16">
        <f t="shared" si="0"/>
        <v>0</v>
      </c>
      <c r="H48" s="16">
        <f t="shared" si="1"/>
        <v>31.946948356807475</v>
      </c>
      <c r="I48" s="23">
        <f t="shared" si="7"/>
        <v>61.832845470235426</v>
      </c>
      <c r="J48" s="16">
        <f t="shared" si="8"/>
        <v>56.252708015054161</v>
      </c>
      <c r="K48" s="16">
        <f t="shared" si="2"/>
        <v>5.5801374551812657</v>
      </c>
      <c r="L48" s="16">
        <f t="shared" si="3"/>
        <v>0</v>
      </c>
      <c r="M48" s="16">
        <f t="shared" si="9"/>
        <v>1.911344062980636</v>
      </c>
      <c r="N48" s="16">
        <f t="shared" si="4"/>
        <v>1.1850333190479942</v>
      </c>
      <c r="O48" s="16">
        <f t="shared" si="5"/>
        <v>1.1850333190479942</v>
      </c>
      <c r="P48" s="1">
        <f>'App MESURE'!T44</f>
        <v>1.8802891736087786</v>
      </c>
      <c r="Q48" s="85">
        <v>12.766392709677419</v>
      </c>
      <c r="R48" s="78">
        <f t="shared" si="10"/>
        <v>0.48338070330104649</v>
      </c>
      <c r="T48" s="85">
        <v>17.180018903225804</v>
      </c>
    </row>
    <row r="49" spans="1:20" s="1" customFormat="1" x14ac:dyDescent="0.2">
      <c r="A49" s="17">
        <v>34425</v>
      </c>
      <c r="B49" s="1">
        <f t="shared" si="6"/>
        <v>4</v>
      </c>
      <c r="C49" s="47"/>
      <c r="D49" s="47"/>
      <c r="E49" s="47">
        <v>9.8976190479999993</v>
      </c>
      <c r="F49" s="51">
        <v>26.285446009389638</v>
      </c>
      <c r="G49" s="16">
        <f t="shared" si="0"/>
        <v>0</v>
      </c>
      <c r="H49" s="16">
        <f t="shared" si="1"/>
        <v>26.285446009389638</v>
      </c>
      <c r="I49" s="23">
        <f t="shared" si="7"/>
        <v>31.865583464570904</v>
      </c>
      <c r="J49" s="16">
        <f t="shared" si="8"/>
        <v>31.020916463141617</v>
      </c>
      <c r="K49" s="16">
        <f t="shared" si="2"/>
        <v>0.8446670014292863</v>
      </c>
      <c r="L49" s="16">
        <f t="shared" si="3"/>
        <v>0</v>
      </c>
      <c r="M49" s="16">
        <f t="shared" si="9"/>
        <v>0.72631074393264172</v>
      </c>
      <c r="N49" s="16">
        <f t="shared" si="4"/>
        <v>0.45031266123823788</v>
      </c>
      <c r="O49" s="16">
        <f t="shared" si="5"/>
        <v>0.45031266123823788</v>
      </c>
      <c r="P49" s="1">
        <f>'App MESURE'!T45</f>
        <v>0.17074016771188352</v>
      </c>
      <c r="Q49" s="85">
        <v>12.780306683333333</v>
      </c>
      <c r="R49" s="78">
        <f t="shared" si="10"/>
        <v>7.8160779136543457E-2</v>
      </c>
      <c r="T49" s="85">
        <v>22.028062733333339</v>
      </c>
    </row>
    <row r="50" spans="1:20" s="1" customFormat="1" x14ac:dyDescent="0.2">
      <c r="A50" s="17">
        <v>34455</v>
      </c>
      <c r="B50" s="1">
        <f t="shared" si="6"/>
        <v>5</v>
      </c>
      <c r="C50" s="47"/>
      <c r="D50" s="47"/>
      <c r="E50" s="47">
        <v>26.97380952</v>
      </c>
      <c r="F50" s="51">
        <v>34.000469483567969</v>
      </c>
      <c r="G50" s="16">
        <f t="shared" si="0"/>
        <v>0</v>
      </c>
      <c r="H50" s="16">
        <f t="shared" si="1"/>
        <v>34.000469483567969</v>
      </c>
      <c r="I50" s="23">
        <f t="shared" si="7"/>
        <v>34.845136484997255</v>
      </c>
      <c r="J50" s="16">
        <f t="shared" si="8"/>
        <v>34.237825199749665</v>
      </c>
      <c r="K50" s="16">
        <f t="shared" si="2"/>
        <v>0.60731128524759015</v>
      </c>
      <c r="L50" s="16">
        <f t="shared" si="3"/>
        <v>0</v>
      </c>
      <c r="M50" s="16">
        <f t="shared" si="9"/>
        <v>0.27599808269440385</v>
      </c>
      <c r="N50" s="16">
        <f t="shared" si="4"/>
        <v>0.17111881127053039</v>
      </c>
      <c r="O50" s="16">
        <f t="shared" si="5"/>
        <v>0.17111881127053039</v>
      </c>
      <c r="P50" s="1">
        <f>'App MESURE'!T46</f>
        <v>2.8124856245307708E-2</v>
      </c>
      <c r="Q50" s="85">
        <v>17.180018903225804</v>
      </c>
      <c r="R50" s="78">
        <f t="shared" si="10"/>
        <v>2.0447271173755402E-2</v>
      </c>
      <c r="T50" s="85">
        <v>26.498910483870961</v>
      </c>
    </row>
    <row r="51" spans="1:20" s="1" customFormat="1" ht="13.5" thickBot="1" x14ac:dyDescent="0.25">
      <c r="A51" s="17">
        <v>34486</v>
      </c>
      <c r="B51" s="1">
        <f t="shared" si="6"/>
        <v>6</v>
      </c>
      <c r="C51" s="47"/>
      <c r="D51" s="47"/>
      <c r="E51" s="47">
        <v>1.8285714289999999</v>
      </c>
      <c r="F51" s="51">
        <v>4.7403755868544426</v>
      </c>
      <c r="G51" s="16">
        <f t="shared" si="0"/>
        <v>0</v>
      </c>
      <c r="H51" s="16">
        <f t="shared" si="1"/>
        <v>4.7403755868544426</v>
      </c>
      <c r="I51" s="23">
        <f t="shared" si="7"/>
        <v>5.3476868721020328</v>
      </c>
      <c r="J51" s="16">
        <f t="shared" si="8"/>
        <v>5.3465519478177272</v>
      </c>
      <c r="K51" s="16">
        <f t="shared" si="2"/>
        <v>1.1349242843055052E-3</v>
      </c>
      <c r="L51" s="16">
        <f t="shared" si="3"/>
        <v>0</v>
      </c>
      <c r="M51" s="16">
        <f t="shared" si="9"/>
        <v>0.10487927142387346</v>
      </c>
      <c r="N51" s="16">
        <f t="shared" si="4"/>
        <v>6.5025148282801551E-2</v>
      </c>
      <c r="O51" s="16">
        <f t="shared" si="5"/>
        <v>6.5025148282801551E-2</v>
      </c>
      <c r="P51" s="1">
        <f>'App MESURE'!T47</f>
        <v>2.0188561161246046E-3</v>
      </c>
      <c r="Q51" s="85">
        <v>22.028062733333339</v>
      </c>
      <c r="R51" s="78">
        <f t="shared" si="10"/>
        <v>3.969792852592656E-3</v>
      </c>
      <c r="T51" s="86">
        <v>24.68851177419355</v>
      </c>
    </row>
    <row r="52" spans="1:20" s="1" customFormat="1" x14ac:dyDescent="0.2">
      <c r="A52" s="17">
        <v>34516</v>
      </c>
      <c r="B52" s="1">
        <f t="shared" si="6"/>
        <v>7</v>
      </c>
      <c r="C52" s="47"/>
      <c r="D52" s="47"/>
      <c r="E52" s="47">
        <v>2.4904761899999999</v>
      </c>
      <c r="F52" s="51">
        <v>10.212676056338017</v>
      </c>
      <c r="G52" s="16">
        <f t="shared" si="0"/>
        <v>0</v>
      </c>
      <c r="H52" s="16">
        <f t="shared" si="1"/>
        <v>10.212676056338017</v>
      </c>
      <c r="I52" s="23">
        <f t="shared" si="7"/>
        <v>10.213810980622323</v>
      </c>
      <c r="J52" s="16">
        <f t="shared" si="8"/>
        <v>10.209577851903346</v>
      </c>
      <c r="K52" s="16">
        <f t="shared" si="2"/>
        <v>4.2331287189778521E-3</v>
      </c>
      <c r="L52" s="16">
        <f t="shared" si="3"/>
        <v>0</v>
      </c>
      <c r="M52" s="16">
        <f t="shared" si="9"/>
        <v>3.9854123141071909E-2</v>
      </c>
      <c r="N52" s="16">
        <f t="shared" si="4"/>
        <v>2.4709556347464582E-2</v>
      </c>
      <c r="O52" s="16">
        <f t="shared" si="5"/>
        <v>2.4709556347464582E-2</v>
      </c>
      <c r="P52" s="1">
        <f>'App MESURE'!T48</f>
        <v>6.7492550509737511E-4</v>
      </c>
      <c r="Q52" s="85">
        <v>26.498910483870961</v>
      </c>
      <c r="R52" s="78">
        <f t="shared" si="10"/>
        <v>5.7766347972886911E-4</v>
      </c>
      <c r="T52" s="85">
        <v>19.458516666666664</v>
      </c>
    </row>
    <row r="53" spans="1:20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>
        <v>1.792857143</v>
      </c>
      <c r="F53" s="58">
        <v>8.6830985915492835</v>
      </c>
      <c r="G53" s="25">
        <f t="shared" si="0"/>
        <v>0</v>
      </c>
      <c r="H53" s="25">
        <f t="shared" si="1"/>
        <v>8.6830985915492835</v>
      </c>
      <c r="I53" s="24">
        <f t="shared" si="7"/>
        <v>8.6873317202682614</v>
      </c>
      <c r="J53" s="25">
        <f t="shared" si="8"/>
        <v>8.6839838642944773</v>
      </c>
      <c r="K53" s="25">
        <f t="shared" si="2"/>
        <v>3.3478559737840641E-3</v>
      </c>
      <c r="L53" s="25">
        <f t="shared" si="3"/>
        <v>0</v>
      </c>
      <c r="M53" s="25">
        <f t="shared" si="9"/>
        <v>1.5144566793607327E-2</v>
      </c>
      <c r="N53" s="25">
        <f t="shared" si="4"/>
        <v>9.3896314120365428E-3</v>
      </c>
      <c r="O53" s="25">
        <f t="shared" si="5"/>
        <v>9.3896314120365428E-3</v>
      </c>
      <c r="P53" s="4">
        <f>'App MESURE'!T49</f>
        <v>8.0813448636659398E-4</v>
      </c>
      <c r="Q53" s="86">
        <v>24.68851177419355</v>
      </c>
      <c r="R53" s="79">
        <f t="shared" si="10"/>
        <v>7.3642089485282761E-5</v>
      </c>
      <c r="T53" s="85">
        <v>17.202192951612904</v>
      </c>
    </row>
    <row r="54" spans="1:20" s="1" customFormat="1" x14ac:dyDescent="0.2">
      <c r="A54" s="17">
        <v>34578</v>
      </c>
      <c r="B54" s="1">
        <v>9</v>
      </c>
      <c r="C54" s="47"/>
      <c r="D54" s="47"/>
      <c r="E54" s="47">
        <v>7.7404761899999999</v>
      </c>
      <c r="F54" s="51">
        <v>20.667605633802804</v>
      </c>
      <c r="G54" s="16">
        <f t="shared" ref="G54:G66" si="11">IF((F54-$J$2)&gt;0,$I$2*(F54-$J$2),0)</f>
        <v>0</v>
      </c>
      <c r="H54" s="16">
        <f t="shared" ref="H54:H66" si="12">F54-G54</f>
        <v>20.667605633802804</v>
      </c>
      <c r="I54" s="23">
        <f t="shared" si="7"/>
        <v>20.670953489776586</v>
      </c>
      <c r="J54" s="16">
        <f t="shared" si="8"/>
        <v>20.577268730643429</v>
      </c>
      <c r="K54" s="16">
        <f t="shared" si="2"/>
        <v>9.3684759133157769E-2</v>
      </c>
      <c r="L54" s="16">
        <f t="shared" si="3"/>
        <v>0</v>
      </c>
      <c r="M54" s="16">
        <f t="shared" si="9"/>
        <v>5.7549353815707846E-3</v>
      </c>
      <c r="N54" s="16">
        <f t="shared" si="4"/>
        <v>3.5680599365738863E-3</v>
      </c>
      <c r="O54" s="16">
        <f t="shared" si="5"/>
        <v>3.5680599365738863E-3</v>
      </c>
      <c r="P54" s="1">
        <f>'App MESURE'!T50</f>
        <v>6.6989316580498256E-4</v>
      </c>
      <c r="Q54" s="85">
        <v>19.458516666666664</v>
      </c>
      <c r="R54" s="78">
        <f t="shared" si="10"/>
        <v>8.3993706311890564E-6</v>
      </c>
      <c r="T54" s="85">
        <v>13.644012916666666</v>
      </c>
    </row>
    <row r="55" spans="1:20" s="1" customFormat="1" x14ac:dyDescent="0.2">
      <c r="A55" s="17">
        <v>34608</v>
      </c>
      <c r="B55" s="1">
        <f t="shared" si="6"/>
        <v>10</v>
      </c>
      <c r="C55" s="47"/>
      <c r="D55" s="47"/>
      <c r="E55" s="47">
        <v>38.857142860000003</v>
      </c>
      <c r="F55" s="51">
        <v>36.107981220657216</v>
      </c>
      <c r="G55" s="16">
        <f t="shared" si="11"/>
        <v>0</v>
      </c>
      <c r="H55" s="16">
        <f t="shared" si="12"/>
        <v>36.107981220657216</v>
      </c>
      <c r="I55" s="23">
        <f t="shared" si="7"/>
        <v>36.201665979790377</v>
      </c>
      <c r="J55" s="16">
        <f t="shared" si="8"/>
        <v>35.524092680925669</v>
      </c>
      <c r="K55" s="16">
        <f t="shared" si="2"/>
        <v>0.67757329886470785</v>
      </c>
      <c r="L55" s="16">
        <f t="shared" si="3"/>
        <v>0</v>
      </c>
      <c r="M55" s="16">
        <f t="shared" si="9"/>
        <v>2.1868754449968983E-3</v>
      </c>
      <c r="N55" s="16">
        <f t="shared" si="4"/>
        <v>1.3558627758980769E-3</v>
      </c>
      <c r="O55" s="16">
        <f t="shared" si="5"/>
        <v>1.3558627758980769E-3</v>
      </c>
      <c r="P55" s="1">
        <f>'App MESURE'!T51</f>
        <v>1.4280002792060233E-2</v>
      </c>
      <c r="Q55" s="85">
        <v>17.202192951612904</v>
      </c>
      <c r="R55" s="78">
        <f t="shared" si="10"/>
        <v>1.6703339515736391E-4</v>
      </c>
      <c r="T55" s="85">
        <v>9.9590329129032273</v>
      </c>
    </row>
    <row r="56" spans="1:20" s="1" customFormat="1" x14ac:dyDescent="0.2">
      <c r="A56" s="17">
        <v>34639</v>
      </c>
      <c r="B56" s="1">
        <f t="shared" si="6"/>
        <v>11</v>
      </c>
      <c r="C56" s="47"/>
      <c r="D56" s="47"/>
      <c r="E56" s="47">
        <v>17.542857139999999</v>
      </c>
      <c r="F56" s="51">
        <v>23.086384976525814</v>
      </c>
      <c r="G56" s="16">
        <f t="shared" si="11"/>
        <v>0</v>
      </c>
      <c r="H56" s="16">
        <f t="shared" si="12"/>
        <v>23.086384976525814</v>
      </c>
      <c r="I56" s="23">
        <f t="shared" si="7"/>
        <v>23.763958275390522</v>
      </c>
      <c r="J56" s="16">
        <f t="shared" si="8"/>
        <v>23.446456428757742</v>
      </c>
      <c r="K56" s="16">
        <f t="shared" si="2"/>
        <v>0.31750184663277992</v>
      </c>
      <c r="L56" s="16">
        <f t="shared" si="3"/>
        <v>0</v>
      </c>
      <c r="M56" s="16">
        <f t="shared" si="9"/>
        <v>8.3101266909882138E-4</v>
      </c>
      <c r="N56" s="16">
        <f t="shared" si="4"/>
        <v>5.1522785484126921E-4</v>
      </c>
      <c r="O56" s="16">
        <f t="shared" si="5"/>
        <v>5.1522785484126921E-4</v>
      </c>
      <c r="P56" s="1">
        <f>'App MESURE'!T52</f>
        <v>2.0078441736730145E-2</v>
      </c>
      <c r="Q56" s="85">
        <v>13.644012916666666</v>
      </c>
      <c r="R56" s="78">
        <f t="shared" si="10"/>
        <v>3.8271933738852956E-4</v>
      </c>
      <c r="T56" s="85">
        <v>8.6729379935483877</v>
      </c>
    </row>
    <row r="57" spans="1:20" s="1" customFormat="1" x14ac:dyDescent="0.2">
      <c r="A57" s="17">
        <v>34669</v>
      </c>
      <c r="B57" s="1">
        <f t="shared" si="6"/>
        <v>12</v>
      </c>
      <c r="C57" s="47"/>
      <c r="D57" s="47"/>
      <c r="E57" s="47">
        <v>1.230952381</v>
      </c>
      <c r="F57" s="51">
        <v>2.195774647887323</v>
      </c>
      <c r="G57" s="16">
        <f t="shared" si="11"/>
        <v>0</v>
      </c>
      <c r="H57" s="16">
        <f t="shared" si="12"/>
        <v>2.195774647887323</v>
      </c>
      <c r="I57" s="23">
        <f t="shared" si="7"/>
        <v>2.5132764945201029</v>
      </c>
      <c r="J57" s="16">
        <f t="shared" si="8"/>
        <v>2.5126452145112417</v>
      </c>
      <c r="K57" s="16">
        <f t="shared" si="2"/>
        <v>6.312800088612569E-4</v>
      </c>
      <c r="L57" s="16">
        <f t="shared" si="3"/>
        <v>0</v>
      </c>
      <c r="M57" s="16">
        <f t="shared" si="9"/>
        <v>3.1578481425755217E-4</v>
      </c>
      <c r="N57" s="16">
        <f t="shared" si="4"/>
        <v>1.9578658483968234E-4</v>
      </c>
      <c r="O57" s="16">
        <f t="shared" si="5"/>
        <v>1.9578658483968234E-4</v>
      </c>
      <c r="P57" s="1">
        <f>'App MESURE'!T53</f>
        <v>3.6854484817817191E-3</v>
      </c>
      <c r="Q57" s="85">
        <v>9.9590329129032273</v>
      </c>
      <c r="R57" s="78">
        <f t="shared" si="10"/>
        <v>1.2177740154969096E-5</v>
      </c>
      <c r="T57" s="85">
        <v>11.148935910714284</v>
      </c>
    </row>
    <row r="58" spans="1:20" s="1" customFormat="1" x14ac:dyDescent="0.2">
      <c r="A58" s="17">
        <v>34700</v>
      </c>
      <c r="B58" s="1">
        <v>1</v>
      </c>
      <c r="C58" s="47"/>
      <c r="D58" s="47"/>
      <c r="E58" s="47">
        <v>9.0285714289999994</v>
      </c>
      <c r="F58" s="51">
        <v>10.772769953051633</v>
      </c>
      <c r="G58" s="16">
        <f t="shared" si="11"/>
        <v>0</v>
      </c>
      <c r="H58" s="16">
        <f t="shared" si="12"/>
        <v>10.772769953051633</v>
      </c>
      <c r="I58" s="23">
        <f t="shared" si="7"/>
        <v>10.773401233060493</v>
      </c>
      <c r="J58" s="16">
        <f t="shared" si="8"/>
        <v>10.714887150721975</v>
      </c>
      <c r="K58" s="16">
        <f t="shared" si="2"/>
        <v>5.8514082338518847E-2</v>
      </c>
      <c r="L58" s="16">
        <f t="shared" si="3"/>
        <v>0</v>
      </c>
      <c r="M58" s="16">
        <f t="shared" si="9"/>
        <v>1.1999822941786983E-4</v>
      </c>
      <c r="N58" s="16">
        <f t="shared" si="4"/>
        <v>7.4398902239079294E-5</v>
      </c>
      <c r="O58" s="16">
        <f t="shared" si="5"/>
        <v>7.4398902239079294E-5</v>
      </c>
      <c r="P58" s="1">
        <f>'App MESURE'!T54</f>
        <v>1.0878733470319537E-2</v>
      </c>
      <c r="Q58" s="85">
        <v>8.6729379935483877</v>
      </c>
      <c r="R58" s="78">
        <f t="shared" si="10"/>
        <v>1.167336454590183E-4</v>
      </c>
      <c r="T58" s="85">
        <v>12.881325054838713</v>
      </c>
    </row>
    <row r="59" spans="1:20" s="1" customFormat="1" x14ac:dyDescent="0.2">
      <c r="A59" s="17">
        <v>34731</v>
      </c>
      <c r="B59" s="1">
        <f t="shared" si="6"/>
        <v>2</v>
      </c>
      <c r="C59" s="47"/>
      <c r="D59" s="47"/>
      <c r="E59" s="47">
        <v>42.164285710000001</v>
      </c>
      <c r="F59" s="51">
        <v>45.163380281690095</v>
      </c>
      <c r="G59" s="16">
        <f t="shared" si="11"/>
        <v>0</v>
      </c>
      <c r="H59" s="16">
        <f t="shared" si="12"/>
        <v>45.163380281690095</v>
      </c>
      <c r="I59" s="23">
        <f t="shared" si="7"/>
        <v>45.221894364028614</v>
      </c>
      <c r="J59" s="16">
        <f t="shared" si="8"/>
        <v>42.377887013565307</v>
      </c>
      <c r="K59" s="16">
        <f t="shared" si="2"/>
        <v>2.8440073504633077</v>
      </c>
      <c r="L59" s="16">
        <f t="shared" si="3"/>
        <v>0</v>
      </c>
      <c r="M59" s="16">
        <f t="shared" si="9"/>
        <v>4.5599327178790538E-5</v>
      </c>
      <c r="N59" s="16">
        <f t="shared" si="4"/>
        <v>2.8271582850850135E-5</v>
      </c>
      <c r="O59" s="16">
        <f t="shared" si="5"/>
        <v>2.8271582850850135E-5</v>
      </c>
      <c r="P59" s="1">
        <f>'App MESURE'!T55</f>
        <v>4.0754019162352995E-2</v>
      </c>
      <c r="Q59" s="85">
        <v>11.148935910714284</v>
      </c>
      <c r="R59" s="78">
        <f t="shared" si="10"/>
        <v>1.6585865159093251E-3</v>
      </c>
      <c r="T59" s="85">
        <v>14.358263416666667</v>
      </c>
    </row>
    <row r="60" spans="1:20" s="1" customFormat="1" x14ac:dyDescent="0.2">
      <c r="A60" s="17">
        <v>34759</v>
      </c>
      <c r="B60" s="1">
        <f t="shared" si="6"/>
        <v>3</v>
      </c>
      <c r="C60" s="47"/>
      <c r="D60" s="47"/>
      <c r="E60" s="47">
        <v>23.452380949999998</v>
      </c>
      <c r="F60" s="51">
        <v>44.465727699530369</v>
      </c>
      <c r="G60" s="16">
        <f t="shared" si="11"/>
        <v>0</v>
      </c>
      <c r="H60" s="16">
        <f t="shared" si="12"/>
        <v>44.465727699530369</v>
      </c>
      <c r="I60" s="23">
        <f t="shared" si="7"/>
        <v>47.309735049993677</v>
      </c>
      <c r="J60" s="16">
        <f t="shared" si="8"/>
        <v>44.703459475502875</v>
      </c>
      <c r="K60" s="16">
        <f t="shared" si="2"/>
        <v>2.6062755744908017</v>
      </c>
      <c r="L60" s="16">
        <f t="shared" si="3"/>
        <v>0</v>
      </c>
      <c r="M60" s="16">
        <f t="shared" si="9"/>
        <v>1.7327744327940404E-5</v>
      </c>
      <c r="N60" s="16">
        <f t="shared" si="4"/>
        <v>1.0743201483323049E-5</v>
      </c>
      <c r="O60" s="16">
        <f t="shared" si="5"/>
        <v>1.0743201483323049E-5</v>
      </c>
      <c r="P60" s="1">
        <f>'App MESURE'!T56</f>
        <v>3.3950529026148209E-2</v>
      </c>
      <c r="Q60" s="85">
        <v>12.881325054838713</v>
      </c>
      <c r="R60" s="78">
        <f t="shared" si="10"/>
        <v>1.1519090618241235E-3</v>
      </c>
      <c r="T60" s="85">
        <v>20.023599741935488</v>
      </c>
    </row>
    <row r="61" spans="1:20" s="1" customFormat="1" x14ac:dyDescent="0.2">
      <c r="A61" s="17">
        <v>34790</v>
      </c>
      <c r="B61" s="1">
        <f t="shared" si="6"/>
        <v>4</v>
      </c>
      <c r="C61" s="47"/>
      <c r="D61" s="47"/>
      <c r="E61" s="47">
        <v>78.433333329999996</v>
      </c>
      <c r="F61" s="51">
        <v>83.219248826290951</v>
      </c>
      <c r="G61" s="16">
        <f t="shared" si="11"/>
        <v>2.1865325083203713</v>
      </c>
      <c r="H61" s="16">
        <f t="shared" si="12"/>
        <v>81.032716317970582</v>
      </c>
      <c r="I61" s="23">
        <f t="shared" si="7"/>
        <v>83.638991892461377</v>
      </c>
      <c r="J61" s="16">
        <f t="shared" si="8"/>
        <v>73.187228708377376</v>
      </c>
      <c r="K61" s="16">
        <f t="shared" si="2"/>
        <v>10.451763184084001</v>
      </c>
      <c r="L61" s="16">
        <f t="shared" si="3"/>
        <v>0</v>
      </c>
      <c r="M61" s="16">
        <f t="shared" si="9"/>
        <v>6.5845428446173543E-6</v>
      </c>
      <c r="N61" s="16">
        <f t="shared" si="4"/>
        <v>4.0824165636627594E-6</v>
      </c>
      <c r="O61" s="16">
        <f t="shared" si="5"/>
        <v>2.1865365907369347</v>
      </c>
      <c r="P61" s="1">
        <f>'App MESURE'!T57</f>
        <v>0.54258593444590653</v>
      </c>
      <c r="Q61" s="85">
        <v>14.358263416666667</v>
      </c>
      <c r="R61" s="78">
        <f t="shared" si="10"/>
        <v>2.7025737603197024</v>
      </c>
      <c r="T61" s="85">
        <v>19.890475216666669</v>
      </c>
    </row>
    <row r="62" spans="1:20" s="1" customFormat="1" x14ac:dyDescent="0.2">
      <c r="A62" s="17">
        <v>34820</v>
      </c>
      <c r="B62" s="1">
        <f t="shared" si="6"/>
        <v>5</v>
      </c>
      <c r="C62" s="47"/>
      <c r="D62" s="47"/>
      <c r="E62" s="47">
        <v>7.1666666670000003</v>
      </c>
      <c r="F62" s="51">
        <v>12.129577464788701</v>
      </c>
      <c r="G62" s="16">
        <f t="shared" si="11"/>
        <v>0</v>
      </c>
      <c r="H62" s="16">
        <f t="shared" si="12"/>
        <v>12.129577464788701</v>
      </c>
      <c r="I62" s="23">
        <f t="shared" si="7"/>
        <v>22.581340648872704</v>
      </c>
      <c r="J62" s="16">
        <f t="shared" si="8"/>
        <v>22.468680411955773</v>
      </c>
      <c r="K62" s="16">
        <f t="shared" si="2"/>
        <v>0.1126602369169305</v>
      </c>
      <c r="L62" s="16">
        <f t="shared" si="3"/>
        <v>0</v>
      </c>
      <c r="M62" s="16">
        <f t="shared" si="9"/>
        <v>2.5021262809545949E-6</v>
      </c>
      <c r="N62" s="16">
        <f t="shared" si="4"/>
        <v>1.5513182941918489E-6</v>
      </c>
      <c r="O62" s="16">
        <f t="shared" si="5"/>
        <v>1.5513182941918489E-6</v>
      </c>
      <c r="P62" s="1">
        <f>'App MESURE'!T58</f>
        <v>2.4137467405982431E-2</v>
      </c>
      <c r="Q62" s="85">
        <v>20.023599741935488</v>
      </c>
      <c r="R62" s="78">
        <f t="shared" si="10"/>
        <v>5.825424453919279E-4</v>
      </c>
      <c r="T62" s="85">
        <v>24.296065322580645</v>
      </c>
    </row>
    <row r="63" spans="1:20" s="1" customFormat="1" ht="13.5" thickBot="1" x14ac:dyDescent="0.25">
      <c r="A63" s="17">
        <v>34851</v>
      </c>
      <c r="B63" s="1">
        <f t="shared" si="6"/>
        <v>6</v>
      </c>
      <c r="C63" s="47"/>
      <c r="D63" s="47"/>
      <c r="E63" s="47">
        <v>24.3</v>
      </c>
      <c r="F63" s="51">
        <v>38.277464788732352</v>
      </c>
      <c r="G63" s="16">
        <f t="shared" si="11"/>
        <v>0</v>
      </c>
      <c r="H63" s="16">
        <f t="shared" si="12"/>
        <v>38.277464788732352</v>
      </c>
      <c r="I63" s="23">
        <f t="shared" si="7"/>
        <v>38.390125025649283</v>
      </c>
      <c r="J63" s="16">
        <f t="shared" si="8"/>
        <v>37.834074757656616</v>
      </c>
      <c r="K63" s="16">
        <f t="shared" si="2"/>
        <v>0.5560502679926671</v>
      </c>
      <c r="L63" s="16">
        <f t="shared" si="3"/>
        <v>0</v>
      </c>
      <c r="M63" s="16">
        <f t="shared" si="9"/>
        <v>9.50807986762746E-7</v>
      </c>
      <c r="N63" s="16">
        <f t="shared" si="4"/>
        <v>5.8950095179290255E-7</v>
      </c>
      <c r="O63" s="16">
        <f t="shared" si="5"/>
        <v>5.8950095179290255E-7</v>
      </c>
      <c r="P63" s="1">
        <f>'App MESURE'!T59</f>
        <v>4.5653678080545018E-2</v>
      </c>
      <c r="Q63" s="85">
        <v>19.890475216666669</v>
      </c>
      <c r="R63" s="78">
        <f t="shared" si="10"/>
        <v>2.0842044968561852E-3</v>
      </c>
      <c r="T63" s="86">
        <v>24.601836806451612</v>
      </c>
    </row>
    <row r="64" spans="1:20" s="1" customFormat="1" x14ac:dyDescent="0.2">
      <c r="A64" s="17">
        <v>34881</v>
      </c>
      <c r="B64" s="1">
        <f t="shared" si="6"/>
        <v>7</v>
      </c>
      <c r="C64" s="47"/>
      <c r="D64" s="47"/>
      <c r="E64" s="47">
        <v>7.1785714289999998</v>
      </c>
      <c r="F64" s="51">
        <v>9.6342723004694779</v>
      </c>
      <c r="G64" s="16">
        <f t="shared" si="11"/>
        <v>0</v>
      </c>
      <c r="H64" s="16">
        <f t="shared" si="12"/>
        <v>9.6342723004694779</v>
      </c>
      <c r="I64" s="23">
        <f t="shared" si="7"/>
        <v>10.190322568462145</v>
      </c>
      <c r="J64" s="16">
        <f t="shared" si="8"/>
        <v>10.184616252880096</v>
      </c>
      <c r="K64" s="16">
        <f t="shared" si="2"/>
        <v>5.7063155820493705E-3</v>
      </c>
      <c r="L64" s="16">
        <f t="shared" si="3"/>
        <v>0</v>
      </c>
      <c r="M64" s="16">
        <f t="shared" si="9"/>
        <v>3.6130703496984345E-7</v>
      </c>
      <c r="N64" s="16">
        <f t="shared" si="4"/>
        <v>2.2401036168130292E-7</v>
      </c>
      <c r="O64" s="16">
        <f t="shared" si="5"/>
        <v>2.2401036168130292E-7</v>
      </c>
      <c r="P64" s="1">
        <f>'App MESURE'!T60</f>
        <v>4.9287323069610945E-3</v>
      </c>
      <c r="Q64" s="85">
        <v>24.296065322580645</v>
      </c>
      <c r="R64" s="78">
        <f t="shared" si="10"/>
        <v>2.429019402964925E-5</v>
      </c>
      <c r="T64" s="85">
        <v>19.048508133333328</v>
      </c>
    </row>
    <row r="65" spans="1:20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>
        <v>3.4214285709999999</v>
      </c>
      <c r="F65" s="58">
        <v>7.3985915492957677</v>
      </c>
      <c r="G65" s="25">
        <f t="shared" si="11"/>
        <v>0</v>
      </c>
      <c r="H65" s="25">
        <f t="shared" si="12"/>
        <v>7.3985915492957677</v>
      </c>
      <c r="I65" s="24">
        <f t="shared" si="7"/>
        <v>7.404297864877817</v>
      </c>
      <c r="J65" s="25">
        <f t="shared" si="8"/>
        <v>7.4021995198146078</v>
      </c>
      <c r="K65" s="25">
        <f t="shared" si="2"/>
        <v>2.0983450632092726E-3</v>
      </c>
      <c r="L65" s="25">
        <f t="shared" si="3"/>
        <v>0</v>
      </c>
      <c r="M65" s="25">
        <f t="shared" si="9"/>
        <v>1.3729667328854052E-7</v>
      </c>
      <c r="N65" s="25">
        <f t="shared" si="4"/>
        <v>8.5123937438895123E-8</v>
      </c>
      <c r="O65" s="25">
        <f t="shared" si="5"/>
        <v>8.5123937438895123E-8</v>
      </c>
      <c r="P65" s="4">
        <f>'App MESURE'!T61</f>
        <v>5.5947772133071885E-4</v>
      </c>
      <c r="Q65" s="86">
        <v>24.601836806451612</v>
      </c>
      <c r="R65" s="79">
        <f t="shared" si="10"/>
        <v>3.1292007801840019E-7</v>
      </c>
      <c r="T65" s="85">
        <v>18.748938870967745</v>
      </c>
    </row>
    <row r="66" spans="1:20" s="1" customFormat="1" x14ac:dyDescent="0.2">
      <c r="A66" s="17">
        <v>34943</v>
      </c>
      <c r="B66" s="1">
        <v>9</v>
      </c>
      <c r="C66" s="47"/>
      <c r="D66" s="47"/>
      <c r="E66" s="47">
        <v>14.14285714</v>
      </c>
      <c r="F66" s="51">
        <v>28.653521126760477</v>
      </c>
      <c r="G66" s="16">
        <f t="shared" si="11"/>
        <v>0</v>
      </c>
      <c r="H66" s="16">
        <f t="shared" si="12"/>
        <v>28.653521126760477</v>
      </c>
      <c r="I66" s="23">
        <f t="shared" si="7"/>
        <v>28.655619471823687</v>
      </c>
      <c r="J66" s="16">
        <f t="shared" si="8"/>
        <v>28.392959576391195</v>
      </c>
      <c r="K66" s="16">
        <f t="shared" si="2"/>
        <v>0.26265989543249191</v>
      </c>
      <c r="L66" s="16">
        <f t="shared" si="3"/>
        <v>0</v>
      </c>
      <c r="M66" s="16">
        <f t="shared" si="9"/>
        <v>5.21727358496454E-8</v>
      </c>
      <c r="N66" s="16">
        <f t="shared" si="4"/>
        <v>3.234709622678015E-8</v>
      </c>
      <c r="O66" s="16">
        <f t="shared" si="5"/>
        <v>3.234709622678015E-8</v>
      </c>
      <c r="P66" s="1">
        <f>'App MESURE'!T62</f>
        <v>9.424387414818032E-2</v>
      </c>
      <c r="Q66" s="85">
        <v>19.048508133333328</v>
      </c>
      <c r="R66" s="78">
        <f t="shared" si="10"/>
        <v>8.8819017174277658E-3</v>
      </c>
      <c r="T66" s="85">
        <v>14.618216573333333</v>
      </c>
    </row>
    <row r="67" spans="1:20" s="1" customFormat="1" x14ac:dyDescent="0.2">
      <c r="A67" s="17">
        <v>34973</v>
      </c>
      <c r="B67" s="1">
        <f t="shared" ref="B67:B77" si="13">B66+1</f>
        <v>10</v>
      </c>
      <c r="C67" s="47"/>
      <c r="D67" s="47"/>
      <c r="E67" s="47">
        <v>8.7380952379999997</v>
      </c>
      <c r="F67" s="51">
        <v>18.903755868544589</v>
      </c>
      <c r="G67" s="16">
        <f t="shared" si="0"/>
        <v>0</v>
      </c>
      <c r="H67" s="16">
        <f t="shared" si="1"/>
        <v>18.903755868544589</v>
      </c>
      <c r="I67" s="23">
        <f t="shared" si="7"/>
        <v>19.166415763977081</v>
      </c>
      <c r="J67" s="16">
        <f t="shared" si="8"/>
        <v>19.083812849701456</v>
      </c>
      <c r="K67" s="16">
        <f t="shared" si="2"/>
        <v>8.2602914275625494E-2</v>
      </c>
      <c r="L67" s="16">
        <f t="shared" si="3"/>
        <v>0</v>
      </c>
      <c r="M67" s="16">
        <f t="shared" si="9"/>
        <v>1.982563962286525E-8</v>
      </c>
      <c r="N67" s="16">
        <f t="shared" si="4"/>
        <v>1.2291896566176454E-8</v>
      </c>
      <c r="O67" s="16">
        <f t="shared" si="5"/>
        <v>1.2291896566176454E-8</v>
      </c>
      <c r="P67" s="1">
        <f>'App MESURE'!T63</f>
        <v>6.2297400240237943E-2</v>
      </c>
      <c r="Q67" s="85">
        <v>18.748938870967745</v>
      </c>
      <c r="R67" s="78">
        <f t="shared" si="10"/>
        <v>3.8809645451861499E-3</v>
      </c>
      <c r="T67" s="85">
        <v>10.795219661290323</v>
      </c>
    </row>
    <row r="68" spans="1:20" s="1" customFormat="1" x14ac:dyDescent="0.2">
      <c r="A68" s="17">
        <v>35004</v>
      </c>
      <c r="B68" s="1">
        <f t="shared" si="13"/>
        <v>11</v>
      </c>
      <c r="C68" s="47"/>
      <c r="D68" s="47"/>
      <c r="E68" s="47">
        <v>42.530952380000002</v>
      </c>
      <c r="F68" s="51">
        <v>40.957746478873126</v>
      </c>
      <c r="G68" s="16">
        <f t="shared" si="0"/>
        <v>0</v>
      </c>
      <c r="H68" s="16">
        <f t="shared" si="1"/>
        <v>40.957746478873126</v>
      </c>
      <c r="I68" s="23">
        <f t="shared" si="7"/>
        <v>41.040349393148752</v>
      </c>
      <c r="J68" s="16">
        <f t="shared" si="8"/>
        <v>39.655403350727177</v>
      </c>
      <c r="K68" s="16">
        <f t="shared" si="2"/>
        <v>1.3849460424215749</v>
      </c>
      <c r="L68" s="16">
        <f t="shared" si="3"/>
        <v>0</v>
      </c>
      <c r="M68" s="16">
        <f t="shared" si="9"/>
        <v>7.5337430566887957E-9</v>
      </c>
      <c r="N68" s="16">
        <f t="shared" si="4"/>
        <v>4.6709206951470534E-9</v>
      </c>
      <c r="O68" s="16">
        <f t="shared" si="5"/>
        <v>4.6709206951470534E-9</v>
      </c>
      <c r="P68" s="1">
        <f>'App MESURE'!T64</f>
        <v>0.23437084184464715</v>
      </c>
      <c r="Q68" s="85">
        <v>14.618216573333333</v>
      </c>
      <c r="R68" s="78">
        <f t="shared" si="10"/>
        <v>5.4929689317513394E-2</v>
      </c>
      <c r="T68" s="85">
        <v>10.35260573548387</v>
      </c>
    </row>
    <row r="69" spans="1:20" s="1" customFormat="1" x14ac:dyDescent="0.2">
      <c r="A69" s="17">
        <v>35034</v>
      </c>
      <c r="B69" s="1">
        <f t="shared" si="13"/>
        <v>12</v>
      </c>
      <c r="C69" s="47"/>
      <c r="D69" s="47"/>
      <c r="E69" s="47">
        <v>82.564285709999993</v>
      </c>
      <c r="F69" s="51">
        <v>109.73521126760542</v>
      </c>
      <c r="G69" s="16">
        <f t="shared" si="0"/>
        <v>4.0954996025801638</v>
      </c>
      <c r="H69" s="16">
        <f t="shared" si="1"/>
        <v>105.63971166502526</v>
      </c>
      <c r="I69" s="23">
        <f t="shared" si="7"/>
        <v>107.02465770744683</v>
      </c>
      <c r="J69" s="16">
        <f t="shared" si="8"/>
        <v>79.444161316313838</v>
      </c>
      <c r="K69" s="16">
        <f t="shared" si="2"/>
        <v>27.580496391132996</v>
      </c>
      <c r="L69" s="16">
        <f t="shared" si="3"/>
        <v>2.8762471817645929</v>
      </c>
      <c r="M69" s="16">
        <f t="shared" si="9"/>
        <v>2.8762471846274154</v>
      </c>
      <c r="N69" s="16">
        <f t="shared" si="4"/>
        <v>1.7832732544689975</v>
      </c>
      <c r="O69" s="16">
        <f t="shared" si="5"/>
        <v>5.8787728570491611</v>
      </c>
      <c r="P69" s="1">
        <f>'App MESURE'!T65</f>
        <v>3.4145813392688891</v>
      </c>
      <c r="Q69" s="85">
        <v>10.795219661290323</v>
      </c>
      <c r="R69" s="78">
        <f t="shared" si="10"/>
        <v>6.0722398363002403</v>
      </c>
      <c r="T69" s="85">
        <v>8.5049435689655173</v>
      </c>
    </row>
    <row r="70" spans="1:20" s="1" customFormat="1" x14ac:dyDescent="0.2">
      <c r="A70" s="17">
        <v>35065</v>
      </c>
      <c r="B70" s="1">
        <v>1</v>
      </c>
      <c r="C70" s="47"/>
      <c r="D70" s="47"/>
      <c r="E70" s="47">
        <v>230.42857140000001</v>
      </c>
      <c r="F70" s="51">
        <v>226.83896713614973</v>
      </c>
      <c r="G70" s="16">
        <f t="shared" si="0"/>
        <v>12.52616535955735</v>
      </c>
      <c r="H70" s="16">
        <f t="shared" si="1"/>
        <v>214.31280177659238</v>
      </c>
      <c r="I70" s="23">
        <f t="shared" si="7"/>
        <v>239.01705098596079</v>
      </c>
      <c r="J70" s="16">
        <f t="shared" si="8"/>
        <v>103.69984783216734</v>
      </c>
      <c r="K70" s="16">
        <f t="shared" si="2"/>
        <v>135.31720315379346</v>
      </c>
      <c r="L70" s="16">
        <f t="shared" si="3"/>
        <v>31.881242259055679</v>
      </c>
      <c r="M70" s="16">
        <f t="shared" si="9"/>
        <v>32.974216189214097</v>
      </c>
      <c r="N70" s="16">
        <f t="shared" si="4"/>
        <v>20.444014037312741</v>
      </c>
      <c r="O70" s="16">
        <f t="shared" si="5"/>
        <v>32.970179396870094</v>
      </c>
      <c r="P70" s="1">
        <f>'App MESURE'!T66</f>
        <v>29.692281924908858</v>
      </c>
      <c r="Q70" s="85">
        <v>10.35260573548387</v>
      </c>
      <c r="R70" s="78">
        <f t="shared" si="10"/>
        <v>10.74461183668986</v>
      </c>
      <c r="T70" s="85">
        <v>11.558756980645164</v>
      </c>
    </row>
    <row r="71" spans="1:20" s="1" customFormat="1" x14ac:dyDescent="0.2">
      <c r="A71" s="17">
        <v>35096</v>
      </c>
      <c r="B71" s="1">
        <f t="shared" si="13"/>
        <v>2</v>
      </c>
      <c r="C71" s="47"/>
      <c r="D71" s="47"/>
      <c r="E71" s="47">
        <v>43.569047619999999</v>
      </c>
      <c r="F71" s="51">
        <v>78.330985915492846</v>
      </c>
      <c r="G71" s="16">
        <f t="shared" ref="G71:G77" si="14">IF((F71-$J$2)&gt;0,$I$2*(F71-$J$2),0)</f>
        <v>1.8346111679029959</v>
      </c>
      <c r="H71" s="16">
        <f t="shared" ref="H71:H77" si="15">F71-G71</f>
        <v>76.496374747589854</v>
      </c>
      <c r="I71" s="23">
        <f t="shared" ref="I71:I77" si="16">H71+K70-L70</f>
        <v>179.93233564232764</v>
      </c>
      <c r="J71" s="16">
        <f t="shared" ref="J71:J134" si="17">I71/SQRT(1+(I71/($K$2*(300+(25*Q71)+0.05*(Q71)^3)))^2)</f>
        <v>88.609469054484208</v>
      </c>
      <c r="K71" s="16">
        <f t="shared" ref="K71:K77" si="18">I71-J71</f>
        <v>91.322866587843436</v>
      </c>
      <c r="L71" s="16">
        <f t="shared" ref="L71:L77" si="19">IF(K71&gt;$N$2,(K71-$N$2)/$L$2,0)</f>
        <v>20.037038422983674</v>
      </c>
      <c r="M71" s="16">
        <f t="shared" ref="M71:M77" si="20">L71+M70-N70</f>
        <v>32.567240574885034</v>
      </c>
      <c r="N71" s="16">
        <f t="shared" ref="N71:N77" si="21">$M$2*M71</f>
        <v>20.191689156428719</v>
      </c>
      <c r="O71" s="16">
        <f t="shared" ref="O71:O77" si="22">N71+G71</f>
        <v>22.026300324331714</v>
      </c>
      <c r="P71" s="1">
        <f>'App MESURE'!T67</f>
        <v>7.7598120679117919</v>
      </c>
      <c r="Q71" s="85">
        <v>8.5049435689655173</v>
      </c>
      <c r="R71" s="78">
        <f t="shared" ref="R71:R134" si="23">(P71-O71)^2</f>
        <v>203.53268717056756</v>
      </c>
      <c r="T71" s="85">
        <v>14.276387833333336</v>
      </c>
    </row>
    <row r="72" spans="1:20" s="1" customFormat="1" x14ac:dyDescent="0.2">
      <c r="A72" s="17">
        <v>35125</v>
      </c>
      <c r="B72" s="1">
        <f t="shared" si="13"/>
        <v>3</v>
      </c>
      <c r="C72" s="47"/>
      <c r="D72" s="47"/>
      <c r="E72" s="47">
        <v>96.964285709999999</v>
      </c>
      <c r="F72" s="51">
        <v>118.62910798122036</v>
      </c>
      <c r="G72" s="16">
        <f t="shared" si="14"/>
        <v>4.7357990525289457</v>
      </c>
      <c r="H72" s="16">
        <f t="shared" si="15"/>
        <v>113.89330892869141</v>
      </c>
      <c r="I72" s="23">
        <f t="shared" si="16"/>
        <v>185.17913709355119</v>
      </c>
      <c r="J72" s="16">
        <f t="shared" si="17"/>
        <v>103.50203875032923</v>
      </c>
      <c r="K72" s="16">
        <f t="shared" si="18"/>
        <v>81.677098343221957</v>
      </c>
      <c r="L72" s="16">
        <f t="shared" si="19"/>
        <v>17.440194052491911</v>
      </c>
      <c r="M72" s="16">
        <f t="shared" si="20"/>
        <v>29.815745470948226</v>
      </c>
      <c r="N72" s="16">
        <f t="shared" si="21"/>
        <v>18.485762191987899</v>
      </c>
      <c r="O72" s="16">
        <f t="shared" si="22"/>
        <v>23.221561244516845</v>
      </c>
      <c r="P72" s="1">
        <f>'App MESURE'!T68</f>
        <v>16.841167471929761</v>
      </c>
      <c r="Q72" s="85">
        <v>11.558756980645164</v>
      </c>
      <c r="R72" s="78">
        <f t="shared" si="23"/>
        <v>40.709424693268041</v>
      </c>
      <c r="T72" s="85">
        <v>16.870820870967741</v>
      </c>
    </row>
    <row r="73" spans="1:20" s="1" customFormat="1" x14ac:dyDescent="0.2">
      <c r="A73" s="17">
        <v>35156</v>
      </c>
      <c r="B73" s="1">
        <f t="shared" si="13"/>
        <v>4</v>
      </c>
      <c r="C73" s="47"/>
      <c r="D73" s="47"/>
      <c r="E73" s="47">
        <v>27.271428570000001</v>
      </c>
      <c r="F73" s="51">
        <v>58.315962441314355</v>
      </c>
      <c r="G73" s="16">
        <f t="shared" si="14"/>
        <v>0.39366700879104166</v>
      </c>
      <c r="H73" s="16">
        <f t="shared" si="15"/>
        <v>57.922295432523313</v>
      </c>
      <c r="I73" s="23">
        <f t="shared" si="16"/>
        <v>122.15919972325338</v>
      </c>
      <c r="J73" s="16">
        <f t="shared" si="17"/>
        <v>94.807182104671924</v>
      </c>
      <c r="K73" s="16">
        <f t="shared" si="18"/>
        <v>27.352017618581456</v>
      </c>
      <c r="L73" s="16">
        <f t="shared" si="19"/>
        <v>2.8147358745021389</v>
      </c>
      <c r="M73" s="16">
        <f t="shared" si="20"/>
        <v>14.144719153462464</v>
      </c>
      <c r="N73" s="16">
        <f t="shared" si="21"/>
        <v>8.7697258751467277</v>
      </c>
      <c r="O73" s="16">
        <f t="shared" si="22"/>
        <v>9.1633928839377692</v>
      </c>
      <c r="P73" s="1">
        <f>'App MESURE'!T69</f>
        <v>1.9737071520730898</v>
      </c>
      <c r="Q73" s="85">
        <v>14.276387833333336</v>
      </c>
      <c r="R73" s="78">
        <f t="shared" si="23"/>
        <v>51.691580922978559</v>
      </c>
      <c r="T73" s="85">
        <v>22.312248966666669</v>
      </c>
    </row>
    <row r="74" spans="1:20" s="1" customFormat="1" x14ac:dyDescent="0.2">
      <c r="A74" s="17">
        <v>35186</v>
      </c>
      <c r="B74" s="1">
        <f t="shared" si="13"/>
        <v>5</v>
      </c>
      <c r="C74" s="47"/>
      <c r="D74" s="47"/>
      <c r="E74" s="47">
        <v>72.8</v>
      </c>
      <c r="F74" s="51">
        <v>79.147887323943536</v>
      </c>
      <c r="G74" s="16">
        <f t="shared" si="14"/>
        <v>1.8934224560634094</v>
      </c>
      <c r="H74" s="16">
        <f t="shared" si="15"/>
        <v>77.254464867880131</v>
      </c>
      <c r="I74" s="23">
        <f t="shared" si="16"/>
        <v>101.79174661195945</v>
      </c>
      <c r="J74" s="16">
        <f t="shared" si="17"/>
        <v>88.631095329005504</v>
      </c>
      <c r="K74" s="16">
        <f t="shared" si="18"/>
        <v>13.16065128295395</v>
      </c>
      <c r="L74" s="16">
        <f t="shared" si="19"/>
        <v>0</v>
      </c>
      <c r="M74" s="16">
        <f t="shared" si="20"/>
        <v>5.3749932783157366</v>
      </c>
      <c r="N74" s="16">
        <f t="shared" si="21"/>
        <v>3.3324958325557565</v>
      </c>
      <c r="O74" s="16">
        <f t="shared" si="22"/>
        <v>5.225918288619166</v>
      </c>
      <c r="P74" s="1">
        <f>'App MESURE'!T70</f>
        <v>1.6147592709454692</v>
      </c>
      <c r="Q74" s="85">
        <v>16.870820870967741</v>
      </c>
      <c r="R74" s="78">
        <f t="shared" si="23"/>
        <v>13.040469450926061</v>
      </c>
      <c r="T74" s="85">
        <v>24.606242709677414</v>
      </c>
    </row>
    <row r="75" spans="1:20" s="1" customFormat="1" ht="13.5" thickBot="1" x14ac:dyDescent="0.25">
      <c r="A75" s="17">
        <v>35217</v>
      </c>
      <c r="B75" s="1">
        <f t="shared" si="13"/>
        <v>6</v>
      </c>
      <c r="C75" s="47"/>
      <c r="D75" s="47"/>
      <c r="E75" s="47">
        <v>22.495238100000002</v>
      </c>
      <c r="F75" s="51">
        <v>33.613615023474125</v>
      </c>
      <c r="G75" s="16">
        <f t="shared" si="14"/>
        <v>0</v>
      </c>
      <c r="H75" s="16">
        <f t="shared" si="15"/>
        <v>33.613615023474125</v>
      </c>
      <c r="I75" s="23">
        <f t="shared" si="16"/>
        <v>46.774266306428075</v>
      </c>
      <c r="J75" s="16">
        <f t="shared" si="17"/>
        <v>46.061104255627093</v>
      </c>
      <c r="K75" s="16">
        <f t="shared" si="18"/>
        <v>0.71316205080098172</v>
      </c>
      <c r="L75" s="16">
        <f t="shared" si="19"/>
        <v>0</v>
      </c>
      <c r="M75" s="16">
        <f t="shared" si="20"/>
        <v>2.04249744575998</v>
      </c>
      <c r="N75" s="16">
        <f t="shared" si="21"/>
        <v>1.2663484163711876</v>
      </c>
      <c r="O75" s="16">
        <f t="shared" si="22"/>
        <v>1.2663484163711876</v>
      </c>
      <c r="P75" s="1">
        <f>'App MESURE'!T71</f>
        <v>0.88817739505159998</v>
      </c>
      <c r="Q75" s="85">
        <v>22.312248966666669</v>
      </c>
      <c r="R75" s="78">
        <f t="shared" si="23"/>
        <v>0.14301332136589995</v>
      </c>
      <c r="T75" s="86">
        <v>21.981494548387094</v>
      </c>
    </row>
    <row r="76" spans="1:20" s="1" customFormat="1" x14ac:dyDescent="0.2">
      <c r="A76" s="17">
        <v>35247</v>
      </c>
      <c r="B76" s="1">
        <f t="shared" si="13"/>
        <v>7</v>
      </c>
      <c r="C76" s="47"/>
      <c r="D76" s="47"/>
      <c r="E76" s="47">
        <v>3.0071428569999998</v>
      </c>
      <c r="F76" s="51">
        <v>5.7882629107981165</v>
      </c>
      <c r="G76" s="16">
        <f t="shared" si="14"/>
        <v>0</v>
      </c>
      <c r="H76" s="16">
        <f t="shared" si="15"/>
        <v>5.7882629107981165</v>
      </c>
      <c r="I76" s="23">
        <f t="shared" si="16"/>
        <v>6.5014249615990982</v>
      </c>
      <c r="J76" s="16">
        <f t="shared" si="17"/>
        <v>6.5000051644825199</v>
      </c>
      <c r="K76" s="16">
        <f t="shared" si="18"/>
        <v>1.4197971165783585E-3</v>
      </c>
      <c r="L76" s="16">
        <f t="shared" si="19"/>
        <v>0</v>
      </c>
      <c r="M76" s="16">
        <f t="shared" si="20"/>
        <v>0.77614902938879249</v>
      </c>
      <c r="N76" s="16">
        <f t="shared" si="21"/>
        <v>0.48121239822105133</v>
      </c>
      <c r="O76" s="16">
        <f t="shared" si="22"/>
        <v>0.48121239822105133</v>
      </c>
      <c r="P76" s="1">
        <f>'App MESURE'!T72</f>
        <v>5.2883965563879823E-2</v>
      </c>
      <c r="Q76" s="85">
        <v>24.606242709677414</v>
      </c>
      <c r="R76" s="78">
        <f t="shared" si="23"/>
        <v>0.18346524622254912</v>
      </c>
      <c r="T76" s="85">
        <v>19.0183711</v>
      </c>
    </row>
    <row r="77" spans="1:20" s="4" customFormat="1" ht="13.5" thickBot="1" x14ac:dyDescent="0.25">
      <c r="A77" s="17">
        <v>35278</v>
      </c>
      <c r="B77" s="4">
        <f t="shared" si="13"/>
        <v>8</v>
      </c>
      <c r="C77" s="48"/>
      <c r="D77" s="48"/>
      <c r="E77" s="48">
        <v>0.38095238100000001</v>
      </c>
      <c r="F77" s="58">
        <v>1.6751173708920133</v>
      </c>
      <c r="G77" s="25">
        <f t="shared" si="14"/>
        <v>0</v>
      </c>
      <c r="H77" s="25">
        <f t="shared" si="15"/>
        <v>1.6751173708920133</v>
      </c>
      <c r="I77" s="24">
        <f t="shared" si="16"/>
        <v>1.6765371680085916</v>
      </c>
      <c r="J77" s="25">
        <f t="shared" si="17"/>
        <v>1.6765019561594932</v>
      </c>
      <c r="K77" s="25">
        <f t="shared" si="18"/>
        <v>3.5211849098493175E-5</v>
      </c>
      <c r="L77" s="25">
        <f t="shared" si="19"/>
        <v>0</v>
      </c>
      <c r="M77" s="25">
        <f t="shared" si="20"/>
        <v>0.29493663116774116</v>
      </c>
      <c r="N77" s="25">
        <f t="shared" si="21"/>
        <v>0.18286071132399953</v>
      </c>
      <c r="O77" s="25">
        <f t="shared" si="22"/>
        <v>0.18286071132399953</v>
      </c>
      <c r="P77" s="4">
        <f>'App MESURE'!T73</f>
        <v>5.6924637995712816E-3</v>
      </c>
      <c r="Q77" s="86">
        <v>21.981494548387094</v>
      </c>
      <c r="R77" s="79">
        <f t="shared" si="23"/>
        <v>3.1388587930877079E-2</v>
      </c>
      <c r="T77" s="85">
        <v>16.481223596774189</v>
      </c>
    </row>
    <row r="78" spans="1:20" s="1" customFormat="1" x14ac:dyDescent="0.2">
      <c r="A78" s="17">
        <v>35309</v>
      </c>
      <c r="B78" s="1">
        <v>9</v>
      </c>
      <c r="C78" s="47"/>
      <c r="D78" s="47"/>
      <c r="E78" s="47">
        <v>27.557142859999999</v>
      </c>
      <c r="F78" s="51">
        <v>42.929107981220554</v>
      </c>
      <c r="G78" s="16">
        <f t="shared" ref="G78:G141" si="24">IF((F78-$J$2)&gt;0,$I$2*(F78-$J$2),0)</f>
        <v>0</v>
      </c>
      <c r="H78" s="16">
        <f t="shared" ref="H78:H141" si="25">F78-G78</f>
        <v>42.929107981220554</v>
      </c>
      <c r="I78" s="23">
        <f t="shared" ref="I78:I142" si="26">H78+K77-L77</f>
        <v>42.929143193069649</v>
      </c>
      <c r="J78" s="16">
        <f t="shared" si="17"/>
        <v>42.057202240025674</v>
      </c>
      <c r="K78" s="16">
        <f t="shared" ref="K78:K141" si="27">I78-J78</f>
        <v>0.87194095304397479</v>
      </c>
      <c r="L78" s="16">
        <f t="shared" ref="L78:L141" si="28">IF(K78&gt;$N$2,(K78-$N$2)/$L$2,0)</f>
        <v>0</v>
      </c>
      <c r="M78" s="16">
        <f t="shared" ref="M78:M142" si="29">L78+M77-N77</f>
        <v>0.11207591984374163</v>
      </c>
      <c r="N78" s="16">
        <f t="shared" ref="N78:N141" si="30">$M$2*M78</f>
        <v>6.9487070303119805E-2</v>
      </c>
      <c r="O78" s="16">
        <f t="shared" ref="O78:O141" si="31">N78+G78</f>
        <v>6.9487070303119805E-2</v>
      </c>
      <c r="P78" s="1">
        <f>'App MESURE'!T74</f>
        <v>0.4402023995022602</v>
      </c>
      <c r="Q78" s="85">
        <v>19.0183711</v>
      </c>
      <c r="R78" s="78">
        <f t="shared" si="23"/>
        <v>0.13742985530322704</v>
      </c>
      <c r="T78" s="85">
        <v>12.334859683333333</v>
      </c>
    </row>
    <row r="79" spans="1:20" s="1" customFormat="1" x14ac:dyDescent="0.2">
      <c r="A79" s="17">
        <v>35339</v>
      </c>
      <c r="B79" s="1">
        <f t="shared" ref="B79:B89" si="32">B78+1</f>
        <v>10</v>
      </c>
      <c r="C79" s="47"/>
      <c r="D79" s="47"/>
      <c r="E79" s="47">
        <v>19.1547619</v>
      </c>
      <c r="F79" s="51">
        <v>31.957746478873133</v>
      </c>
      <c r="G79" s="16">
        <f t="shared" si="24"/>
        <v>0</v>
      </c>
      <c r="H79" s="16">
        <f t="shared" si="25"/>
        <v>31.957746478873133</v>
      </c>
      <c r="I79" s="23">
        <f t="shared" si="26"/>
        <v>32.829687431917108</v>
      </c>
      <c r="J79" s="16">
        <f t="shared" si="17"/>
        <v>32.26899360381362</v>
      </c>
      <c r="K79" s="16">
        <f t="shared" si="27"/>
        <v>0.56069382810348856</v>
      </c>
      <c r="L79" s="16">
        <f t="shared" si="28"/>
        <v>0</v>
      </c>
      <c r="M79" s="16">
        <f t="shared" si="29"/>
        <v>4.2588849540621823E-2</v>
      </c>
      <c r="N79" s="16">
        <f t="shared" si="30"/>
        <v>2.640508671518553E-2</v>
      </c>
      <c r="O79" s="16">
        <f t="shared" si="31"/>
        <v>2.640508671518553E-2</v>
      </c>
      <c r="P79" s="1">
        <f>'App MESURE'!T75</f>
        <v>0.12863547291230892</v>
      </c>
      <c r="Q79" s="85">
        <v>16.481223596774189</v>
      </c>
      <c r="R79" s="78">
        <f t="shared" si="23"/>
        <v>1.0451051862012997E-2</v>
      </c>
      <c r="T79" s="85">
        <v>9.8744022290322615</v>
      </c>
    </row>
    <row r="80" spans="1:20" s="1" customFormat="1" x14ac:dyDescent="0.2">
      <c r="A80" s="17">
        <v>35370</v>
      </c>
      <c r="B80" s="1">
        <f t="shared" si="32"/>
        <v>11</v>
      </c>
      <c r="C80" s="47"/>
      <c r="D80" s="47"/>
      <c r="E80" s="47">
        <v>40.97142857</v>
      </c>
      <c r="F80" s="51">
        <v>40.212676056337948</v>
      </c>
      <c r="G80" s="16">
        <f t="shared" si="24"/>
        <v>0</v>
      </c>
      <c r="H80" s="16">
        <f t="shared" si="25"/>
        <v>40.212676056337948</v>
      </c>
      <c r="I80" s="23">
        <f t="shared" si="26"/>
        <v>40.773369884441436</v>
      </c>
      <c r="J80" s="16">
        <f t="shared" si="17"/>
        <v>38.946069174510306</v>
      </c>
      <c r="K80" s="16">
        <f t="shared" si="27"/>
        <v>1.82730070993113</v>
      </c>
      <c r="L80" s="16">
        <f t="shared" si="28"/>
        <v>0</v>
      </c>
      <c r="M80" s="16">
        <f t="shared" si="29"/>
        <v>1.6183762825436293E-2</v>
      </c>
      <c r="N80" s="16">
        <f t="shared" si="30"/>
        <v>1.0033932951770502E-2</v>
      </c>
      <c r="O80" s="16">
        <f t="shared" si="31"/>
        <v>1.0033932951770502E-2</v>
      </c>
      <c r="P80" s="1">
        <f>'App MESURE'!T76</f>
        <v>0.25710132638846833</v>
      </c>
      <c r="Q80" s="85">
        <v>12.334859683333333</v>
      </c>
      <c r="R80" s="78">
        <f t="shared" si="23"/>
        <v>6.104229689960404E-2</v>
      </c>
      <c r="T80" s="85">
        <v>9.8353315645161299</v>
      </c>
    </row>
    <row r="81" spans="1:20" s="1" customFormat="1" x14ac:dyDescent="0.2">
      <c r="A81" s="17">
        <v>35400</v>
      </c>
      <c r="B81" s="1">
        <f t="shared" si="32"/>
        <v>12</v>
      </c>
      <c r="C81" s="47"/>
      <c r="D81" s="47"/>
      <c r="E81" s="47">
        <v>217.70714290000001</v>
      </c>
      <c r="F81" s="51">
        <v>220.55633802816854</v>
      </c>
      <c r="G81" s="16">
        <f t="shared" si="24"/>
        <v>12.073859234176508</v>
      </c>
      <c r="H81" s="16">
        <f t="shared" si="25"/>
        <v>208.48247879399204</v>
      </c>
      <c r="I81" s="23">
        <f t="shared" si="26"/>
        <v>210.30977950392318</v>
      </c>
      <c r="J81" s="16">
        <f t="shared" si="17"/>
        <v>98.498877497141038</v>
      </c>
      <c r="K81" s="16">
        <f t="shared" si="27"/>
        <v>111.81090200678214</v>
      </c>
      <c r="L81" s="16">
        <f t="shared" si="28"/>
        <v>25.552849926103065</v>
      </c>
      <c r="M81" s="16">
        <f t="shared" si="29"/>
        <v>25.558999755976728</v>
      </c>
      <c r="N81" s="16">
        <f t="shared" si="30"/>
        <v>15.846579848705572</v>
      </c>
      <c r="O81" s="16">
        <f t="shared" si="31"/>
        <v>27.92043908288208</v>
      </c>
      <c r="P81" s="1">
        <f>'App MESURE'!T77</f>
        <v>21.624426690746116</v>
      </c>
      <c r="Q81" s="85">
        <v>9.8744022290322615</v>
      </c>
      <c r="R81" s="78">
        <f t="shared" si="23"/>
        <v>39.639772041929625</v>
      </c>
      <c r="T81" s="85">
        <v>11.730142839285715</v>
      </c>
    </row>
    <row r="82" spans="1:20" s="1" customFormat="1" x14ac:dyDescent="0.2">
      <c r="A82" s="17">
        <v>35431</v>
      </c>
      <c r="B82" s="1">
        <v>1</v>
      </c>
      <c r="C82" s="47"/>
      <c r="D82" s="47"/>
      <c r="E82" s="47">
        <v>107.3404762</v>
      </c>
      <c r="F82" s="51">
        <v>114.74319248826278</v>
      </c>
      <c r="G82" s="16">
        <f t="shared" si="24"/>
        <v>4.4560398386762277</v>
      </c>
      <c r="H82" s="16">
        <f t="shared" si="25"/>
        <v>110.28715264958655</v>
      </c>
      <c r="I82" s="23">
        <f t="shared" si="26"/>
        <v>196.5452047302656</v>
      </c>
      <c r="J82" s="16">
        <f t="shared" si="17"/>
        <v>96.778354062415048</v>
      </c>
      <c r="K82" s="16">
        <f t="shared" si="27"/>
        <v>99.766850667850548</v>
      </c>
      <c r="L82" s="16">
        <f t="shared" si="28"/>
        <v>22.310337134562769</v>
      </c>
      <c r="M82" s="16">
        <f t="shared" si="29"/>
        <v>32.022757041833927</v>
      </c>
      <c r="N82" s="16">
        <f t="shared" si="30"/>
        <v>19.854109365937035</v>
      </c>
      <c r="O82" s="16">
        <f t="shared" si="31"/>
        <v>24.310149204613261</v>
      </c>
      <c r="P82" s="1">
        <f>'App MESURE'!T78</f>
        <v>21.121616070047324</v>
      </c>
      <c r="Q82" s="85">
        <v>9.8353315645161299</v>
      </c>
      <c r="R82" s="78">
        <f t="shared" si="23"/>
        <v>10.166743550224878</v>
      </c>
      <c r="T82" s="85">
        <v>14.412844016129036</v>
      </c>
    </row>
    <row r="83" spans="1:20" s="1" customFormat="1" x14ac:dyDescent="0.2">
      <c r="A83" s="17">
        <v>35462</v>
      </c>
      <c r="B83" s="1">
        <f t="shared" si="32"/>
        <v>2</v>
      </c>
      <c r="C83" s="47"/>
      <c r="D83" s="47"/>
      <c r="E83" s="47">
        <v>2.7738095239999998</v>
      </c>
      <c r="F83" s="51">
        <v>5.171830985915479</v>
      </c>
      <c r="G83" s="16">
        <f t="shared" si="24"/>
        <v>0</v>
      </c>
      <c r="H83" s="16">
        <f t="shared" si="25"/>
        <v>5.171830985915479</v>
      </c>
      <c r="I83" s="23">
        <f t="shared" si="26"/>
        <v>82.628344519203253</v>
      </c>
      <c r="J83" s="16">
        <f t="shared" si="17"/>
        <v>69.141406518703221</v>
      </c>
      <c r="K83" s="16">
        <f t="shared" si="27"/>
        <v>13.486938000500032</v>
      </c>
      <c r="L83" s="16">
        <f t="shared" si="28"/>
        <v>0</v>
      </c>
      <c r="M83" s="16">
        <f t="shared" si="29"/>
        <v>12.168647675896892</v>
      </c>
      <c r="N83" s="16">
        <f t="shared" si="30"/>
        <v>7.5445615590560733</v>
      </c>
      <c r="O83" s="16">
        <f t="shared" si="31"/>
        <v>7.5445615590560733</v>
      </c>
      <c r="P83" s="1">
        <f>'App MESURE'!T79</f>
        <v>3.0494231708573665</v>
      </c>
      <c r="Q83" s="85">
        <v>11.730142839285715</v>
      </c>
      <c r="R83" s="78">
        <f t="shared" si="23"/>
        <v>20.206269129057667</v>
      </c>
      <c r="T83" s="85">
        <v>15.210806466666668</v>
      </c>
    </row>
    <row r="84" spans="1:20" s="1" customFormat="1" x14ac:dyDescent="0.2">
      <c r="A84" s="17">
        <v>35490</v>
      </c>
      <c r="B84" s="1">
        <f t="shared" si="32"/>
        <v>3</v>
      </c>
      <c r="C84" s="47"/>
      <c r="D84" s="47"/>
      <c r="E84" s="47">
        <v>19</v>
      </c>
      <c r="F84" s="51">
        <v>19.533802816901382</v>
      </c>
      <c r="G84" s="16">
        <f t="shared" si="24"/>
        <v>0</v>
      </c>
      <c r="H84" s="16">
        <f t="shared" si="25"/>
        <v>19.533802816901382</v>
      </c>
      <c r="I84" s="23">
        <f t="shared" si="26"/>
        <v>33.020740817401418</v>
      </c>
      <c r="J84" s="16">
        <f t="shared" si="17"/>
        <v>32.265874173524125</v>
      </c>
      <c r="K84" s="16">
        <f t="shared" si="27"/>
        <v>0.75486664387729263</v>
      </c>
      <c r="L84" s="16">
        <f t="shared" si="28"/>
        <v>0</v>
      </c>
      <c r="M84" s="16">
        <f t="shared" si="29"/>
        <v>4.6240861168408189</v>
      </c>
      <c r="N84" s="16">
        <f t="shared" si="30"/>
        <v>2.8669333924413078</v>
      </c>
      <c r="O84" s="16">
        <f t="shared" si="31"/>
        <v>2.8669333924413078</v>
      </c>
      <c r="P84" s="1">
        <f>'App MESURE'!T80</f>
        <v>1.0001330313692944</v>
      </c>
      <c r="Q84" s="85">
        <v>14.412844016129036</v>
      </c>
      <c r="R84" s="78">
        <f t="shared" si="23"/>
        <v>3.4849435880985995</v>
      </c>
      <c r="T84" s="85">
        <v>16.618008516129034</v>
      </c>
    </row>
    <row r="85" spans="1:20" s="1" customFormat="1" x14ac:dyDescent="0.2">
      <c r="A85" s="17">
        <v>35521</v>
      </c>
      <c r="B85" s="1">
        <f t="shared" si="32"/>
        <v>4</v>
      </c>
      <c r="C85" s="47"/>
      <c r="D85" s="47"/>
      <c r="E85" s="47">
        <v>83.992857139999998</v>
      </c>
      <c r="F85" s="51">
        <v>117.20892018779314</v>
      </c>
      <c r="G85" s="16">
        <f t="shared" si="24"/>
        <v>4.6335552900661572</v>
      </c>
      <c r="H85" s="16">
        <f t="shared" si="25"/>
        <v>112.57536489772698</v>
      </c>
      <c r="I85" s="23">
        <f t="shared" si="26"/>
        <v>113.33023154160428</v>
      </c>
      <c r="J85" s="16">
        <f t="shared" si="17"/>
        <v>92.563533250903504</v>
      </c>
      <c r="K85" s="16">
        <f t="shared" si="27"/>
        <v>20.766698290700774</v>
      </c>
      <c r="L85" s="16">
        <f t="shared" si="28"/>
        <v>1.0418289384441251</v>
      </c>
      <c r="M85" s="16">
        <f t="shared" si="29"/>
        <v>2.7989816628436359</v>
      </c>
      <c r="N85" s="16">
        <f t="shared" si="30"/>
        <v>1.7353686309630543</v>
      </c>
      <c r="O85" s="16">
        <f t="shared" si="31"/>
        <v>6.3689239210292117</v>
      </c>
      <c r="P85" s="1">
        <f>'App MESURE'!T81</f>
        <v>3.6352257356436386</v>
      </c>
      <c r="Q85" s="85">
        <v>15.210806466666668</v>
      </c>
      <c r="R85" s="78">
        <f t="shared" si="23"/>
        <v>7.4731057687803748</v>
      </c>
      <c r="T85" s="85">
        <v>19.115913916666663</v>
      </c>
    </row>
    <row r="86" spans="1:20" s="1" customFormat="1" x14ac:dyDescent="0.2">
      <c r="A86" s="17">
        <v>35551</v>
      </c>
      <c r="B86" s="1">
        <f t="shared" si="32"/>
        <v>5</v>
      </c>
      <c r="C86" s="47"/>
      <c r="D86" s="47"/>
      <c r="E86" s="47">
        <v>13.8452381</v>
      </c>
      <c r="F86" s="51">
        <v>41.649295774647783</v>
      </c>
      <c r="G86" s="16">
        <f t="shared" si="24"/>
        <v>0</v>
      </c>
      <c r="H86" s="16">
        <f t="shared" si="25"/>
        <v>41.649295774647783</v>
      </c>
      <c r="I86" s="23">
        <f t="shared" si="26"/>
        <v>61.37416512690443</v>
      </c>
      <c r="J86" s="16">
        <f t="shared" si="17"/>
        <v>57.988593683890741</v>
      </c>
      <c r="K86" s="16">
        <f t="shared" si="27"/>
        <v>3.3855714430136885</v>
      </c>
      <c r="L86" s="16">
        <f t="shared" si="28"/>
        <v>0</v>
      </c>
      <c r="M86" s="16">
        <f t="shared" si="29"/>
        <v>1.0636130318805816</v>
      </c>
      <c r="N86" s="16">
        <f t="shared" si="30"/>
        <v>0.65944007976596064</v>
      </c>
      <c r="O86" s="16">
        <f t="shared" si="31"/>
        <v>0.65944007976596064</v>
      </c>
      <c r="P86" s="1">
        <f>'App MESURE'!T82</f>
        <v>1.1776562004074063</v>
      </c>
      <c r="Q86" s="85">
        <v>16.618008516129034</v>
      </c>
      <c r="R86" s="78">
        <f t="shared" si="23"/>
        <v>0.26854794769266932</v>
      </c>
      <c r="T86" s="85">
        <v>22.002375677419348</v>
      </c>
    </row>
    <row r="87" spans="1:20" s="1" customFormat="1" ht="13.5" thickBot="1" x14ac:dyDescent="0.25">
      <c r="A87" s="17">
        <v>35582</v>
      </c>
      <c r="B87" s="1">
        <f t="shared" si="32"/>
        <v>6</v>
      </c>
      <c r="C87" s="47"/>
      <c r="D87" s="47"/>
      <c r="E87" s="47">
        <v>22.945238100000001</v>
      </c>
      <c r="F87" s="51">
        <v>26.911267605633697</v>
      </c>
      <c r="G87" s="16">
        <f t="shared" si="24"/>
        <v>0</v>
      </c>
      <c r="H87" s="16">
        <f t="shared" si="25"/>
        <v>26.911267605633697</v>
      </c>
      <c r="I87" s="23">
        <f t="shared" si="26"/>
        <v>30.296839048647385</v>
      </c>
      <c r="J87" s="16">
        <f t="shared" si="17"/>
        <v>29.989814467273074</v>
      </c>
      <c r="K87" s="16">
        <f t="shared" si="27"/>
        <v>0.30702458137431066</v>
      </c>
      <c r="L87" s="16">
        <f t="shared" si="28"/>
        <v>0</v>
      </c>
      <c r="M87" s="16">
        <f t="shared" si="29"/>
        <v>0.40417295211462101</v>
      </c>
      <c r="N87" s="16">
        <f t="shared" si="30"/>
        <v>0.250587230311065</v>
      </c>
      <c r="O87" s="16">
        <f t="shared" si="31"/>
        <v>0.250587230311065</v>
      </c>
      <c r="P87" s="1">
        <f>'App MESURE'!T83</f>
        <v>0.49532634809117149</v>
      </c>
      <c r="Q87" s="85">
        <v>19.115913916666663</v>
      </c>
      <c r="R87" s="78">
        <f t="shared" si="23"/>
        <v>5.9897235771784837E-2</v>
      </c>
      <c r="T87" s="86">
        <v>22.843875483870967</v>
      </c>
    </row>
    <row r="88" spans="1:20" s="1" customFormat="1" x14ac:dyDescent="0.2">
      <c r="A88" s="17">
        <v>35612</v>
      </c>
      <c r="B88" s="1">
        <f t="shared" si="32"/>
        <v>7</v>
      </c>
      <c r="C88" s="47"/>
      <c r="D88" s="47"/>
      <c r="E88" s="47">
        <v>2.2261904760000002</v>
      </c>
      <c r="F88" s="51">
        <v>3.9291079812206537</v>
      </c>
      <c r="G88" s="16">
        <f t="shared" si="24"/>
        <v>0</v>
      </c>
      <c r="H88" s="16">
        <f t="shared" si="25"/>
        <v>3.9291079812206537</v>
      </c>
      <c r="I88" s="23">
        <f t="shared" si="26"/>
        <v>4.236132562594964</v>
      </c>
      <c r="J88" s="16">
        <f t="shared" si="17"/>
        <v>4.2355663181520784</v>
      </c>
      <c r="K88" s="16">
        <f t="shared" si="27"/>
        <v>5.6624444288555509E-4</v>
      </c>
      <c r="L88" s="16">
        <f t="shared" si="28"/>
        <v>0</v>
      </c>
      <c r="M88" s="16">
        <f t="shared" si="29"/>
        <v>0.15358572180355601</v>
      </c>
      <c r="N88" s="16">
        <f t="shared" si="30"/>
        <v>9.5223147518204723E-2</v>
      </c>
      <c r="O88" s="16">
        <f t="shared" si="31"/>
        <v>9.5223147518204723E-2</v>
      </c>
      <c r="P88" s="1">
        <f>'App MESURE'!T84</f>
        <v>7.9046209485154395E-2</v>
      </c>
      <c r="Q88" s="85">
        <v>22.002375677419348</v>
      </c>
      <c r="R88" s="78">
        <f t="shared" si="23"/>
        <v>2.6169332412515024E-4</v>
      </c>
      <c r="T88" s="85">
        <v>21.7594669</v>
      </c>
    </row>
    <row r="89" spans="1:20" s="4" customFormat="1" ht="13.5" thickBot="1" x14ac:dyDescent="0.25">
      <c r="A89" s="17">
        <v>35643</v>
      </c>
      <c r="B89" s="4">
        <f t="shared" si="32"/>
        <v>8</v>
      </c>
      <c r="C89" s="48"/>
      <c r="D89" s="48"/>
      <c r="E89" s="48">
        <v>8.4</v>
      </c>
      <c r="F89" s="58">
        <v>15.696244131455373</v>
      </c>
      <c r="G89" s="25">
        <f t="shared" si="24"/>
        <v>0</v>
      </c>
      <c r="H89" s="25">
        <f t="shared" si="25"/>
        <v>15.696244131455373</v>
      </c>
      <c r="I89" s="24">
        <f t="shared" si="26"/>
        <v>15.696810375898259</v>
      </c>
      <c r="J89" s="25">
        <f t="shared" si="17"/>
        <v>15.671281903801436</v>
      </c>
      <c r="K89" s="25">
        <f t="shared" si="27"/>
        <v>2.5528472096823407E-2</v>
      </c>
      <c r="L89" s="25">
        <f t="shared" si="28"/>
        <v>0</v>
      </c>
      <c r="M89" s="25">
        <f t="shared" si="29"/>
        <v>5.8362574285351285E-2</v>
      </c>
      <c r="N89" s="25">
        <f t="shared" si="30"/>
        <v>3.6184796056917795E-2</v>
      </c>
      <c r="O89" s="25">
        <f t="shared" si="31"/>
        <v>3.6184796056917795E-2</v>
      </c>
      <c r="P89" s="4">
        <f>'App MESURE'!T85</f>
        <v>4.8221651219457189E-3</v>
      </c>
      <c r="Q89" s="86">
        <v>22.843875483870967</v>
      </c>
      <c r="R89" s="79">
        <f t="shared" si="23"/>
        <v>9.8361461916326737E-4</v>
      </c>
      <c r="T89" s="85">
        <v>18.356498741935489</v>
      </c>
    </row>
    <row r="90" spans="1:20" s="1" customFormat="1" x14ac:dyDescent="0.2">
      <c r="A90" s="17">
        <v>35674</v>
      </c>
      <c r="B90" s="1">
        <f t="shared" ref="B90:B153" si="33">B78</f>
        <v>9</v>
      </c>
      <c r="C90" s="47"/>
      <c r="D90" s="47"/>
      <c r="E90" s="47">
        <v>38.79047619</v>
      </c>
      <c r="F90" s="51">
        <v>56.091079812206431</v>
      </c>
      <c r="G90" s="16">
        <f t="shared" si="24"/>
        <v>0.23349074753115831</v>
      </c>
      <c r="H90" s="16">
        <f t="shared" si="25"/>
        <v>55.857589064675274</v>
      </c>
      <c r="I90" s="23">
        <f t="shared" si="26"/>
        <v>55.883117536772097</v>
      </c>
      <c r="J90" s="16">
        <f t="shared" si="17"/>
        <v>54.584219038837773</v>
      </c>
      <c r="K90" s="16">
        <f t="shared" si="27"/>
        <v>1.2988984979343243</v>
      </c>
      <c r="L90" s="16">
        <f t="shared" si="28"/>
        <v>0</v>
      </c>
      <c r="M90" s="16">
        <f t="shared" si="29"/>
        <v>2.217777822843349E-2</v>
      </c>
      <c r="N90" s="16">
        <f t="shared" si="30"/>
        <v>1.3750222501628764E-2</v>
      </c>
      <c r="O90" s="16">
        <f t="shared" si="31"/>
        <v>0.24724097003278708</v>
      </c>
      <c r="P90" s="1">
        <f>'App MESURE'!T86</f>
        <v>1.9457643481021836</v>
      </c>
      <c r="Q90" s="85">
        <v>21.7594669</v>
      </c>
      <c r="R90" s="78">
        <f t="shared" si="23"/>
        <v>2.8849816658482741</v>
      </c>
      <c r="T90" s="85">
        <v>13.204207850000005</v>
      </c>
    </row>
    <row r="91" spans="1:20" s="1" customFormat="1" x14ac:dyDescent="0.2">
      <c r="A91" s="17">
        <v>35704</v>
      </c>
      <c r="B91" s="1">
        <f t="shared" si="33"/>
        <v>10</v>
      </c>
      <c r="C91" s="47"/>
      <c r="D91" s="47"/>
      <c r="E91" s="47">
        <v>42.678571429999998</v>
      </c>
      <c r="F91" s="51">
        <v>41.022535211267538</v>
      </c>
      <c r="G91" s="16">
        <f t="shared" si="24"/>
        <v>0</v>
      </c>
      <c r="H91" s="16">
        <f t="shared" si="25"/>
        <v>41.022535211267538</v>
      </c>
      <c r="I91" s="23">
        <f t="shared" si="26"/>
        <v>42.321433709201862</v>
      </c>
      <c r="J91" s="16">
        <f t="shared" si="17"/>
        <v>41.405824031474751</v>
      </c>
      <c r="K91" s="16">
        <f t="shared" si="27"/>
        <v>0.91560967772711166</v>
      </c>
      <c r="L91" s="16">
        <f t="shared" si="28"/>
        <v>0</v>
      </c>
      <c r="M91" s="16">
        <f t="shared" si="29"/>
        <v>8.4275557268047255E-3</v>
      </c>
      <c r="N91" s="16">
        <f t="shared" si="30"/>
        <v>5.2250845506189294E-3</v>
      </c>
      <c r="O91" s="16">
        <f t="shared" si="31"/>
        <v>5.2250845506189294E-3</v>
      </c>
      <c r="P91" s="1">
        <f>'App MESURE'!T87</f>
        <v>1.7885881109030484</v>
      </c>
      <c r="Q91" s="85">
        <v>18.356498741935489</v>
      </c>
      <c r="R91" s="78">
        <f t="shared" si="23"/>
        <v>3.1803836837608959</v>
      </c>
      <c r="T91" s="85">
        <v>9.8891948064516129</v>
      </c>
    </row>
    <row r="92" spans="1:20" s="1" customFormat="1" x14ac:dyDescent="0.2">
      <c r="A92" s="17">
        <v>35735</v>
      </c>
      <c r="B92" s="1">
        <f t="shared" si="33"/>
        <v>11</v>
      </c>
      <c r="C92" s="47"/>
      <c r="D92" s="47"/>
      <c r="E92" s="47">
        <v>81.383333329999999</v>
      </c>
      <c r="F92" s="51">
        <v>99.08075117370862</v>
      </c>
      <c r="G92" s="16">
        <f t="shared" si="24"/>
        <v>3.3284516867684064</v>
      </c>
      <c r="H92" s="16">
        <f t="shared" si="25"/>
        <v>95.752299486940217</v>
      </c>
      <c r="I92" s="23">
        <f t="shared" si="26"/>
        <v>96.667909164667321</v>
      </c>
      <c r="J92" s="16">
        <f t="shared" si="17"/>
        <v>79.478700989457835</v>
      </c>
      <c r="K92" s="16">
        <f t="shared" si="27"/>
        <v>17.189208175209487</v>
      </c>
      <c r="L92" s="16">
        <f t="shared" si="28"/>
        <v>7.8693101950881139E-2</v>
      </c>
      <c r="M92" s="16">
        <f t="shared" si="29"/>
        <v>8.189557312706694E-2</v>
      </c>
      <c r="N92" s="16">
        <f t="shared" si="30"/>
        <v>5.0775255338781501E-2</v>
      </c>
      <c r="O92" s="16">
        <f t="shared" si="31"/>
        <v>3.3792269421071879</v>
      </c>
      <c r="P92" s="1">
        <f>'App MESURE'!T88</f>
        <v>2.1925786849171258</v>
      </c>
      <c r="Q92" s="85">
        <v>13.204207850000005</v>
      </c>
      <c r="R92" s="78">
        <f t="shared" si="23"/>
        <v>1.4081340862922116</v>
      </c>
      <c r="T92" s="85">
        <v>8.8371030709677409</v>
      </c>
    </row>
    <row r="93" spans="1:20" s="1" customFormat="1" x14ac:dyDescent="0.2">
      <c r="A93" s="17">
        <v>35765</v>
      </c>
      <c r="B93" s="1">
        <f t="shared" si="33"/>
        <v>12</v>
      </c>
      <c r="C93" s="47"/>
      <c r="D93" s="47"/>
      <c r="E93" s="47">
        <v>89.121428570000006</v>
      </c>
      <c r="F93" s="51">
        <v>105.65539906103264</v>
      </c>
      <c r="G93" s="16">
        <f t="shared" si="24"/>
        <v>3.8017811576870582</v>
      </c>
      <c r="H93" s="16">
        <f t="shared" si="25"/>
        <v>101.85361790334558</v>
      </c>
      <c r="I93" s="23">
        <f t="shared" si="26"/>
        <v>118.96413297660419</v>
      </c>
      <c r="J93" s="16">
        <f t="shared" si="17"/>
        <v>81.388839273351323</v>
      </c>
      <c r="K93" s="16">
        <f t="shared" si="27"/>
        <v>37.575293703252868</v>
      </c>
      <c r="L93" s="16">
        <f t="shared" si="28"/>
        <v>5.5670575429462721</v>
      </c>
      <c r="M93" s="16">
        <f t="shared" si="29"/>
        <v>5.5981778607345571</v>
      </c>
      <c r="N93" s="16">
        <f t="shared" si="30"/>
        <v>3.4708702736554256</v>
      </c>
      <c r="O93" s="16">
        <f t="shared" si="31"/>
        <v>7.2726514313424833</v>
      </c>
      <c r="P93" s="1">
        <f>'App MESURE'!T89</f>
        <v>4.1279687175580628</v>
      </c>
      <c r="Q93" s="85">
        <v>9.8891948064516129</v>
      </c>
      <c r="R93" s="78">
        <f t="shared" si="23"/>
        <v>9.8890293703745478</v>
      </c>
      <c r="T93" s="85">
        <v>12.695073285714285</v>
      </c>
    </row>
    <row r="94" spans="1:20" s="1" customFormat="1" x14ac:dyDescent="0.2">
      <c r="A94" s="17">
        <v>35796</v>
      </c>
      <c r="B94" s="1">
        <f t="shared" si="33"/>
        <v>1</v>
      </c>
      <c r="C94" s="47"/>
      <c r="D94" s="47"/>
      <c r="E94" s="47">
        <v>35.114285709999997</v>
      </c>
      <c r="F94" s="51">
        <v>46.380281690140762</v>
      </c>
      <c r="G94" s="16">
        <f t="shared" si="24"/>
        <v>0</v>
      </c>
      <c r="H94" s="16">
        <f t="shared" si="25"/>
        <v>46.380281690140762</v>
      </c>
      <c r="I94" s="23">
        <f t="shared" si="26"/>
        <v>78.388517850447357</v>
      </c>
      <c r="J94" s="16">
        <f t="shared" si="17"/>
        <v>62.613334978209508</v>
      </c>
      <c r="K94" s="16">
        <f t="shared" si="27"/>
        <v>15.775182872237849</v>
      </c>
      <c r="L94" s="16">
        <f t="shared" si="28"/>
        <v>0</v>
      </c>
      <c r="M94" s="16">
        <f t="shared" si="29"/>
        <v>2.1273075870791316</v>
      </c>
      <c r="N94" s="16">
        <f t="shared" si="30"/>
        <v>1.3189307039890616</v>
      </c>
      <c r="O94" s="16">
        <f t="shared" si="31"/>
        <v>1.3189307039890616</v>
      </c>
      <c r="P94" s="1">
        <f>'App MESURE'!T90</f>
        <v>3.09533269475908</v>
      </c>
      <c r="Q94" s="85">
        <v>8.8371030709677409</v>
      </c>
      <c r="R94" s="78">
        <f t="shared" si="23"/>
        <v>3.1556040328116843</v>
      </c>
      <c r="T94" s="85">
        <v>13.859738783870968</v>
      </c>
    </row>
    <row r="95" spans="1:20" s="1" customFormat="1" x14ac:dyDescent="0.2">
      <c r="A95" s="17">
        <v>35827</v>
      </c>
      <c r="B95" s="1">
        <f t="shared" si="33"/>
        <v>2</v>
      </c>
      <c r="C95" s="47"/>
      <c r="D95" s="47"/>
      <c r="E95" s="47">
        <v>72.585714289999999</v>
      </c>
      <c r="F95" s="51">
        <v>95.162910798121914</v>
      </c>
      <c r="G95" s="16">
        <f t="shared" si="24"/>
        <v>3.0463941007347053</v>
      </c>
      <c r="H95" s="16">
        <f t="shared" si="25"/>
        <v>92.116516697387212</v>
      </c>
      <c r="I95" s="23">
        <f t="shared" si="26"/>
        <v>107.89169956962506</v>
      </c>
      <c r="J95" s="16">
        <f t="shared" si="17"/>
        <v>84.243713836179367</v>
      </c>
      <c r="K95" s="16">
        <f t="shared" si="27"/>
        <v>23.647985733445694</v>
      </c>
      <c r="L95" s="16">
        <f t="shared" si="28"/>
        <v>1.817532323152014</v>
      </c>
      <c r="M95" s="16">
        <f t="shared" si="29"/>
        <v>2.6259092062420839</v>
      </c>
      <c r="N95" s="16">
        <f t="shared" si="30"/>
        <v>1.6280637078700919</v>
      </c>
      <c r="O95" s="16">
        <f t="shared" si="31"/>
        <v>4.6744578086047976</v>
      </c>
      <c r="P95" s="1">
        <f>'App MESURE'!T91</f>
        <v>15.249573877155489</v>
      </c>
      <c r="Q95" s="85">
        <v>12.695073285714285</v>
      </c>
      <c r="R95" s="78">
        <f t="shared" si="23"/>
        <v>111.83307986331904</v>
      </c>
      <c r="T95" s="85">
        <v>13.0122879</v>
      </c>
    </row>
    <row r="96" spans="1:20" s="1" customFormat="1" x14ac:dyDescent="0.2">
      <c r="A96" s="17">
        <v>35855</v>
      </c>
      <c r="B96" s="1">
        <f t="shared" si="33"/>
        <v>3</v>
      </c>
      <c r="C96" s="47"/>
      <c r="D96" s="47"/>
      <c r="E96" s="47">
        <v>18.373809519999998</v>
      </c>
      <c r="F96" s="51">
        <v>29.957276995305065</v>
      </c>
      <c r="G96" s="16">
        <f t="shared" si="24"/>
        <v>0</v>
      </c>
      <c r="H96" s="16">
        <f t="shared" si="25"/>
        <v>29.957276995305065</v>
      </c>
      <c r="I96" s="23">
        <f t="shared" si="26"/>
        <v>51.787730405598744</v>
      </c>
      <c r="J96" s="16">
        <f t="shared" si="17"/>
        <v>48.810831656567416</v>
      </c>
      <c r="K96" s="16">
        <f t="shared" si="27"/>
        <v>2.9768987490313279</v>
      </c>
      <c r="L96" s="16">
        <f t="shared" si="28"/>
        <v>0</v>
      </c>
      <c r="M96" s="16">
        <f t="shared" si="29"/>
        <v>0.99784549837199199</v>
      </c>
      <c r="N96" s="16">
        <f t="shared" si="30"/>
        <v>0.61866420899063501</v>
      </c>
      <c r="O96" s="16">
        <f t="shared" si="31"/>
        <v>0.61866420899063501</v>
      </c>
      <c r="P96" s="1">
        <f>'App MESURE'!T92</f>
        <v>0.9965807918687819</v>
      </c>
      <c r="Q96" s="85">
        <v>13.859738783870968</v>
      </c>
      <c r="R96" s="78">
        <f t="shared" si="23"/>
        <v>0.14282094361429526</v>
      </c>
      <c r="T96" s="85">
        <v>15.15656629032258</v>
      </c>
    </row>
    <row r="97" spans="1:20" s="1" customFormat="1" x14ac:dyDescent="0.2">
      <c r="A97" s="17">
        <v>35886</v>
      </c>
      <c r="B97" s="1">
        <f t="shared" si="33"/>
        <v>4</v>
      </c>
      <c r="C97" s="47"/>
      <c r="D97" s="47"/>
      <c r="E97" s="47">
        <v>15.46428571</v>
      </c>
      <c r="F97" s="51">
        <v>22.650704225352076</v>
      </c>
      <c r="G97" s="16">
        <f t="shared" si="24"/>
        <v>0</v>
      </c>
      <c r="H97" s="16">
        <f t="shared" si="25"/>
        <v>22.650704225352076</v>
      </c>
      <c r="I97" s="23">
        <f t="shared" si="26"/>
        <v>25.627602974383404</v>
      </c>
      <c r="J97" s="16">
        <f t="shared" si="17"/>
        <v>25.19558698016565</v>
      </c>
      <c r="K97" s="16">
        <f t="shared" si="27"/>
        <v>0.43201599421775327</v>
      </c>
      <c r="L97" s="16">
        <f t="shared" si="28"/>
        <v>0</v>
      </c>
      <c r="M97" s="16">
        <f t="shared" si="29"/>
        <v>0.37918128938135698</v>
      </c>
      <c r="N97" s="16">
        <f t="shared" si="30"/>
        <v>0.23509239941644133</v>
      </c>
      <c r="O97" s="16">
        <f t="shared" si="31"/>
        <v>0.23509239941644133</v>
      </c>
      <c r="P97" s="1">
        <f>'App MESURE'!T93</f>
        <v>0.47131113692799836</v>
      </c>
      <c r="Q97" s="85">
        <v>13.0122879</v>
      </c>
      <c r="R97" s="78">
        <f t="shared" si="23"/>
        <v>5.5799291951553878E-2</v>
      </c>
      <c r="T97" s="85">
        <v>21.52604346666666</v>
      </c>
    </row>
    <row r="98" spans="1:20" s="1" customFormat="1" x14ac:dyDescent="0.2">
      <c r="A98" s="17">
        <v>35916</v>
      </c>
      <c r="B98" s="1">
        <f t="shared" si="33"/>
        <v>5</v>
      </c>
      <c r="C98" s="47"/>
      <c r="D98" s="47"/>
      <c r="E98" s="47">
        <v>20.202380949999998</v>
      </c>
      <c r="F98" s="51">
        <v>54.865258215962399</v>
      </c>
      <c r="G98" s="16">
        <f t="shared" si="24"/>
        <v>0.14524001569964701</v>
      </c>
      <c r="H98" s="16">
        <f t="shared" si="25"/>
        <v>54.72001820026275</v>
      </c>
      <c r="I98" s="23">
        <f t="shared" si="26"/>
        <v>55.152034194480507</v>
      </c>
      <c r="J98" s="16">
        <f t="shared" si="17"/>
        <v>52.135139542035681</v>
      </c>
      <c r="K98" s="16">
        <f t="shared" si="27"/>
        <v>3.0168946524448259</v>
      </c>
      <c r="L98" s="16">
        <f t="shared" si="28"/>
        <v>0</v>
      </c>
      <c r="M98" s="16">
        <f t="shared" si="29"/>
        <v>0.14408888996491565</v>
      </c>
      <c r="N98" s="16">
        <f t="shared" si="30"/>
        <v>8.9335111778247697E-2</v>
      </c>
      <c r="O98" s="16">
        <f t="shared" si="31"/>
        <v>0.23457512747789472</v>
      </c>
      <c r="P98" s="1">
        <f>'App MESURE'!T94</f>
        <v>0.16536562934760812</v>
      </c>
      <c r="Q98" s="85">
        <v>15.15656629032258</v>
      </c>
      <c r="R98" s="78">
        <f t="shared" si="23"/>
        <v>4.7899546314461436E-3</v>
      </c>
      <c r="T98" s="85">
        <v>24.830406935483872</v>
      </c>
    </row>
    <row r="99" spans="1:20" s="1" customFormat="1" ht="13.5" thickBot="1" x14ac:dyDescent="0.25">
      <c r="A99" s="17">
        <v>35947</v>
      </c>
      <c r="B99" s="1">
        <f t="shared" si="33"/>
        <v>6</v>
      </c>
      <c r="C99" s="47"/>
      <c r="D99" s="47"/>
      <c r="E99" s="47">
        <v>20.34047619</v>
      </c>
      <c r="F99" s="51">
        <v>32.281690140845001</v>
      </c>
      <c r="G99" s="16">
        <f t="shared" si="24"/>
        <v>0</v>
      </c>
      <c r="H99" s="16">
        <f t="shared" si="25"/>
        <v>32.281690140845001</v>
      </c>
      <c r="I99" s="23">
        <f t="shared" si="26"/>
        <v>35.298584793289827</v>
      </c>
      <c r="J99" s="16">
        <f t="shared" si="17"/>
        <v>34.953223502353865</v>
      </c>
      <c r="K99" s="16">
        <f t="shared" si="27"/>
        <v>0.34536129093596202</v>
      </c>
      <c r="L99" s="16">
        <f t="shared" si="28"/>
        <v>0</v>
      </c>
      <c r="M99" s="16">
        <f t="shared" si="29"/>
        <v>5.4753778186667948E-2</v>
      </c>
      <c r="N99" s="16">
        <f t="shared" si="30"/>
        <v>3.3947342475734124E-2</v>
      </c>
      <c r="O99" s="16">
        <f t="shared" si="31"/>
        <v>3.3947342475734124E-2</v>
      </c>
      <c r="P99" s="1">
        <f>'App MESURE'!T95</f>
        <v>0.11280817379781706</v>
      </c>
      <c r="Q99" s="85">
        <v>21.52604346666666</v>
      </c>
      <c r="R99" s="78">
        <f t="shared" si="23"/>
        <v>6.2190307168100171E-3</v>
      </c>
      <c r="T99" s="86">
        <v>25.278273322580635</v>
      </c>
    </row>
    <row r="100" spans="1:20" s="1" customFormat="1" x14ac:dyDescent="0.2">
      <c r="A100" s="17">
        <v>35977</v>
      </c>
      <c r="B100" s="1">
        <f t="shared" si="33"/>
        <v>7</v>
      </c>
      <c r="C100" s="47"/>
      <c r="D100" s="47"/>
      <c r="E100" s="47">
        <v>0.8</v>
      </c>
      <c r="F100" s="51">
        <v>4.8483568075117276</v>
      </c>
      <c r="G100" s="16">
        <f t="shared" si="24"/>
        <v>0</v>
      </c>
      <c r="H100" s="16">
        <f t="shared" si="25"/>
        <v>4.8483568075117276</v>
      </c>
      <c r="I100" s="23">
        <f t="shared" si="26"/>
        <v>5.1937180984476896</v>
      </c>
      <c r="J100" s="16">
        <f t="shared" si="17"/>
        <v>5.1930164574002537</v>
      </c>
      <c r="K100" s="16">
        <f t="shared" si="27"/>
        <v>7.0164104743586364E-4</v>
      </c>
      <c r="L100" s="16">
        <f t="shared" si="28"/>
        <v>0</v>
      </c>
      <c r="M100" s="16">
        <f t="shared" si="29"/>
        <v>2.0806435710933824E-2</v>
      </c>
      <c r="N100" s="16">
        <f t="shared" si="30"/>
        <v>1.289999014077897E-2</v>
      </c>
      <c r="O100" s="16">
        <f t="shared" si="31"/>
        <v>1.289999014077897E-2</v>
      </c>
      <c r="P100" s="1">
        <f>'App MESURE'!T96</f>
        <v>3.0895603055707464E-2</v>
      </c>
      <c r="Q100" s="85">
        <v>24.830406935483872</v>
      </c>
      <c r="R100" s="78">
        <f t="shared" si="23"/>
        <v>3.2384208418394125E-4</v>
      </c>
      <c r="T100" s="85">
        <v>21.290510066666673</v>
      </c>
    </row>
    <row r="101" spans="1:20" s="1" customFormat="1" ht="13.5" thickBot="1" x14ac:dyDescent="0.25">
      <c r="A101" s="17">
        <v>36008</v>
      </c>
      <c r="B101" s="4">
        <f t="shared" si="33"/>
        <v>8</v>
      </c>
      <c r="C101" s="48"/>
      <c r="D101" s="48"/>
      <c r="E101" s="48">
        <v>2.8547619050000002</v>
      </c>
      <c r="F101" s="58">
        <v>6.4037558685445939</v>
      </c>
      <c r="G101" s="25">
        <f t="shared" si="24"/>
        <v>0</v>
      </c>
      <c r="H101" s="25">
        <f t="shared" si="25"/>
        <v>6.4037558685445939</v>
      </c>
      <c r="I101" s="24">
        <f t="shared" si="26"/>
        <v>6.4044575095920298</v>
      </c>
      <c r="J101" s="25">
        <f t="shared" si="17"/>
        <v>6.4032214914709398</v>
      </c>
      <c r="K101" s="25">
        <f t="shared" si="27"/>
        <v>1.2360181210899768E-3</v>
      </c>
      <c r="L101" s="25">
        <f t="shared" si="28"/>
        <v>0</v>
      </c>
      <c r="M101" s="25">
        <f t="shared" si="29"/>
        <v>7.9064455701548537E-3</v>
      </c>
      <c r="N101" s="25">
        <f t="shared" si="30"/>
        <v>4.9019962534960094E-3</v>
      </c>
      <c r="O101" s="25">
        <f t="shared" si="31"/>
        <v>4.9019962534960094E-3</v>
      </c>
      <c r="P101" s="4">
        <f>'App MESURE'!T97</f>
        <v>1.2850226393103964E-2</v>
      </c>
      <c r="Q101" s="86">
        <v>25.278273322580635</v>
      </c>
      <c r="R101" s="79">
        <f t="shared" si="23"/>
        <v>6.3174362352172276E-5</v>
      </c>
      <c r="T101" s="85">
        <v>16.473493645161291</v>
      </c>
    </row>
    <row r="102" spans="1:20" s="1" customFormat="1" x14ac:dyDescent="0.2">
      <c r="A102" s="17">
        <v>36039</v>
      </c>
      <c r="B102" s="1">
        <f t="shared" si="33"/>
        <v>9</v>
      </c>
      <c r="C102" s="47"/>
      <c r="D102" s="47"/>
      <c r="E102" s="47">
        <v>20.319047619999999</v>
      </c>
      <c r="F102" s="51">
        <v>31.448356807511651</v>
      </c>
      <c r="G102" s="16">
        <f t="shared" si="24"/>
        <v>0</v>
      </c>
      <c r="H102" s="16">
        <f t="shared" si="25"/>
        <v>31.448356807511651</v>
      </c>
      <c r="I102" s="23">
        <f t="shared" si="26"/>
        <v>31.449592825632742</v>
      </c>
      <c r="J102" s="16">
        <f t="shared" si="17"/>
        <v>31.196398610225231</v>
      </c>
      <c r="K102" s="16">
        <f t="shared" si="27"/>
        <v>0.25319421540751108</v>
      </c>
      <c r="L102" s="16">
        <f t="shared" si="28"/>
        <v>0</v>
      </c>
      <c r="M102" s="16">
        <f t="shared" si="29"/>
        <v>3.0044493166588443E-3</v>
      </c>
      <c r="N102" s="16">
        <f t="shared" si="30"/>
        <v>1.8627585763284834E-3</v>
      </c>
      <c r="O102" s="16">
        <f t="shared" si="31"/>
        <v>1.8627585763284834E-3</v>
      </c>
      <c r="P102" s="1">
        <f>'App MESURE'!T98</f>
        <v>3.0961911526383702E-2</v>
      </c>
      <c r="Q102" s="85">
        <v>21.290510066666673</v>
      </c>
      <c r="R102" s="78">
        <f t="shared" si="23"/>
        <v>8.4676070241070729E-4</v>
      </c>
      <c r="T102" s="85">
        <v>13.569286883333335</v>
      </c>
    </row>
    <row r="103" spans="1:20" s="1" customFormat="1" x14ac:dyDescent="0.2">
      <c r="A103" s="17">
        <v>36069</v>
      </c>
      <c r="B103" s="1">
        <f t="shared" si="33"/>
        <v>10</v>
      </c>
      <c r="C103" s="47"/>
      <c r="D103" s="47"/>
      <c r="E103" s="47">
        <v>5.3833333330000004</v>
      </c>
      <c r="F103" s="51">
        <v>8.8892018779342656</v>
      </c>
      <c r="G103" s="16">
        <f t="shared" si="24"/>
        <v>0</v>
      </c>
      <c r="H103" s="16">
        <f t="shared" si="25"/>
        <v>8.8892018779342656</v>
      </c>
      <c r="I103" s="23">
        <f t="shared" si="26"/>
        <v>9.1423960933417767</v>
      </c>
      <c r="J103" s="16">
        <f t="shared" si="17"/>
        <v>9.1299815688379145</v>
      </c>
      <c r="K103" s="16">
        <f t="shared" si="27"/>
        <v>1.2414524503862268E-2</v>
      </c>
      <c r="L103" s="16">
        <f t="shared" si="28"/>
        <v>0</v>
      </c>
      <c r="M103" s="16">
        <f t="shared" si="29"/>
        <v>1.1416907403303609E-3</v>
      </c>
      <c r="N103" s="16">
        <f t="shared" si="30"/>
        <v>7.0784825900482374E-4</v>
      </c>
      <c r="O103" s="16">
        <f t="shared" si="31"/>
        <v>7.0784825900482374E-4</v>
      </c>
      <c r="P103" s="1">
        <f>'App MESURE'!T99</f>
        <v>2.5460676619923336E-2</v>
      </c>
      <c r="Q103" s="85">
        <v>16.473493645161291</v>
      </c>
      <c r="R103" s="78">
        <f t="shared" si="23"/>
        <v>6.1270251186509178E-4</v>
      </c>
      <c r="T103" s="85">
        <v>8.340182870967741</v>
      </c>
    </row>
    <row r="104" spans="1:20" s="1" customFormat="1" x14ac:dyDescent="0.2">
      <c r="A104" s="17">
        <v>36100</v>
      </c>
      <c r="B104" s="1">
        <f t="shared" si="33"/>
        <v>11</v>
      </c>
      <c r="C104" s="47"/>
      <c r="D104" s="47"/>
      <c r="E104" s="47">
        <v>0.55238095200000004</v>
      </c>
      <c r="F104" s="51">
        <v>2.2943661971830949</v>
      </c>
      <c r="G104" s="16">
        <f t="shared" si="24"/>
        <v>0</v>
      </c>
      <c r="H104" s="16">
        <f t="shared" si="25"/>
        <v>2.2943661971830949</v>
      </c>
      <c r="I104" s="23">
        <f t="shared" si="26"/>
        <v>2.3067807216869571</v>
      </c>
      <c r="J104" s="16">
        <f t="shared" si="17"/>
        <v>2.3064813799558928</v>
      </c>
      <c r="K104" s="16">
        <f t="shared" si="27"/>
        <v>2.9934173106438422E-4</v>
      </c>
      <c r="L104" s="16">
        <f t="shared" si="28"/>
        <v>0</v>
      </c>
      <c r="M104" s="16">
        <f t="shared" si="29"/>
        <v>4.3384248132553719E-4</v>
      </c>
      <c r="N104" s="16">
        <f t="shared" si="30"/>
        <v>2.6898233842183306E-4</v>
      </c>
      <c r="O104" s="16">
        <f t="shared" si="31"/>
        <v>2.6898233842183306E-4</v>
      </c>
      <c r="P104" s="1">
        <f>'App MESURE'!T100</f>
        <v>2.9411062964451604E-2</v>
      </c>
      <c r="Q104" s="85">
        <v>13.569286883333335</v>
      </c>
      <c r="R104" s="78">
        <f t="shared" si="23"/>
        <v>8.492608632140197E-4</v>
      </c>
      <c r="T104" s="85">
        <v>8.0925197258064507</v>
      </c>
    </row>
    <row r="105" spans="1:20" s="1" customFormat="1" x14ac:dyDescent="0.2">
      <c r="A105" s="17">
        <v>36130</v>
      </c>
      <c r="B105" s="1">
        <f t="shared" si="33"/>
        <v>12</v>
      </c>
      <c r="C105" s="47"/>
      <c r="D105" s="47"/>
      <c r="E105" s="47">
        <v>60.27857143</v>
      </c>
      <c r="F105" s="51">
        <v>70.23004694835663</v>
      </c>
      <c r="G105" s="16">
        <f t="shared" si="24"/>
        <v>1.2513992269788812</v>
      </c>
      <c r="H105" s="16">
        <f t="shared" si="25"/>
        <v>68.978647721377754</v>
      </c>
      <c r="I105" s="23">
        <f t="shared" si="26"/>
        <v>68.978947063108819</v>
      </c>
      <c r="J105" s="16">
        <f t="shared" si="17"/>
        <v>56.909918974241826</v>
      </c>
      <c r="K105" s="16">
        <f t="shared" si="27"/>
        <v>12.069028088866993</v>
      </c>
      <c r="L105" s="16">
        <f t="shared" si="28"/>
        <v>0</v>
      </c>
      <c r="M105" s="16">
        <f t="shared" si="29"/>
        <v>1.6486014290370413E-4</v>
      </c>
      <c r="N105" s="16">
        <f t="shared" si="30"/>
        <v>1.0221328860029657E-4</v>
      </c>
      <c r="O105" s="16">
        <f t="shared" si="31"/>
        <v>1.2515014402674816</v>
      </c>
      <c r="P105" s="1">
        <f>'App MESURE'!T101</f>
        <v>0.27346027734820338</v>
      </c>
      <c r="Q105" s="85">
        <v>8.340182870967741</v>
      </c>
      <c r="R105" s="78">
        <f t="shared" si="23"/>
        <v>0.95656451636449413</v>
      </c>
      <c r="T105" s="85">
        <v>7.6646987678571419</v>
      </c>
    </row>
    <row r="106" spans="1:20" s="1" customFormat="1" x14ac:dyDescent="0.2">
      <c r="A106" s="17">
        <v>36161</v>
      </c>
      <c r="B106" s="1">
        <f t="shared" si="33"/>
        <v>1</v>
      </c>
      <c r="C106" s="47"/>
      <c r="D106" s="47"/>
      <c r="E106" s="47">
        <v>82.295238100000006</v>
      </c>
      <c r="F106" s="51">
        <v>89.07981220657247</v>
      </c>
      <c r="G106" s="16">
        <f t="shared" si="24"/>
        <v>2.6084528014849875</v>
      </c>
      <c r="H106" s="16">
        <f t="shared" si="25"/>
        <v>86.471359405087483</v>
      </c>
      <c r="I106" s="23">
        <f t="shared" si="26"/>
        <v>98.540387493954483</v>
      </c>
      <c r="J106" s="16">
        <f t="shared" si="17"/>
        <v>69.868745987448364</v>
      </c>
      <c r="K106" s="16">
        <f t="shared" si="27"/>
        <v>28.67164150650612</v>
      </c>
      <c r="L106" s="16">
        <f t="shared" si="28"/>
        <v>3.1700064737552824</v>
      </c>
      <c r="M106" s="16">
        <f t="shared" si="29"/>
        <v>3.1700691206095861</v>
      </c>
      <c r="N106" s="16">
        <f t="shared" si="30"/>
        <v>1.9654428547779434</v>
      </c>
      <c r="O106" s="16">
        <f t="shared" si="31"/>
        <v>4.5738956562629305</v>
      </c>
      <c r="P106" s="1">
        <f>'App MESURE'!T102</f>
        <v>3.330313337717981</v>
      </c>
      <c r="Q106" s="85">
        <v>8.0925197258064507</v>
      </c>
      <c r="R106" s="78">
        <f t="shared" si="23"/>
        <v>1.5464969829976323</v>
      </c>
      <c r="T106" s="85">
        <v>11.181240693548391</v>
      </c>
    </row>
    <row r="107" spans="1:20" s="1" customFormat="1" x14ac:dyDescent="0.2">
      <c r="A107" s="17">
        <v>36192</v>
      </c>
      <c r="B107" s="1">
        <f t="shared" si="33"/>
        <v>2</v>
      </c>
      <c r="C107" s="47"/>
      <c r="D107" s="47"/>
      <c r="E107" s="47">
        <v>52.952380949999998</v>
      </c>
      <c r="F107" s="51">
        <v>57.099999999999881</v>
      </c>
      <c r="G107" s="16">
        <f t="shared" si="24"/>
        <v>0.30612606836836148</v>
      </c>
      <c r="H107" s="16">
        <f t="shared" si="25"/>
        <v>56.793873931631516</v>
      </c>
      <c r="I107" s="23">
        <f t="shared" si="26"/>
        <v>82.29550896438235</v>
      </c>
      <c r="J107" s="16">
        <f t="shared" si="17"/>
        <v>62.57096330526452</v>
      </c>
      <c r="K107" s="16">
        <f t="shared" si="27"/>
        <v>19.72454565911783</v>
      </c>
      <c r="L107" s="16">
        <f t="shared" si="28"/>
        <v>0.76125945700044695</v>
      </c>
      <c r="M107" s="16">
        <f t="shared" si="29"/>
        <v>1.9658857228320898</v>
      </c>
      <c r="N107" s="16">
        <f t="shared" si="30"/>
        <v>1.2188491481558956</v>
      </c>
      <c r="O107" s="16">
        <f t="shared" si="31"/>
        <v>1.5249752165242572</v>
      </c>
      <c r="P107" s="1">
        <f>'App MESURE'!T103</f>
        <v>1.1214090252307196</v>
      </c>
      <c r="Q107" s="85">
        <v>7.6646987678571419</v>
      </c>
      <c r="R107" s="78">
        <f t="shared" si="23"/>
        <v>0.16286567075517214</v>
      </c>
      <c r="T107" s="85">
        <v>15.537050366666669</v>
      </c>
    </row>
    <row r="108" spans="1:20" s="1" customFormat="1" x14ac:dyDescent="0.2">
      <c r="A108" s="17">
        <v>36220</v>
      </c>
      <c r="B108" s="1">
        <f t="shared" si="33"/>
        <v>3</v>
      </c>
      <c r="C108" s="47"/>
      <c r="D108" s="47"/>
      <c r="E108" s="47">
        <v>35.397619050000003</v>
      </c>
      <c r="F108" s="51">
        <v>51.16854460093888</v>
      </c>
      <c r="G108" s="16">
        <f t="shared" si="24"/>
        <v>0</v>
      </c>
      <c r="H108" s="16">
        <f t="shared" si="25"/>
        <v>51.16854460093888</v>
      </c>
      <c r="I108" s="23">
        <f t="shared" si="26"/>
        <v>70.13183080305626</v>
      </c>
      <c r="J108" s="16">
        <f t="shared" si="17"/>
        <v>60.761807432923334</v>
      </c>
      <c r="K108" s="16">
        <f t="shared" si="27"/>
        <v>9.3700233701329267</v>
      </c>
      <c r="L108" s="16">
        <f t="shared" si="28"/>
        <v>0</v>
      </c>
      <c r="M108" s="16">
        <f t="shared" si="29"/>
        <v>0.74703657467619422</v>
      </c>
      <c r="N108" s="16">
        <f t="shared" si="30"/>
        <v>0.46316267629924041</v>
      </c>
      <c r="O108" s="16">
        <f t="shared" si="31"/>
        <v>0.46316267629924041</v>
      </c>
      <c r="P108" s="1">
        <f>'App MESURE'!T104</f>
        <v>2.1663332593875482</v>
      </c>
      <c r="Q108" s="85">
        <v>11.181240693548391</v>
      </c>
      <c r="R108" s="78">
        <f t="shared" si="23"/>
        <v>2.9007900350973661</v>
      </c>
      <c r="T108" s="85">
        <v>19.208744193548387</v>
      </c>
    </row>
    <row r="109" spans="1:20" s="1" customFormat="1" x14ac:dyDescent="0.2">
      <c r="A109" s="17">
        <v>36251</v>
      </c>
      <c r="B109" s="1">
        <f t="shared" si="33"/>
        <v>4</v>
      </c>
      <c r="C109" s="47"/>
      <c r="D109" s="47"/>
      <c r="E109" s="47">
        <v>6.5785714290000001</v>
      </c>
      <c r="F109" s="51">
        <v>6.3830985915492775</v>
      </c>
      <c r="G109" s="16">
        <f t="shared" si="24"/>
        <v>0</v>
      </c>
      <c r="H109" s="16">
        <f t="shared" si="25"/>
        <v>6.3830985915492775</v>
      </c>
      <c r="I109" s="23">
        <f t="shared" si="26"/>
        <v>15.753121961682204</v>
      </c>
      <c r="J109" s="16">
        <f t="shared" si="17"/>
        <v>15.681054325263949</v>
      </c>
      <c r="K109" s="16">
        <f t="shared" si="27"/>
        <v>7.2067636418255532E-2</v>
      </c>
      <c r="L109" s="16">
        <f t="shared" si="28"/>
        <v>0</v>
      </c>
      <c r="M109" s="16">
        <f t="shared" si="29"/>
        <v>0.28387389837695381</v>
      </c>
      <c r="N109" s="16">
        <f t="shared" si="30"/>
        <v>0.17600181699371137</v>
      </c>
      <c r="O109" s="16">
        <f t="shared" si="31"/>
        <v>0.17600181699371137</v>
      </c>
      <c r="P109" s="1">
        <f>'App MESURE'!T105</f>
        <v>0.17024463030156203</v>
      </c>
      <c r="Q109" s="85">
        <v>15.537050366666669</v>
      </c>
      <c r="R109" s="78">
        <f t="shared" si="23"/>
        <v>3.3145198608261404E-5</v>
      </c>
      <c r="T109" s="85">
        <v>22.057157099999998</v>
      </c>
    </row>
    <row r="110" spans="1:20" s="1" customFormat="1" x14ac:dyDescent="0.2">
      <c r="A110" s="17">
        <v>36281</v>
      </c>
      <c r="B110" s="1">
        <f t="shared" si="33"/>
        <v>5</v>
      </c>
      <c r="C110" s="47"/>
      <c r="D110" s="47"/>
      <c r="E110" s="47">
        <v>13.69047619</v>
      </c>
      <c r="F110" s="51">
        <v>21.449765258215944</v>
      </c>
      <c r="G110" s="16">
        <f t="shared" si="24"/>
        <v>0</v>
      </c>
      <c r="H110" s="16">
        <f t="shared" si="25"/>
        <v>21.449765258215944</v>
      </c>
      <c r="I110" s="23">
        <f t="shared" si="26"/>
        <v>21.521832894634201</v>
      </c>
      <c r="J110" s="16">
        <f t="shared" si="17"/>
        <v>21.412379971421345</v>
      </c>
      <c r="K110" s="16">
        <f t="shared" si="27"/>
        <v>0.10945292321285649</v>
      </c>
      <c r="L110" s="16">
        <f t="shared" si="28"/>
        <v>0</v>
      </c>
      <c r="M110" s="16">
        <f t="shared" si="29"/>
        <v>0.10787208138324245</v>
      </c>
      <c r="N110" s="16">
        <f t="shared" si="30"/>
        <v>6.6880690457610317E-2</v>
      </c>
      <c r="O110" s="16">
        <f t="shared" si="31"/>
        <v>6.6880690457610317E-2</v>
      </c>
      <c r="P110" s="1">
        <f>'App MESURE'!T106</f>
        <v>6.8487177569881E-2</v>
      </c>
      <c r="Q110" s="85">
        <v>19.208744193548387</v>
      </c>
      <c r="R110" s="78">
        <f t="shared" si="23"/>
        <v>2.5808008418917964E-6</v>
      </c>
      <c r="T110" s="85">
        <v>24.673663451612903</v>
      </c>
    </row>
    <row r="111" spans="1:20" s="1" customFormat="1" ht="13.5" thickBot="1" x14ac:dyDescent="0.25">
      <c r="A111" s="17">
        <v>36312</v>
      </c>
      <c r="B111" s="1">
        <f t="shared" si="33"/>
        <v>6</v>
      </c>
      <c r="C111" s="47"/>
      <c r="D111" s="47"/>
      <c r="E111" s="47">
        <v>9.7619048E-2</v>
      </c>
      <c r="F111" s="51">
        <v>3.2821596244131364</v>
      </c>
      <c r="G111" s="16">
        <f t="shared" si="24"/>
        <v>0</v>
      </c>
      <c r="H111" s="16">
        <f t="shared" si="25"/>
        <v>3.2821596244131364</v>
      </c>
      <c r="I111" s="23">
        <f t="shared" si="26"/>
        <v>3.3916125476259928</v>
      </c>
      <c r="J111" s="16">
        <f t="shared" si="17"/>
        <v>3.3913241533737772</v>
      </c>
      <c r="K111" s="16">
        <f t="shared" si="27"/>
        <v>2.8839425221560688E-4</v>
      </c>
      <c r="L111" s="16">
        <f t="shared" si="28"/>
        <v>0</v>
      </c>
      <c r="M111" s="16">
        <f t="shared" si="29"/>
        <v>4.0991390925632129E-2</v>
      </c>
      <c r="N111" s="16">
        <f t="shared" si="30"/>
        <v>2.5414662373891918E-2</v>
      </c>
      <c r="O111" s="16">
        <f t="shared" si="31"/>
        <v>2.5414662373891918E-2</v>
      </c>
      <c r="P111" s="1">
        <f>'App MESURE'!T107</f>
        <v>1.1021119070298404E-2</v>
      </c>
      <c r="Q111" s="85">
        <v>22.057157099999998</v>
      </c>
      <c r="R111" s="78">
        <f t="shared" si="23"/>
        <v>2.0717408883242172E-4</v>
      </c>
      <c r="T111" s="86">
        <v>24.439457774193546</v>
      </c>
    </row>
    <row r="112" spans="1:20" s="1" customFormat="1" x14ac:dyDescent="0.2">
      <c r="A112" s="17">
        <v>36342</v>
      </c>
      <c r="B112" s="1">
        <f t="shared" si="33"/>
        <v>7</v>
      </c>
      <c r="C112" s="47"/>
      <c r="D112" s="47"/>
      <c r="E112" s="47">
        <v>0.83571428599999997</v>
      </c>
      <c r="F112" s="51">
        <v>5.3830985915492899</v>
      </c>
      <c r="G112" s="16">
        <f t="shared" si="24"/>
        <v>0</v>
      </c>
      <c r="H112" s="16">
        <f t="shared" si="25"/>
        <v>5.3830985915492899</v>
      </c>
      <c r="I112" s="23">
        <f t="shared" si="26"/>
        <v>5.383386985801506</v>
      </c>
      <c r="J112" s="16">
        <f t="shared" si="17"/>
        <v>5.3825883878217651</v>
      </c>
      <c r="K112" s="16">
        <f t="shared" si="27"/>
        <v>7.9859797974091151E-4</v>
      </c>
      <c r="L112" s="16">
        <f t="shared" si="28"/>
        <v>0</v>
      </c>
      <c r="M112" s="16">
        <f t="shared" si="29"/>
        <v>1.5576728551740211E-2</v>
      </c>
      <c r="N112" s="16">
        <f t="shared" si="30"/>
        <v>9.6575717020789299E-3</v>
      </c>
      <c r="O112" s="16">
        <f t="shared" si="31"/>
        <v>9.6575717020789299E-3</v>
      </c>
      <c r="P112" s="1">
        <f>'App MESURE'!T108</f>
        <v>3.5966424942689063E-3</v>
      </c>
      <c r="Q112" s="85">
        <v>24.673663451612903</v>
      </c>
      <c r="R112" s="78">
        <f t="shared" si="23"/>
        <v>3.6734862862084644E-5</v>
      </c>
      <c r="T112" s="85">
        <v>20.470022799999999</v>
      </c>
    </row>
    <row r="113" spans="1:20" s="1" customFormat="1" ht="13.5" thickBot="1" x14ac:dyDescent="0.25">
      <c r="A113" s="17">
        <v>36373</v>
      </c>
      <c r="B113" s="4">
        <f t="shared" si="33"/>
        <v>8</v>
      </c>
      <c r="C113" s="48"/>
      <c r="D113" s="48"/>
      <c r="E113" s="48">
        <v>1.588095238</v>
      </c>
      <c r="F113" s="58">
        <v>6.1408450704225253</v>
      </c>
      <c r="G113" s="25">
        <f t="shared" si="24"/>
        <v>0</v>
      </c>
      <c r="H113" s="25">
        <f t="shared" si="25"/>
        <v>6.1408450704225253</v>
      </c>
      <c r="I113" s="24">
        <f t="shared" si="26"/>
        <v>6.1416436684022662</v>
      </c>
      <c r="J113" s="25">
        <f t="shared" si="17"/>
        <v>6.14041854742187</v>
      </c>
      <c r="K113" s="25">
        <f t="shared" si="27"/>
        <v>1.2251209803961771E-3</v>
      </c>
      <c r="L113" s="25">
        <f t="shared" si="28"/>
        <v>0</v>
      </c>
      <c r="M113" s="25">
        <f t="shared" si="29"/>
        <v>5.9191568496612806E-3</v>
      </c>
      <c r="N113" s="25">
        <f t="shared" si="30"/>
        <v>3.669877246789994E-3</v>
      </c>
      <c r="O113" s="25">
        <f t="shared" si="31"/>
        <v>3.669877246789994E-3</v>
      </c>
      <c r="P113" s="4">
        <f>'App MESURE'!T109</f>
        <v>2.2023884903177512E-3</v>
      </c>
      <c r="Q113" s="86">
        <v>24.439457774193546</v>
      </c>
      <c r="R113" s="79">
        <f t="shared" si="23"/>
        <v>2.1535232503724493E-6</v>
      </c>
      <c r="T113" s="85">
        <v>17.868303419354838</v>
      </c>
    </row>
    <row r="114" spans="1:20" s="1" customFormat="1" x14ac:dyDescent="0.2">
      <c r="A114" s="17">
        <v>36404</v>
      </c>
      <c r="B114" s="1">
        <f t="shared" si="33"/>
        <v>9</v>
      </c>
      <c r="C114" s="47"/>
      <c r="D114" s="47"/>
      <c r="E114" s="47">
        <v>11.38809524</v>
      </c>
      <c r="F114" s="51">
        <v>15.835680751173692</v>
      </c>
      <c r="G114" s="16">
        <f t="shared" si="24"/>
        <v>0</v>
      </c>
      <c r="H114" s="16">
        <f t="shared" si="25"/>
        <v>15.835680751173692</v>
      </c>
      <c r="I114" s="23">
        <f t="shared" si="26"/>
        <v>15.836905872154087</v>
      </c>
      <c r="J114" s="16">
        <f t="shared" si="17"/>
        <v>15.800277270472447</v>
      </c>
      <c r="K114" s="16">
        <f t="shared" si="27"/>
        <v>3.662860168163995E-2</v>
      </c>
      <c r="L114" s="16">
        <f t="shared" si="28"/>
        <v>0</v>
      </c>
      <c r="M114" s="16">
        <f t="shared" si="29"/>
        <v>2.2492796028712866E-3</v>
      </c>
      <c r="N114" s="16">
        <f t="shared" si="30"/>
        <v>1.3945533537801976E-3</v>
      </c>
      <c r="O114" s="16">
        <f t="shared" si="31"/>
        <v>1.3945533537801976E-3</v>
      </c>
      <c r="P114" s="1">
        <f>'App MESURE'!T110</f>
        <v>2.7713388503165029E-3</v>
      </c>
      <c r="Q114" s="85">
        <v>20.470022799999999</v>
      </c>
      <c r="R114" s="78">
        <f t="shared" si="23"/>
        <v>1.8955383034727206E-6</v>
      </c>
      <c r="T114" s="85">
        <v>11.122281909999996</v>
      </c>
    </row>
    <row r="115" spans="1:20" s="1" customFormat="1" x14ac:dyDescent="0.2">
      <c r="A115" s="17">
        <v>36434</v>
      </c>
      <c r="B115" s="1">
        <f t="shared" si="33"/>
        <v>10</v>
      </c>
      <c r="C115" s="47"/>
      <c r="D115" s="47"/>
      <c r="E115" s="47">
        <v>64.7</v>
      </c>
      <c r="F115" s="51">
        <v>80.320187793427081</v>
      </c>
      <c r="G115" s="16">
        <f t="shared" si="24"/>
        <v>1.9778200345326922</v>
      </c>
      <c r="H115" s="16">
        <f t="shared" si="25"/>
        <v>78.342367758894383</v>
      </c>
      <c r="I115" s="23">
        <f t="shared" si="26"/>
        <v>78.378996360576025</v>
      </c>
      <c r="J115" s="16">
        <f t="shared" si="17"/>
        <v>72.637775199081034</v>
      </c>
      <c r="K115" s="16">
        <f t="shared" si="27"/>
        <v>5.7412211614949911</v>
      </c>
      <c r="L115" s="16">
        <f t="shared" si="28"/>
        <v>0</v>
      </c>
      <c r="M115" s="16">
        <f t="shared" si="29"/>
        <v>8.54726249091089E-4</v>
      </c>
      <c r="N115" s="16">
        <f t="shared" si="30"/>
        <v>5.2993027443647514E-4</v>
      </c>
      <c r="O115" s="16">
        <f t="shared" si="31"/>
        <v>1.9783499648071285</v>
      </c>
      <c r="P115" s="1">
        <f>'App MESURE'!T111</f>
        <v>0.37229246085121254</v>
      </c>
      <c r="Q115" s="85">
        <v>17.868303419354838</v>
      </c>
      <c r="R115" s="78">
        <f t="shared" si="23"/>
        <v>2.5794207060131069</v>
      </c>
      <c r="T115" s="85">
        <v>8.7057342354838703</v>
      </c>
    </row>
    <row r="116" spans="1:20" s="1" customFormat="1" x14ac:dyDescent="0.2">
      <c r="A116" s="17">
        <v>36465</v>
      </c>
      <c r="B116" s="1">
        <f t="shared" si="33"/>
        <v>11</v>
      </c>
      <c r="C116" s="47"/>
      <c r="D116" s="47"/>
      <c r="E116" s="47">
        <v>35.98809524</v>
      </c>
      <c r="F116" s="51">
        <v>54.537089201877833</v>
      </c>
      <c r="G116" s="16">
        <f t="shared" si="24"/>
        <v>0.12161410166278665</v>
      </c>
      <c r="H116" s="16">
        <f t="shared" si="25"/>
        <v>54.415475100215048</v>
      </c>
      <c r="I116" s="23">
        <f t="shared" si="26"/>
        <v>60.156696261710039</v>
      </c>
      <c r="J116" s="16">
        <f t="shared" si="17"/>
        <v>53.884119933421609</v>
      </c>
      <c r="K116" s="16">
        <f t="shared" si="27"/>
        <v>6.2725763282884301</v>
      </c>
      <c r="L116" s="16">
        <f t="shared" si="28"/>
        <v>0</v>
      </c>
      <c r="M116" s="16">
        <f t="shared" si="29"/>
        <v>3.2479597465461386E-4</v>
      </c>
      <c r="N116" s="16">
        <f t="shared" si="30"/>
        <v>2.013735042858606E-4</v>
      </c>
      <c r="O116" s="16">
        <f t="shared" si="31"/>
        <v>0.1218154751670725</v>
      </c>
      <c r="P116" s="1">
        <f>'App MESURE'!T112</f>
        <v>0.7343222057654859</v>
      </c>
      <c r="Q116" s="85">
        <v>11.122281909999996</v>
      </c>
      <c r="R116" s="78">
        <f t="shared" si="23"/>
        <v>0.37516449502835741</v>
      </c>
      <c r="T116" s="85">
        <v>7.1792220290322577</v>
      </c>
    </row>
    <row r="117" spans="1:20" s="1" customFormat="1" x14ac:dyDescent="0.2">
      <c r="A117" s="17">
        <v>36495</v>
      </c>
      <c r="B117" s="1">
        <f t="shared" si="33"/>
        <v>12</v>
      </c>
      <c r="C117" s="47"/>
      <c r="D117" s="47"/>
      <c r="E117" s="47">
        <v>37.364285709999997</v>
      </c>
      <c r="F117" s="51">
        <v>45.587793427229954</v>
      </c>
      <c r="G117" s="16">
        <f t="shared" si="24"/>
        <v>0</v>
      </c>
      <c r="H117" s="16">
        <f t="shared" si="25"/>
        <v>45.587793427229954</v>
      </c>
      <c r="I117" s="23">
        <f t="shared" si="26"/>
        <v>51.860369755518384</v>
      </c>
      <c r="J117" s="16">
        <f t="shared" si="17"/>
        <v>46.335675371491753</v>
      </c>
      <c r="K117" s="16">
        <f t="shared" si="27"/>
        <v>5.5246943840266312</v>
      </c>
      <c r="L117" s="16">
        <f t="shared" si="28"/>
        <v>0</v>
      </c>
      <c r="M117" s="16">
        <f t="shared" si="29"/>
        <v>1.2342247036875326E-4</v>
      </c>
      <c r="N117" s="16">
        <f t="shared" si="30"/>
        <v>7.6521931628627021E-5</v>
      </c>
      <c r="O117" s="16">
        <f t="shared" si="31"/>
        <v>7.6521931628627021E-5</v>
      </c>
      <c r="P117" s="1">
        <f>'App MESURE'!T113</f>
        <v>0.4607432244139737</v>
      </c>
      <c r="Q117" s="85">
        <v>8.7057342354838703</v>
      </c>
      <c r="R117" s="78">
        <f t="shared" si="23"/>
        <v>0.21221381077595744</v>
      </c>
      <c r="T117" s="85">
        <v>11.876742120689654</v>
      </c>
    </row>
    <row r="118" spans="1:20" s="1" customFormat="1" x14ac:dyDescent="0.2">
      <c r="A118" s="17">
        <v>36526</v>
      </c>
      <c r="B118" s="1">
        <f t="shared" si="33"/>
        <v>1</v>
      </c>
      <c r="C118" s="47"/>
      <c r="D118" s="47"/>
      <c r="E118" s="47">
        <v>29.6547619</v>
      </c>
      <c r="F118" s="51">
        <v>30.538967136150184</v>
      </c>
      <c r="G118" s="16">
        <f t="shared" si="24"/>
        <v>0</v>
      </c>
      <c r="H118" s="16">
        <f t="shared" si="25"/>
        <v>30.538967136150184</v>
      </c>
      <c r="I118" s="23">
        <f t="shared" si="26"/>
        <v>36.063661520176815</v>
      </c>
      <c r="J118" s="16">
        <f t="shared" si="17"/>
        <v>33.638376754793697</v>
      </c>
      <c r="K118" s="16">
        <f t="shared" si="27"/>
        <v>2.4252847653831182</v>
      </c>
      <c r="L118" s="16">
        <f t="shared" si="28"/>
        <v>0</v>
      </c>
      <c r="M118" s="16">
        <f t="shared" si="29"/>
        <v>4.6900538740126242E-5</v>
      </c>
      <c r="N118" s="16">
        <f t="shared" si="30"/>
        <v>2.9078334018878269E-5</v>
      </c>
      <c r="O118" s="16">
        <f t="shared" si="31"/>
        <v>2.9078334018878269E-5</v>
      </c>
      <c r="P118" s="1">
        <f>'App MESURE'!T114</f>
        <v>0.1815194384761887</v>
      </c>
      <c r="Q118" s="85">
        <v>7.1792220290322577</v>
      </c>
      <c r="R118" s="78">
        <f t="shared" si="23"/>
        <v>3.2938750824534506E-2</v>
      </c>
      <c r="T118" s="85">
        <v>14.227951258064515</v>
      </c>
    </row>
    <row r="119" spans="1:20" s="1" customFormat="1" x14ac:dyDescent="0.2">
      <c r="A119" s="17">
        <v>36557</v>
      </c>
      <c r="B119" s="1">
        <f t="shared" si="33"/>
        <v>2</v>
      </c>
      <c r="C119" s="47"/>
      <c r="D119" s="47"/>
      <c r="E119" s="47">
        <v>2.1428571E-2</v>
      </c>
      <c r="F119" s="51">
        <v>0.14647887323943651</v>
      </c>
      <c r="G119" s="16">
        <f t="shared" si="24"/>
        <v>0</v>
      </c>
      <c r="H119" s="16">
        <f t="shared" si="25"/>
        <v>0.14647887323943651</v>
      </c>
      <c r="I119" s="23">
        <f t="shared" si="26"/>
        <v>2.5717636386225546</v>
      </c>
      <c r="J119" s="16">
        <f t="shared" si="17"/>
        <v>2.5712409224763864</v>
      </c>
      <c r="K119" s="16">
        <f t="shared" si="27"/>
        <v>5.2271614616827833E-4</v>
      </c>
      <c r="L119" s="16">
        <f t="shared" si="28"/>
        <v>0</v>
      </c>
      <c r="M119" s="16">
        <f t="shared" si="29"/>
        <v>1.7822204721247973E-5</v>
      </c>
      <c r="N119" s="16">
        <f t="shared" si="30"/>
        <v>1.1049766927173744E-5</v>
      </c>
      <c r="O119" s="16">
        <f t="shared" si="31"/>
        <v>1.1049766927173744E-5</v>
      </c>
      <c r="P119" s="1">
        <f>'App MESURE'!T115</f>
        <v>9.9667572240715735E-2</v>
      </c>
      <c r="Q119" s="85">
        <v>11.876742120689654</v>
      </c>
      <c r="R119" s="78">
        <f t="shared" si="23"/>
        <v>9.9314224715687238E-3</v>
      </c>
      <c r="T119" s="85">
        <v>12.769985663333332</v>
      </c>
    </row>
    <row r="120" spans="1:20" s="1" customFormat="1" x14ac:dyDescent="0.2">
      <c r="A120" s="17">
        <v>36586</v>
      </c>
      <c r="B120" s="1">
        <f t="shared" si="33"/>
        <v>3</v>
      </c>
      <c r="C120" s="47"/>
      <c r="D120" s="47"/>
      <c r="E120" s="47">
        <v>1.9238095239999999</v>
      </c>
      <c r="F120" s="51">
        <v>5.1018779342722933</v>
      </c>
      <c r="G120" s="16">
        <f t="shared" si="24"/>
        <v>0</v>
      </c>
      <c r="H120" s="16">
        <f t="shared" si="25"/>
        <v>5.1018779342722933</v>
      </c>
      <c r="I120" s="23">
        <f t="shared" si="26"/>
        <v>5.1024006504184616</v>
      </c>
      <c r="J120" s="16">
        <f t="shared" si="17"/>
        <v>5.0994448413546714</v>
      </c>
      <c r="K120" s="16">
        <f t="shared" si="27"/>
        <v>2.9558090637902268E-3</v>
      </c>
      <c r="L120" s="16">
        <f t="shared" si="28"/>
        <v>0</v>
      </c>
      <c r="M120" s="16">
        <f t="shared" si="29"/>
        <v>6.7724377940742291E-6</v>
      </c>
      <c r="N120" s="16">
        <f t="shared" si="30"/>
        <v>4.1989114323260218E-6</v>
      </c>
      <c r="O120" s="16">
        <f t="shared" si="31"/>
        <v>4.1989114323260218E-6</v>
      </c>
      <c r="P120" s="1">
        <f>'App MESURE'!T116</f>
        <v>5.4358144956592525E-2</v>
      </c>
      <c r="Q120" s="85">
        <v>14.227951258064515</v>
      </c>
      <c r="R120" s="78">
        <f t="shared" si="23"/>
        <v>2.9543514506801855E-3</v>
      </c>
      <c r="T120" s="85">
        <v>17.394754403225804</v>
      </c>
    </row>
    <row r="121" spans="1:20" s="1" customFormat="1" x14ac:dyDescent="0.2">
      <c r="A121" s="17">
        <v>36617</v>
      </c>
      <c r="B121" s="1">
        <f t="shared" si="33"/>
        <v>4</v>
      </c>
      <c r="C121" s="47"/>
      <c r="D121" s="47"/>
      <c r="E121" s="47">
        <v>68.909523809999996</v>
      </c>
      <c r="F121" s="51">
        <v>77.499530516431804</v>
      </c>
      <c r="G121" s="16">
        <f t="shared" si="24"/>
        <v>1.7747520924247804</v>
      </c>
      <c r="H121" s="16">
        <f t="shared" si="25"/>
        <v>75.724778424007027</v>
      </c>
      <c r="I121" s="23">
        <f t="shared" si="26"/>
        <v>75.727734233070819</v>
      </c>
      <c r="J121" s="16">
        <f t="shared" si="17"/>
        <v>66.108503806672971</v>
      </c>
      <c r="K121" s="16">
        <f t="shared" si="27"/>
        <v>9.6192304263978485</v>
      </c>
      <c r="L121" s="16">
        <f t="shared" si="28"/>
        <v>0</v>
      </c>
      <c r="M121" s="16">
        <f t="shared" si="29"/>
        <v>2.5735263617482073E-6</v>
      </c>
      <c r="N121" s="16">
        <f t="shared" si="30"/>
        <v>1.5955863442838884E-6</v>
      </c>
      <c r="O121" s="16">
        <f t="shared" si="31"/>
        <v>1.7747536880111248</v>
      </c>
      <c r="P121" s="1">
        <f>'App MESURE'!T117</f>
        <v>0.12296669070940773</v>
      </c>
      <c r="Q121" s="85">
        <v>12.769985663333332</v>
      </c>
      <c r="R121" s="78">
        <f t="shared" si="23"/>
        <v>2.7284002844550224</v>
      </c>
      <c r="T121" s="85">
        <v>23.407852199999994</v>
      </c>
    </row>
    <row r="122" spans="1:20" s="1" customFormat="1" x14ac:dyDescent="0.2">
      <c r="A122" s="17">
        <v>36647</v>
      </c>
      <c r="B122" s="1">
        <f t="shared" si="33"/>
        <v>5</v>
      </c>
      <c r="C122" s="47"/>
      <c r="D122" s="47"/>
      <c r="E122" s="47">
        <v>39.928571429999998</v>
      </c>
      <c r="F122" s="51">
        <v>67.96995305164306</v>
      </c>
      <c r="G122" s="16">
        <f t="shared" si="24"/>
        <v>1.0886879964017375</v>
      </c>
      <c r="H122" s="16">
        <f t="shared" si="25"/>
        <v>66.881265055241329</v>
      </c>
      <c r="I122" s="23">
        <f t="shared" si="26"/>
        <v>76.500495481639177</v>
      </c>
      <c r="J122" s="16">
        <f t="shared" si="17"/>
        <v>70.804502391426254</v>
      </c>
      <c r="K122" s="16">
        <f t="shared" si="27"/>
        <v>5.695993090212923</v>
      </c>
      <c r="L122" s="16">
        <f t="shared" si="28"/>
        <v>0</v>
      </c>
      <c r="M122" s="16">
        <f t="shared" si="29"/>
        <v>9.7794001746431889E-7</v>
      </c>
      <c r="N122" s="16">
        <f t="shared" si="30"/>
        <v>6.0632281082787769E-7</v>
      </c>
      <c r="O122" s="16">
        <f t="shared" si="31"/>
        <v>1.0886886027245484</v>
      </c>
      <c r="P122" s="1">
        <f>'App MESURE'!T118</f>
        <v>0.95358093271507782</v>
      </c>
      <c r="Q122" s="85">
        <v>17.394754403225804</v>
      </c>
      <c r="R122" s="78">
        <f t="shared" si="23"/>
        <v>1.8254082495387989E-2</v>
      </c>
      <c r="T122" s="85">
        <v>24.804295645161293</v>
      </c>
    </row>
    <row r="123" spans="1:20" s="1" customFormat="1" ht="13.5" thickBot="1" x14ac:dyDescent="0.25">
      <c r="A123" s="17">
        <v>36678</v>
      </c>
      <c r="B123" s="1">
        <f t="shared" si="33"/>
        <v>6</v>
      </c>
      <c r="C123" s="47"/>
      <c r="D123" s="47"/>
      <c r="E123" s="47">
        <v>0.51904761899999996</v>
      </c>
      <c r="F123" s="51">
        <v>3.4032863849765209</v>
      </c>
      <c r="G123" s="16">
        <f t="shared" si="24"/>
        <v>0</v>
      </c>
      <c r="H123" s="16">
        <f t="shared" si="25"/>
        <v>3.4032863849765209</v>
      </c>
      <c r="I123" s="23">
        <f t="shared" si="26"/>
        <v>9.0992794751894444</v>
      </c>
      <c r="J123" s="16">
        <f t="shared" si="17"/>
        <v>9.0946779584700685</v>
      </c>
      <c r="K123" s="16">
        <f t="shared" si="27"/>
        <v>4.6015167193758089E-3</v>
      </c>
      <c r="L123" s="16">
        <f t="shared" si="28"/>
        <v>0</v>
      </c>
      <c r="M123" s="16">
        <f t="shared" si="29"/>
        <v>3.716172066364412E-7</v>
      </c>
      <c r="N123" s="16">
        <f t="shared" si="30"/>
        <v>2.3040266811459354E-7</v>
      </c>
      <c r="O123" s="16">
        <f t="shared" si="31"/>
        <v>2.3040266811459354E-7</v>
      </c>
      <c r="P123" s="1">
        <f>'App MESURE'!T119</f>
        <v>0.27149026452521102</v>
      </c>
      <c r="Q123" s="85">
        <v>23.407852199999994</v>
      </c>
      <c r="R123" s="78">
        <f t="shared" si="23"/>
        <v>7.3706838627859511E-2</v>
      </c>
      <c r="T123" s="86">
        <v>25.475114225806454</v>
      </c>
    </row>
    <row r="124" spans="1:20" s="1" customFormat="1" x14ac:dyDescent="0.2">
      <c r="A124" s="17">
        <v>36708</v>
      </c>
      <c r="B124" s="1">
        <f t="shared" si="33"/>
        <v>7</v>
      </c>
      <c r="C124" s="47"/>
      <c r="D124" s="47"/>
      <c r="E124" s="47">
        <v>0.97857142900000005</v>
      </c>
      <c r="F124" s="51">
        <v>4.438967136150227</v>
      </c>
      <c r="G124" s="16">
        <f t="shared" si="24"/>
        <v>0</v>
      </c>
      <c r="H124" s="16">
        <f t="shared" si="25"/>
        <v>4.438967136150227</v>
      </c>
      <c r="I124" s="23">
        <f t="shared" si="26"/>
        <v>4.4435686528696028</v>
      </c>
      <c r="J124" s="16">
        <f t="shared" si="17"/>
        <v>4.4431276116378129</v>
      </c>
      <c r="K124" s="16">
        <f t="shared" si="27"/>
        <v>4.4104123178989596E-4</v>
      </c>
      <c r="L124" s="16">
        <f t="shared" si="28"/>
        <v>0</v>
      </c>
      <c r="M124" s="16">
        <f t="shared" si="29"/>
        <v>1.4121453852184766E-7</v>
      </c>
      <c r="N124" s="16">
        <f t="shared" si="30"/>
        <v>8.7553013883545544E-8</v>
      </c>
      <c r="O124" s="16">
        <f t="shared" si="31"/>
        <v>8.7553013883545544E-8</v>
      </c>
      <c r="P124" s="1">
        <f>'App MESURE'!T120</f>
        <v>1.2024330709234815E-2</v>
      </c>
      <c r="Q124" s="85">
        <v>24.804295645161293</v>
      </c>
      <c r="R124" s="78">
        <f t="shared" si="23"/>
        <v>1.4458242347992588E-4</v>
      </c>
      <c r="T124" s="85">
        <v>21.965014949999997</v>
      </c>
    </row>
    <row r="125" spans="1:20" s="1" customFormat="1" ht="13.5" thickBot="1" x14ac:dyDescent="0.25">
      <c r="A125" s="17">
        <v>36739</v>
      </c>
      <c r="B125" s="4">
        <f t="shared" si="33"/>
        <v>8</v>
      </c>
      <c r="C125" s="48"/>
      <c r="D125" s="48"/>
      <c r="E125" s="48">
        <v>2.404761905</v>
      </c>
      <c r="F125" s="58">
        <v>9.1596244131455258</v>
      </c>
      <c r="G125" s="25">
        <f t="shared" si="24"/>
        <v>0</v>
      </c>
      <c r="H125" s="25">
        <f t="shared" si="25"/>
        <v>9.1596244131455258</v>
      </c>
      <c r="I125" s="24">
        <f t="shared" si="26"/>
        <v>9.1600654543773157</v>
      </c>
      <c r="J125" s="25">
        <f t="shared" si="17"/>
        <v>9.1565475872235851</v>
      </c>
      <c r="K125" s="25">
        <f t="shared" si="27"/>
        <v>3.5178671537305917E-3</v>
      </c>
      <c r="L125" s="25">
        <f t="shared" si="28"/>
        <v>0</v>
      </c>
      <c r="M125" s="25">
        <f t="shared" si="29"/>
        <v>5.3661524638302114E-8</v>
      </c>
      <c r="N125" s="25">
        <f t="shared" si="30"/>
        <v>3.327014527574731E-8</v>
      </c>
      <c r="O125" s="25">
        <f t="shared" si="31"/>
        <v>3.327014527574731E-8</v>
      </c>
      <c r="P125" s="4">
        <f>'App MESURE'!T121</f>
        <v>1.1713509752939966E-2</v>
      </c>
      <c r="Q125" s="86">
        <v>25.475114225806454</v>
      </c>
      <c r="R125" s="79">
        <f t="shared" si="23"/>
        <v>1.3720553131298428E-4</v>
      </c>
      <c r="T125" s="85">
        <v>15.138122838709675</v>
      </c>
    </row>
    <row r="126" spans="1:20" s="1" customFormat="1" x14ac:dyDescent="0.2">
      <c r="A126" s="17">
        <v>36770</v>
      </c>
      <c r="B126" s="1">
        <f t="shared" si="33"/>
        <v>9</v>
      </c>
      <c r="C126" s="47"/>
      <c r="D126" s="47"/>
      <c r="E126" s="47">
        <v>14.852380950000001</v>
      </c>
      <c r="F126" s="51">
        <v>19.556807511737048</v>
      </c>
      <c r="G126" s="16">
        <f t="shared" si="24"/>
        <v>0</v>
      </c>
      <c r="H126" s="16">
        <f t="shared" si="25"/>
        <v>19.556807511737048</v>
      </c>
      <c r="I126" s="23">
        <f t="shared" si="26"/>
        <v>19.560325378890781</v>
      </c>
      <c r="J126" s="16">
        <f t="shared" si="17"/>
        <v>19.504511792929087</v>
      </c>
      <c r="K126" s="16">
        <f t="shared" si="27"/>
        <v>5.5813585961693946E-2</v>
      </c>
      <c r="L126" s="16">
        <f t="shared" si="28"/>
        <v>0</v>
      </c>
      <c r="M126" s="16">
        <f t="shared" si="29"/>
        <v>2.0391379362554803E-8</v>
      </c>
      <c r="N126" s="16">
        <f t="shared" si="30"/>
        <v>1.2642655204783978E-8</v>
      </c>
      <c r="O126" s="16">
        <f t="shared" si="31"/>
        <v>1.2642655204783978E-8</v>
      </c>
      <c r="P126" s="1">
        <f>'App MESURE'!T122</f>
        <v>4.6598869807639713E-2</v>
      </c>
      <c r="Q126" s="85">
        <v>21.965014949999997</v>
      </c>
      <c r="R126" s="78">
        <f t="shared" si="23"/>
        <v>2.171453489082628E-3</v>
      </c>
      <c r="T126" s="85">
        <v>11.935713899999998</v>
      </c>
    </row>
    <row r="127" spans="1:20" s="1" customFormat="1" x14ac:dyDescent="0.2">
      <c r="A127" s="17">
        <v>36800</v>
      </c>
      <c r="B127" s="1">
        <f t="shared" si="33"/>
        <v>10</v>
      </c>
      <c r="C127" s="47"/>
      <c r="D127" s="47"/>
      <c r="E127" s="47">
        <v>48.8</v>
      </c>
      <c r="F127" s="51">
        <v>56.016431924882454</v>
      </c>
      <c r="G127" s="16">
        <f t="shared" si="24"/>
        <v>0.22811661257856636</v>
      </c>
      <c r="H127" s="16">
        <f t="shared" si="25"/>
        <v>55.788315312303887</v>
      </c>
      <c r="I127" s="23">
        <f t="shared" si="26"/>
        <v>55.844128898265581</v>
      </c>
      <c r="J127" s="16">
        <f t="shared" si="17"/>
        <v>52.711203028246565</v>
      </c>
      <c r="K127" s="16">
        <f t="shared" si="27"/>
        <v>3.1329258700190152</v>
      </c>
      <c r="L127" s="16">
        <f t="shared" si="28"/>
        <v>0</v>
      </c>
      <c r="M127" s="16">
        <f t="shared" si="29"/>
        <v>7.7487241577708252E-9</v>
      </c>
      <c r="N127" s="16">
        <f t="shared" si="30"/>
        <v>4.8042089778179119E-9</v>
      </c>
      <c r="O127" s="16">
        <f t="shared" si="31"/>
        <v>0.22811661738277533</v>
      </c>
      <c r="P127" s="1">
        <f>'App MESURE'!T123</f>
        <v>0.54922062977298891</v>
      </c>
      <c r="Q127" s="85">
        <v>15.138122838709675</v>
      </c>
      <c r="R127" s="78">
        <f t="shared" si="23"/>
        <v>0.10310778677309443</v>
      </c>
      <c r="T127" s="85">
        <v>10.415831758064517</v>
      </c>
    </row>
    <row r="128" spans="1:20" s="1" customFormat="1" x14ac:dyDescent="0.2">
      <c r="A128" s="17">
        <v>36831</v>
      </c>
      <c r="B128" s="1">
        <f t="shared" si="33"/>
        <v>11</v>
      </c>
      <c r="C128" s="47"/>
      <c r="D128" s="47"/>
      <c r="E128" s="47">
        <v>18.990476189999999</v>
      </c>
      <c r="F128" s="51">
        <v>37.583098591549245</v>
      </c>
      <c r="G128" s="16">
        <f t="shared" si="24"/>
        <v>0</v>
      </c>
      <c r="H128" s="16">
        <f t="shared" si="25"/>
        <v>37.583098591549245</v>
      </c>
      <c r="I128" s="23">
        <f t="shared" si="26"/>
        <v>40.71602446156826</v>
      </c>
      <c r="J128" s="16">
        <f t="shared" si="17"/>
        <v>38.801644705172514</v>
      </c>
      <c r="K128" s="16">
        <f t="shared" si="27"/>
        <v>1.9143797563957463</v>
      </c>
      <c r="L128" s="16">
        <f t="shared" si="28"/>
        <v>0</v>
      </c>
      <c r="M128" s="16">
        <f t="shared" si="29"/>
        <v>2.9445151799529133E-9</v>
      </c>
      <c r="N128" s="16">
        <f t="shared" si="30"/>
        <v>1.8255994115708063E-9</v>
      </c>
      <c r="O128" s="16">
        <f t="shared" si="31"/>
        <v>1.8255994115708063E-9</v>
      </c>
      <c r="P128" s="1">
        <f>'App MESURE'!T124</f>
        <v>0.233600005873036</v>
      </c>
      <c r="Q128" s="85">
        <v>11.935713899999998</v>
      </c>
      <c r="R128" s="78">
        <f t="shared" si="23"/>
        <v>5.4568961890962386E-2</v>
      </c>
      <c r="T128" s="85">
        <v>9.0933163451612913</v>
      </c>
    </row>
    <row r="129" spans="1:20" s="1" customFormat="1" x14ac:dyDescent="0.2">
      <c r="A129" s="17">
        <v>36861</v>
      </c>
      <c r="B129" s="1">
        <f t="shared" si="33"/>
        <v>12</v>
      </c>
      <c r="C129" s="47"/>
      <c r="D129" s="47"/>
      <c r="E129" s="47">
        <v>108.4666667</v>
      </c>
      <c r="F129" s="51">
        <v>115.03380281690113</v>
      </c>
      <c r="G129" s="16">
        <f t="shared" si="24"/>
        <v>4.4769617854413299</v>
      </c>
      <c r="H129" s="16">
        <f t="shared" si="25"/>
        <v>110.5568410314598</v>
      </c>
      <c r="I129" s="23">
        <f t="shared" si="26"/>
        <v>112.47122078785554</v>
      </c>
      <c r="J129" s="16">
        <f t="shared" si="17"/>
        <v>80.60731411220317</v>
      </c>
      <c r="K129" s="16">
        <f t="shared" si="27"/>
        <v>31.863906675652373</v>
      </c>
      <c r="L129" s="16">
        <f t="shared" si="28"/>
        <v>4.0294316251149809</v>
      </c>
      <c r="M129" s="16">
        <f t="shared" si="29"/>
        <v>4.0294316262338965</v>
      </c>
      <c r="N129" s="16">
        <f t="shared" si="30"/>
        <v>2.4982476082650158</v>
      </c>
      <c r="O129" s="16">
        <f t="shared" si="31"/>
        <v>6.9752093937063453</v>
      </c>
      <c r="P129" s="1">
        <f>'App MESURE'!T125</f>
        <v>7.2418529831085685</v>
      </c>
      <c r="Q129" s="85">
        <v>10.415831758064517</v>
      </c>
      <c r="R129" s="78">
        <f t="shared" si="23"/>
        <v>7.1098803769301402E-2</v>
      </c>
      <c r="T129" s="85">
        <v>9.920887785714287</v>
      </c>
    </row>
    <row r="130" spans="1:20" s="1" customFormat="1" x14ac:dyDescent="0.2">
      <c r="A130" s="17">
        <v>36892</v>
      </c>
      <c r="B130" s="1">
        <f t="shared" si="33"/>
        <v>1</v>
      </c>
      <c r="C130" s="47"/>
      <c r="D130" s="47"/>
      <c r="E130" s="47">
        <v>62.514285710000003</v>
      </c>
      <c r="F130" s="51">
        <v>75.061971830985783</v>
      </c>
      <c r="G130" s="16">
        <f t="shared" si="24"/>
        <v>1.5992646164886462</v>
      </c>
      <c r="H130" s="16">
        <f t="shared" si="25"/>
        <v>73.462707214497144</v>
      </c>
      <c r="I130" s="23">
        <f t="shared" si="26"/>
        <v>101.29718226503454</v>
      </c>
      <c r="J130" s="16">
        <f t="shared" si="17"/>
        <v>73.18371855991532</v>
      </c>
      <c r="K130" s="16">
        <f t="shared" si="27"/>
        <v>28.113463705119216</v>
      </c>
      <c r="L130" s="16">
        <f t="shared" si="28"/>
        <v>3.019733230141608</v>
      </c>
      <c r="M130" s="16">
        <f t="shared" si="29"/>
        <v>4.5509172481104887</v>
      </c>
      <c r="N130" s="16">
        <f t="shared" si="30"/>
        <v>2.8215686938285032</v>
      </c>
      <c r="O130" s="16">
        <f t="shared" si="31"/>
        <v>4.4208333103171498</v>
      </c>
      <c r="P130" s="1">
        <f>'App MESURE'!T126</f>
        <v>5.7327817179020988</v>
      </c>
      <c r="Q130" s="85">
        <v>9.0933163451612913</v>
      </c>
      <c r="R130" s="78">
        <f t="shared" si="23"/>
        <v>1.7212086241646836</v>
      </c>
      <c r="T130" s="85">
        <v>14.286690274193548</v>
      </c>
    </row>
    <row r="131" spans="1:20" s="1" customFormat="1" x14ac:dyDescent="0.2">
      <c r="A131" s="17">
        <v>36923</v>
      </c>
      <c r="B131" s="1">
        <f t="shared" si="33"/>
        <v>2</v>
      </c>
      <c r="C131" s="47"/>
      <c r="D131" s="47"/>
      <c r="E131" s="47">
        <v>8.0142857139999997</v>
      </c>
      <c r="F131" s="51">
        <v>13.038028169014064</v>
      </c>
      <c r="G131" s="16">
        <f t="shared" si="24"/>
        <v>0</v>
      </c>
      <c r="H131" s="16">
        <f t="shared" si="25"/>
        <v>13.038028169014064</v>
      </c>
      <c r="I131" s="23">
        <f t="shared" si="26"/>
        <v>38.131758643991667</v>
      </c>
      <c r="J131" s="16">
        <f t="shared" si="17"/>
        <v>36.09123645116231</v>
      </c>
      <c r="K131" s="16">
        <f t="shared" si="27"/>
        <v>2.0405221928293571</v>
      </c>
      <c r="L131" s="16">
        <f t="shared" si="28"/>
        <v>0</v>
      </c>
      <c r="M131" s="16">
        <f t="shared" si="29"/>
        <v>1.7293485542819855</v>
      </c>
      <c r="N131" s="16">
        <f t="shared" si="30"/>
        <v>1.0721961036548311</v>
      </c>
      <c r="O131" s="16">
        <f t="shared" si="31"/>
        <v>1.0721961036548311</v>
      </c>
      <c r="P131" s="1">
        <f>'App MESURE'!T127</f>
        <v>0.24391452530269084</v>
      </c>
      <c r="Q131" s="85">
        <v>9.920887785714287</v>
      </c>
      <c r="R131" s="78">
        <f t="shared" si="23"/>
        <v>0.6860503730375126</v>
      </c>
      <c r="T131" s="85">
        <v>15.117956600000001</v>
      </c>
    </row>
    <row r="132" spans="1:20" s="1" customFormat="1" x14ac:dyDescent="0.2">
      <c r="A132" s="17">
        <v>36951</v>
      </c>
      <c r="B132" s="1">
        <f t="shared" si="33"/>
        <v>3</v>
      </c>
      <c r="C132" s="47"/>
      <c r="D132" s="47"/>
      <c r="E132" s="47">
        <v>13.233333330000001</v>
      </c>
      <c r="F132" s="51">
        <v>23.691079812206549</v>
      </c>
      <c r="G132" s="16">
        <f t="shared" si="24"/>
        <v>0</v>
      </c>
      <c r="H132" s="16">
        <f t="shared" si="25"/>
        <v>23.691079812206549</v>
      </c>
      <c r="I132" s="23">
        <f t="shared" si="26"/>
        <v>25.731602005035906</v>
      </c>
      <c r="J132" s="16">
        <f t="shared" si="17"/>
        <v>25.363307710762623</v>
      </c>
      <c r="K132" s="16">
        <f t="shared" si="27"/>
        <v>0.36829429427328364</v>
      </c>
      <c r="L132" s="16">
        <f t="shared" si="28"/>
        <v>0</v>
      </c>
      <c r="M132" s="16">
        <f t="shared" si="29"/>
        <v>0.65715245062715444</v>
      </c>
      <c r="N132" s="16">
        <f t="shared" si="30"/>
        <v>0.40743451938883574</v>
      </c>
      <c r="O132" s="16">
        <f t="shared" si="31"/>
        <v>0.40743451938883574</v>
      </c>
      <c r="P132" s="1">
        <f>'App MESURE'!T128</f>
        <v>0.26315878279671723</v>
      </c>
      <c r="Q132" s="85">
        <v>14.286690274193548</v>
      </c>
      <c r="R132" s="78">
        <f t="shared" si="23"/>
        <v>2.0815488169198364E-2</v>
      </c>
      <c r="T132" s="85">
        <v>17.150479725806452</v>
      </c>
    </row>
    <row r="133" spans="1:20" s="1" customFormat="1" x14ac:dyDescent="0.2">
      <c r="A133" s="17">
        <v>36982</v>
      </c>
      <c r="B133" s="1">
        <f t="shared" si="33"/>
        <v>4</v>
      </c>
      <c r="C133" s="47"/>
      <c r="D133" s="47"/>
      <c r="E133" s="47">
        <v>2.6571428570000002</v>
      </c>
      <c r="F133" s="51">
        <v>4.8253521126760441</v>
      </c>
      <c r="G133" s="16">
        <f t="shared" si="24"/>
        <v>0</v>
      </c>
      <c r="H133" s="16">
        <f t="shared" si="25"/>
        <v>4.8253521126760441</v>
      </c>
      <c r="I133" s="23">
        <f t="shared" si="26"/>
        <v>5.1936464069493278</v>
      </c>
      <c r="J133" s="16">
        <f t="shared" si="17"/>
        <v>5.1908915275696659</v>
      </c>
      <c r="K133" s="16">
        <f t="shared" si="27"/>
        <v>2.7548793796619009E-3</v>
      </c>
      <c r="L133" s="16">
        <f t="shared" si="28"/>
        <v>0</v>
      </c>
      <c r="M133" s="16">
        <f t="shared" si="29"/>
        <v>0.2497179312383187</v>
      </c>
      <c r="N133" s="16">
        <f t="shared" si="30"/>
        <v>0.15482511736775759</v>
      </c>
      <c r="O133" s="16">
        <f t="shared" si="31"/>
        <v>0.15482511736775759</v>
      </c>
      <c r="P133" s="1">
        <f>'App MESURE'!T129</f>
        <v>6.5924828810177943E-2</v>
      </c>
      <c r="Q133" s="85">
        <v>15.117956600000001</v>
      </c>
      <c r="R133" s="78">
        <f t="shared" si="23"/>
        <v>7.9032613056209261E-3</v>
      </c>
      <c r="T133" s="85">
        <v>23.679794333333334</v>
      </c>
    </row>
    <row r="134" spans="1:20" s="1" customFormat="1" x14ac:dyDescent="0.2">
      <c r="A134" s="17">
        <v>37012</v>
      </c>
      <c r="B134" s="1">
        <f t="shared" si="33"/>
        <v>5</v>
      </c>
      <c r="C134" s="47"/>
      <c r="D134" s="47"/>
      <c r="E134" s="47">
        <v>13.45238095</v>
      </c>
      <c r="F134" s="51">
        <v>25.289201877934168</v>
      </c>
      <c r="G134" s="16">
        <f t="shared" si="24"/>
        <v>0</v>
      </c>
      <c r="H134" s="16">
        <f t="shared" si="25"/>
        <v>25.289201877934168</v>
      </c>
      <c r="I134" s="23">
        <f t="shared" si="26"/>
        <v>25.29195675731383</v>
      </c>
      <c r="J134" s="16">
        <f t="shared" si="17"/>
        <v>25.055856585045706</v>
      </c>
      <c r="K134" s="16">
        <f t="shared" si="27"/>
        <v>0.23610017226812374</v>
      </c>
      <c r="L134" s="16">
        <f t="shared" si="28"/>
        <v>0</v>
      </c>
      <c r="M134" s="16">
        <f t="shared" si="29"/>
        <v>9.4892813870561116E-2</v>
      </c>
      <c r="N134" s="16">
        <f t="shared" si="30"/>
        <v>5.8833544599747892E-2</v>
      </c>
      <c r="O134" s="16">
        <f t="shared" si="31"/>
        <v>5.8833544599747892E-2</v>
      </c>
      <c r="P134" s="1">
        <f>'App MESURE'!T130</f>
        <v>0.13242748857910597</v>
      </c>
      <c r="Q134" s="85">
        <v>17.150479725806452</v>
      </c>
      <c r="R134" s="78">
        <f t="shared" si="23"/>
        <v>5.4160685904368951E-3</v>
      </c>
      <c r="T134" s="85">
        <v>23.986301258064515</v>
      </c>
    </row>
    <row r="135" spans="1:20" s="1" customFormat="1" ht="13.5" thickBot="1" x14ac:dyDescent="0.25">
      <c r="A135" s="17">
        <v>37043</v>
      </c>
      <c r="B135" s="1">
        <f t="shared" si="33"/>
        <v>6</v>
      </c>
      <c r="C135" s="47"/>
      <c r="D135" s="47"/>
      <c r="E135" s="47">
        <v>0.94285714300000001</v>
      </c>
      <c r="F135" s="51">
        <v>5.002816901408444</v>
      </c>
      <c r="G135" s="16">
        <f t="shared" si="24"/>
        <v>0</v>
      </c>
      <c r="H135" s="16">
        <f t="shared" si="25"/>
        <v>5.002816901408444</v>
      </c>
      <c r="I135" s="23">
        <f t="shared" si="26"/>
        <v>5.2389170736765678</v>
      </c>
      <c r="J135" s="16">
        <f t="shared" ref="J135:J198" si="34">I135/SQRT(1+(I135/($K$2*(300+(25*Q135)+0.05*(Q135)^3)))^2)</f>
        <v>5.2380713012958671</v>
      </c>
      <c r="K135" s="16">
        <f t="shared" si="27"/>
        <v>8.4577238070071559E-4</v>
      </c>
      <c r="L135" s="16">
        <f t="shared" si="28"/>
        <v>0</v>
      </c>
      <c r="M135" s="16">
        <f t="shared" si="29"/>
        <v>3.6059269270813224E-2</v>
      </c>
      <c r="N135" s="16">
        <f t="shared" si="30"/>
        <v>2.23567469479042E-2</v>
      </c>
      <c r="O135" s="16">
        <f t="shared" si="31"/>
        <v>2.23567469479042E-2</v>
      </c>
      <c r="P135" s="1">
        <f>'App MESURE'!T131</f>
        <v>1.7692520872219255E-2</v>
      </c>
      <c r="Q135" s="85">
        <v>23.679794333333334</v>
      </c>
      <c r="R135" s="78">
        <f t="shared" ref="R135:R198" si="35">(P135-O135)^2</f>
        <v>2.1755004885099382E-5</v>
      </c>
      <c r="T135" s="86">
        <v>24.713599709677421</v>
      </c>
    </row>
    <row r="136" spans="1:20" s="1" customFormat="1" x14ac:dyDescent="0.2">
      <c r="A136" s="17">
        <v>37073</v>
      </c>
      <c r="B136" s="1">
        <f t="shared" si="33"/>
        <v>7</v>
      </c>
      <c r="C136" s="47"/>
      <c r="D136" s="47"/>
      <c r="E136" s="47">
        <v>0.41666666699999999</v>
      </c>
      <c r="F136" s="51">
        <v>2.1863849765258179</v>
      </c>
      <c r="G136" s="16">
        <f t="shared" si="24"/>
        <v>0</v>
      </c>
      <c r="H136" s="16">
        <f t="shared" si="25"/>
        <v>2.1863849765258179</v>
      </c>
      <c r="I136" s="23">
        <f t="shared" si="26"/>
        <v>2.1872307489065186</v>
      </c>
      <c r="J136" s="16">
        <f t="shared" si="34"/>
        <v>2.1871717769819305</v>
      </c>
      <c r="K136" s="16">
        <f t="shared" si="27"/>
        <v>5.8971924588036018E-5</v>
      </c>
      <c r="L136" s="16">
        <f t="shared" si="28"/>
        <v>0</v>
      </c>
      <c r="M136" s="16">
        <f t="shared" si="29"/>
        <v>1.3702522322909024E-2</v>
      </c>
      <c r="N136" s="16">
        <f t="shared" si="30"/>
        <v>8.4955638402035953E-3</v>
      </c>
      <c r="O136" s="16">
        <f t="shared" si="31"/>
        <v>8.4955638402035953E-3</v>
      </c>
      <c r="P136" s="1">
        <f>'App MESURE'!T132</f>
        <v>7.8682104936351905E-3</v>
      </c>
      <c r="Q136" s="85">
        <v>23.986301258064515</v>
      </c>
      <c r="R136" s="78">
        <f t="shared" si="35"/>
        <v>3.9357222145057707E-7</v>
      </c>
      <c r="T136" s="85">
        <v>20.73915216666667</v>
      </c>
    </row>
    <row r="137" spans="1:20" s="1" customFormat="1" ht="13.5" thickBot="1" x14ac:dyDescent="0.25">
      <c r="A137" s="17">
        <v>37104</v>
      </c>
      <c r="B137" s="4">
        <f t="shared" si="33"/>
        <v>8</v>
      </c>
      <c r="C137" s="48"/>
      <c r="D137" s="48"/>
      <c r="E137" s="48">
        <v>1.9261904759999999</v>
      </c>
      <c r="F137" s="58">
        <v>6.53802816901407</v>
      </c>
      <c r="G137" s="25">
        <f t="shared" si="24"/>
        <v>0</v>
      </c>
      <c r="H137" s="25">
        <f t="shared" si="25"/>
        <v>6.53802816901407</v>
      </c>
      <c r="I137" s="24">
        <f t="shared" si="26"/>
        <v>6.5380871409386581</v>
      </c>
      <c r="J137" s="25">
        <f t="shared" si="34"/>
        <v>6.5366646498084116</v>
      </c>
      <c r="K137" s="25">
        <f t="shared" si="27"/>
        <v>1.422491130246506E-3</v>
      </c>
      <c r="L137" s="25">
        <f t="shared" si="28"/>
        <v>0</v>
      </c>
      <c r="M137" s="25">
        <f t="shared" si="29"/>
        <v>5.2069584827054288E-3</v>
      </c>
      <c r="N137" s="25">
        <f t="shared" si="30"/>
        <v>3.228314259277366E-3</v>
      </c>
      <c r="O137" s="25">
        <f t="shared" si="31"/>
        <v>3.228314259277366E-3</v>
      </c>
      <c r="P137" s="4">
        <f>'App MESURE'!T133</f>
        <v>2.9394781866740934E-2</v>
      </c>
      <c r="Q137" s="86">
        <v>24.713599709677421</v>
      </c>
      <c r="R137" s="79">
        <f t="shared" si="35"/>
        <v>6.8468402705244022E-4</v>
      </c>
      <c r="T137" s="85">
        <v>19.968124774193548</v>
      </c>
    </row>
    <row r="138" spans="1:20" s="1" customFormat="1" x14ac:dyDescent="0.2">
      <c r="A138" s="17">
        <v>37135</v>
      </c>
      <c r="B138" s="1">
        <f t="shared" si="33"/>
        <v>9</v>
      </c>
      <c r="C138" s="47"/>
      <c r="D138" s="47"/>
      <c r="E138" s="47">
        <v>6.9690476190000004</v>
      </c>
      <c r="F138" s="51">
        <v>12.655399061032842</v>
      </c>
      <c r="G138" s="16">
        <f t="shared" si="24"/>
        <v>0</v>
      </c>
      <c r="H138" s="16">
        <f t="shared" si="25"/>
        <v>12.655399061032842</v>
      </c>
      <c r="I138" s="23">
        <f t="shared" si="26"/>
        <v>12.656821552163088</v>
      </c>
      <c r="J138" s="16">
        <f t="shared" si="34"/>
        <v>12.638799165961556</v>
      </c>
      <c r="K138" s="16">
        <f t="shared" si="27"/>
        <v>1.8022386201531404E-2</v>
      </c>
      <c r="L138" s="16">
        <f t="shared" si="28"/>
        <v>0</v>
      </c>
      <c r="M138" s="16">
        <f t="shared" si="29"/>
        <v>1.9786442234280628E-3</v>
      </c>
      <c r="N138" s="16">
        <f t="shared" si="30"/>
        <v>1.226759418525399E-3</v>
      </c>
      <c r="O138" s="16">
        <f t="shared" si="31"/>
        <v>1.226759418525399E-3</v>
      </c>
      <c r="P138" s="1">
        <f>'App MESURE'!T134</f>
        <v>2.0399623391568155E-2</v>
      </c>
      <c r="Q138" s="85">
        <v>20.73915216666667</v>
      </c>
      <c r="R138" s="78">
        <f t="shared" si="35"/>
        <v>3.6759871292880086E-4</v>
      </c>
      <c r="T138" s="85">
        <v>12.526366873333332</v>
      </c>
    </row>
    <row r="139" spans="1:20" s="1" customFormat="1" x14ac:dyDescent="0.2">
      <c r="A139" s="17">
        <v>37165</v>
      </c>
      <c r="B139" s="1">
        <f t="shared" si="33"/>
        <v>10</v>
      </c>
      <c r="C139" s="47"/>
      <c r="D139" s="47"/>
      <c r="E139" s="47">
        <v>2.0023809520000002</v>
      </c>
      <c r="F139" s="51">
        <v>8.9352112676056041</v>
      </c>
      <c r="G139" s="16">
        <f t="shared" si="24"/>
        <v>0</v>
      </c>
      <c r="H139" s="16">
        <f t="shared" si="25"/>
        <v>8.9352112676056041</v>
      </c>
      <c r="I139" s="23">
        <f t="shared" si="26"/>
        <v>8.9532336538071355</v>
      </c>
      <c r="J139" s="16">
        <f t="shared" si="34"/>
        <v>8.9461114321480082</v>
      </c>
      <c r="K139" s="16">
        <f t="shared" si="27"/>
        <v>7.1222216591273479E-3</v>
      </c>
      <c r="L139" s="16">
        <f t="shared" si="28"/>
        <v>0</v>
      </c>
      <c r="M139" s="16">
        <f t="shared" si="29"/>
        <v>7.5188480490266381E-4</v>
      </c>
      <c r="N139" s="16">
        <f t="shared" si="30"/>
        <v>4.6616857903965155E-4</v>
      </c>
      <c r="O139" s="16">
        <f t="shared" si="31"/>
        <v>4.6616857903965155E-4</v>
      </c>
      <c r="P139" s="1">
        <f>'App MESURE'!T135</f>
        <v>1.1944405320473283E-2</v>
      </c>
      <c r="Q139" s="85">
        <v>19.968124774193548</v>
      </c>
      <c r="R139" s="78">
        <f t="shared" si="35"/>
        <v>1.3174991869239697E-4</v>
      </c>
      <c r="T139" s="85">
        <v>11.965728564516128</v>
      </c>
    </row>
    <row r="140" spans="1:20" s="1" customFormat="1" x14ac:dyDescent="0.2">
      <c r="A140" s="17">
        <v>37196</v>
      </c>
      <c r="B140" s="1">
        <f t="shared" si="33"/>
        <v>11</v>
      </c>
      <c r="C140" s="47"/>
      <c r="D140" s="47"/>
      <c r="E140" s="47">
        <v>22.138095239999998</v>
      </c>
      <c r="F140" s="51">
        <v>20.750704225352084</v>
      </c>
      <c r="G140" s="16">
        <f t="shared" si="24"/>
        <v>0</v>
      </c>
      <c r="H140" s="16">
        <f t="shared" si="25"/>
        <v>20.750704225352084</v>
      </c>
      <c r="I140" s="23">
        <f t="shared" si="26"/>
        <v>20.757826447011212</v>
      </c>
      <c r="J140" s="16">
        <f t="shared" si="34"/>
        <v>20.510620630357508</v>
      </c>
      <c r="K140" s="16">
        <f t="shared" si="27"/>
        <v>0.24720581665370389</v>
      </c>
      <c r="L140" s="16">
        <f t="shared" si="28"/>
        <v>0</v>
      </c>
      <c r="M140" s="16">
        <f t="shared" si="29"/>
        <v>2.8571622586301225E-4</v>
      </c>
      <c r="N140" s="16">
        <f t="shared" si="30"/>
        <v>1.7714406003506759E-4</v>
      </c>
      <c r="O140" s="16">
        <f t="shared" si="31"/>
        <v>1.7714406003506759E-4</v>
      </c>
      <c r="P140" s="1">
        <f>'App MESURE'!T136</f>
        <v>1.7490635260606791E-2</v>
      </c>
      <c r="Q140" s="85">
        <v>12.526366873333332</v>
      </c>
      <c r="R140" s="78">
        <f t="shared" si="35"/>
        <v>2.9975697755227446E-4</v>
      </c>
      <c r="T140" s="85">
        <v>11.070068822580646</v>
      </c>
    </row>
    <row r="141" spans="1:20" s="1" customFormat="1" x14ac:dyDescent="0.2">
      <c r="A141" s="17">
        <v>37226</v>
      </c>
      <c r="B141" s="1">
        <f t="shared" si="33"/>
        <v>12</v>
      </c>
      <c r="C141" s="47"/>
      <c r="D141" s="47"/>
      <c r="E141" s="47">
        <v>114.547619</v>
      </c>
      <c r="F141" s="51">
        <v>99.489201877934065</v>
      </c>
      <c r="G141" s="16">
        <f t="shared" si="24"/>
        <v>3.3578573308486206</v>
      </c>
      <c r="H141" s="16">
        <f t="shared" si="25"/>
        <v>96.131344547085448</v>
      </c>
      <c r="I141" s="23">
        <f t="shared" si="26"/>
        <v>96.378550363739151</v>
      </c>
      <c r="J141" s="16">
        <f t="shared" si="34"/>
        <v>77.060312433512081</v>
      </c>
      <c r="K141" s="16">
        <f t="shared" si="27"/>
        <v>19.31823793022707</v>
      </c>
      <c r="L141" s="16">
        <f t="shared" si="28"/>
        <v>0.65187284188603134</v>
      </c>
      <c r="M141" s="16">
        <f t="shared" si="29"/>
        <v>0.65198141405185928</v>
      </c>
      <c r="N141" s="16">
        <f t="shared" si="30"/>
        <v>0.40422847671215273</v>
      </c>
      <c r="O141" s="16">
        <f t="shared" si="31"/>
        <v>3.7620858075607733</v>
      </c>
      <c r="P141" s="1">
        <f>'App MESURE'!T137</f>
        <v>8.9686587684989529</v>
      </c>
      <c r="Q141" s="85">
        <v>11.965728564516128</v>
      </c>
      <c r="R141" s="78">
        <f t="shared" si="35"/>
        <v>27.108401997572567</v>
      </c>
      <c r="T141" s="85">
        <v>12.324370232142858</v>
      </c>
    </row>
    <row r="142" spans="1:20" s="1" customFormat="1" x14ac:dyDescent="0.2">
      <c r="A142" s="17">
        <v>37257</v>
      </c>
      <c r="B142" s="1">
        <f t="shared" si="33"/>
        <v>1</v>
      </c>
      <c r="C142" s="47"/>
      <c r="D142" s="47"/>
      <c r="E142" s="47">
        <v>0.19761904799999999</v>
      </c>
      <c r="F142" s="51">
        <v>2.2319248826291056</v>
      </c>
      <c r="G142" s="16">
        <f t="shared" ref="G142:G205" si="36">IF((F142-$J$2)&gt;0,$I$2*(F142-$J$2),0)</f>
        <v>0</v>
      </c>
      <c r="H142" s="16">
        <f t="shared" ref="H142:H205" si="37">F142-G142</f>
        <v>2.2319248826291056</v>
      </c>
      <c r="I142" s="23">
        <f t="shared" si="26"/>
        <v>20.898289970970144</v>
      </c>
      <c r="J142" s="16">
        <f t="shared" si="34"/>
        <v>20.592269562431795</v>
      </c>
      <c r="K142" s="16">
        <f t="shared" ref="K142:K205" si="38">I142-J142</f>
        <v>0.30602040853834822</v>
      </c>
      <c r="L142" s="16">
        <f t="shared" ref="L142:L205" si="39">IF(K142&gt;$N$2,(K142-$N$2)/$L$2,0)</f>
        <v>0</v>
      </c>
      <c r="M142" s="16">
        <f t="shared" si="29"/>
        <v>0.24775293733970655</v>
      </c>
      <c r="N142" s="16">
        <f t="shared" ref="N142:N205" si="40">$M$2*M142</f>
        <v>0.15360682115061805</v>
      </c>
      <c r="O142" s="16">
        <f t="shared" ref="O142:O205" si="41">N142+G142</f>
        <v>0.15360682115061805</v>
      </c>
      <c r="P142" s="1">
        <f>'App MESURE'!T138</f>
        <v>0.14306644588314094</v>
      </c>
      <c r="Q142" s="85">
        <v>11.070068822580646</v>
      </c>
      <c r="R142" s="78">
        <f t="shared" si="35"/>
        <v>1.1109951077924326E-4</v>
      </c>
      <c r="T142" s="85">
        <v>12.750125067741937</v>
      </c>
    </row>
    <row r="143" spans="1:20" s="1" customFormat="1" x14ac:dyDescent="0.2">
      <c r="A143" s="17">
        <v>37288</v>
      </c>
      <c r="B143" s="1">
        <f t="shared" si="33"/>
        <v>2</v>
      </c>
      <c r="C143" s="47"/>
      <c r="D143" s="47"/>
      <c r="E143" s="47">
        <v>8.3119047619999993</v>
      </c>
      <c r="F143" s="51">
        <v>9.9802816901408367</v>
      </c>
      <c r="G143" s="16">
        <f t="shared" si="36"/>
        <v>0</v>
      </c>
      <c r="H143" s="16">
        <f t="shared" si="37"/>
        <v>9.9802816901408367</v>
      </c>
      <c r="I143" s="23">
        <f t="shared" ref="I143:I206" si="42">H143+K142-L142</f>
        <v>10.286302098679185</v>
      </c>
      <c r="J143" s="16">
        <f t="shared" si="34"/>
        <v>10.254963912753317</v>
      </c>
      <c r="K143" s="16">
        <f t="shared" si="38"/>
        <v>3.1338185925868345E-2</v>
      </c>
      <c r="L143" s="16">
        <f t="shared" si="39"/>
        <v>0</v>
      </c>
      <c r="M143" s="16">
        <f t="shared" ref="M143:M206" si="43">L143+M142-N142</f>
        <v>9.4146116189088497E-2</v>
      </c>
      <c r="N143" s="16">
        <f t="shared" si="40"/>
        <v>5.8370592037234867E-2</v>
      </c>
      <c r="O143" s="16">
        <f t="shared" si="41"/>
        <v>5.8370592037234867E-2</v>
      </c>
      <c r="P143" s="1">
        <f>'App MESURE'!T139</f>
        <v>9.7209888409694634E-2</v>
      </c>
      <c r="Q143" s="85">
        <v>12.324370232142858</v>
      </c>
      <c r="R143" s="78">
        <f t="shared" si="35"/>
        <v>1.5084909427077664E-3</v>
      </c>
      <c r="T143" s="85">
        <v>13.9058054</v>
      </c>
    </row>
    <row r="144" spans="1:20" s="1" customFormat="1" x14ac:dyDescent="0.2">
      <c r="A144" s="17">
        <v>37316</v>
      </c>
      <c r="B144" s="1">
        <f t="shared" si="33"/>
        <v>3</v>
      </c>
      <c r="C144" s="47"/>
      <c r="D144" s="47"/>
      <c r="E144" s="47">
        <v>69.780952380000002</v>
      </c>
      <c r="F144" s="51">
        <v>94.711267605633665</v>
      </c>
      <c r="G144" s="16">
        <f t="shared" si="36"/>
        <v>3.0138788942919943</v>
      </c>
      <c r="H144" s="16">
        <f t="shared" si="37"/>
        <v>91.697388711341674</v>
      </c>
      <c r="I144" s="23">
        <f t="shared" si="42"/>
        <v>91.728726897267535</v>
      </c>
      <c r="J144" s="16">
        <f t="shared" si="34"/>
        <v>75.933531977673951</v>
      </c>
      <c r="K144" s="16">
        <f t="shared" si="38"/>
        <v>15.795194919593584</v>
      </c>
      <c r="L144" s="16">
        <f t="shared" si="39"/>
        <v>0</v>
      </c>
      <c r="M144" s="16">
        <f t="shared" si="43"/>
        <v>3.577552415185363E-2</v>
      </c>
      <c r="N144" s="16">
        <f t="shared" si="40"/>
        <v>2.2180824974149249E-2</v>
      </c>
      <c r="O144" s="16">
        <f t="shared" si="41"/>
        <v>3.0360597192661434</v>
      </c>
      <c r="P144" s="1">
        <f>'App MESURE'!T140</f>
        <v>1.00460885313994</v>
      </c>
      <c r="Q144" s="85">
        <v>12.750125067741937</v>
      </c>
      <c r="R144" s="78">
        <f t="shared" si="35"/>
        <v>4.1267926214849009</v>
      </c>
      <c r="T144" s="85">
        <v>16.944560580645163</v>
      </c>
    </row>
    <row r="145" spans="1:20" s="1" customFormat="1" x14ac:dyDescent="0.2">
      <c r="A145" s="17">
        <v>37347</v>
      </c>
      <c r="B145" s="1">
        <f t="shared" si="33"/>
        <v>4</v>
      </c>
      <c r="C145" s="47"/>
      <c r="D145" s="47"/>
      <c r="E145" s="47">
        <v>87.69761905</v>
      </c>
      <c r="F145" s="51">
        <v>113.05868544600908</v>
      </c>
      <c r="G145" s="16">
        <f t="shared" si="36"/>
        <v>4.3347669065385324</v>
      </c>
      <c r="H145" s="16">
        <f t="shared" si="37"/>
        <v>108.72391853947055</v>
      </c>
      <c r="I145" s="23">
        <f t="shared" si="42"/>
        <v>124.51911345906413</v>
      </c>
      <c r="J145" s="16">
        <f t="shared" si="34"/>
        <v>94.887856354318743</v>
      </c>
      <c r="K145" s="16">
        <f t="shared" si="38"/>
        <v>29.631257104745387</v>
      </c>
      <c r="L145" s="16">
        <f t="shared" si="39"/>
        <v>3.4283552440062435</v>
      </c>
      <c r="M145" s="16">
        <f t="shared" si="43"/>
        <v>3.441949943183948</v>
      </c>
      <c r="N145" s="16">
        <f t="shared" si="40"/>
        <v>2.1340089647740479</v>
      </c>
      <c r="O145" s="16">
        <f t="shared" si="41"/>
        <v>6.4687758713125803</v>
      </c>
      <c r="P145" s="1">
        <f>'App MESURE'!T141</f>
        <v>4.2463701884693945</v>
      </c>
      <c r="Q145" s="85">
        <v>13.9058054</v>
      </c>
      <c r="R145" s="78">
        <f t="shared" si="35"/>
        <v>4.9390870191336864</v>
      </c>
      <c r="T145" s="85">
        <v>21.5692503</v>
      </c>
    </row>
    <row r="146" spans="1:20" s="1" customFormat="1" x14ac:dyDescent="0.2">
      <c r="A146" s="17">
        <v>37377</v>
      </c>
      <c r="B146" s="1">
        <f t="shared" si="33"/>
        <v>5</v>
      </c>
      <c r="C146" s="47"/>
      <c r="D146" s="47"/>
      <c r="E146" s="47">
        <v>12.12619048</v>
      </c>
      <c r="F146" s="51">
        <v>26.781220657276972</v>
      </c>
      <c r="G146" s="16">
        <f t="shared" si="36"/>
        <v>0</v>
      </c>
      <c r="H146" s="16">
        <f t="shared" si="37"/>
        <v>26.781220657276972</v>
      </c>
      <c r="I146" s="23">
        <f t="shared" si="42"/>
        <v>52.984122518016122</v>
      </c>
      <c r="J146" s="16">
        <f t="shared" si="34"/>
        <v>50.853672458024732</v>
      </c>
      <c r="K146" s="16">
        <f t="shared" si="38"/>
        <v>2.1304500599913894</v>
      </c>
      <c r="L146" s="16">
        <f t="shared" si="39"/>
        <v>0</v>
      </c>
      <c r="M146" s="16">
        <f t="shared" si="43"/>
        <v>1.3079409784099001</v>
      </c>
      <c r="N146" s="16">
        <f t="shared" si="40"/>
        <v>0.81092340661413809</v>
      </c>
      <c r="O146" s="16">
        <f t="shared" si="41"/>
        <v>0.81092340661413809</v>
      </c>
      <c r="P146" s="1">
        <f>'App MESURE'!T142</f>
        <v>0.21182004141556035</v>
      </c>
      <c r="Q146" s="85">
        <v>16.944560580645163</v>
      </c>
      <c r="R146" s="78">
        <f t="shared" si="35"/>
        <v>0.35892484219226045</v>
      </c>
      <c r="T146" s="85">
        <v>23.790002354838709</v>
      </c>
    </row>
    <row r="147" spans="1:20" s="1" customFormat="1" ht="13.5" thickBot="1" x14ac:dyDescent="0.25">
      <c r="A147" s="17">
        <v>37408</v>
      </c>
      <c r="B147" s="1">
        <f t="shared" si="33"/>
        <v>6</v>
      </c>
      <c r="C147" s="47"/>
      <c r="D147" s="47"/>
      <c r="E147" s="47">
        <v>0.84523809500000002</v>
      </c>
      <c r="F147" s="51">
        <v>4.3140845070422484</v>
      </c>
      <c r="G147" s="16">
        <f t="shared" si="36"/>
        <v>0</v>
      </c>
      <c r="H147" s="16">
        <f t="shared" si="37"/>
        <v>4.3140845070422484</v>
      </c>
      <c r="I147" s="23">
        <f t="shared" si="42"/>
        <v>6.4445345670336378</v>
      </c>
      <c r="J147" s="16">
        <f t="shared" si="34"/>
        <v>6.4424156218600412</v>
      </c>
      <c r="K147" s="16">
        <f t="shared" si="38"/>
        <v>2.1189451735965648E-3</v>
      </c>
      <c r="L147" s="16">
        <f t="shared" si="39"/>
        <v>0</v>
      </c>
      <c r="M147" s="16">
        <f t="shared" si="43"/>
        <v>0.497017571795762</v>
      </c>
      <c r="N147" s="16">
        <f t="shared" si="40"/>
        <v>0.30815089451337246</v>
      </c>
      <c r="O147" s="16">
        <f t="shared" si="41"/>
        <v>0.30815089451337246</v>
      </c>
      <c r="P147" s="1">
        <f>'App MESURE'!T143</f>
        <v>1.9812319794150084E-2</v>
      </c>
      <c r="Q147" s="85">
        <v>21.5692503</v>
      </c>
      <c r="R147" s="78">
        <f t="shared" si="35"/>
        <v>8.3139133671112572E-2</v>
      </c>
      <c r="T147" s="86">
        <v>22.611401967741937</v>
      </c>
    </row>
    <row r="148" spans="1:20" s="1" customFormat="1" x14ac:dyDescent="0.2">
      <c r="A148" s="17">
        <v>37438</v>
      </c>
      <c r="B148" s="1">
        <f t="shared" si="33"/>
        <v>7</v>
      </c>
      <c r="C148" s="47"/>
      <c r="D148" s="47"/>
      <c r="E148" s="47">
        <v>0.72142857100000002</v>
      </c>
      <c r="F148" s="51">
        <v>1.6582159624413126</v>
      </c>
      <c r="G148" s="16">
        <f t="shared" si="36"/>
        <v>0</v>
      </c>
      <c r="H148" s="16">
        <f t="shared" si="37"/>
        <v>1.6582159624413126</v>
      </c>
      <c r="I148" s="23">
        <f t="shared" si="42"/>
        <v>1.6603349076149092</v>
      </c>
      <c r="J148" s="16">
        <f t="shared" si="34"/>
        <v>1.6603083921187638</v>
      </c>
      <c r="K148" s="16">
        <f t="shared" si="38"/>
        <v>2.6515496145407269E-5</v>
      </c>
      <c r="L148" s="16">
        <f t="shared" si="39"/>
        <v>0</v>
      </c>
      <c r="M148" s="16">
        <f t="shared" si="43"/>
        <v>0.18886667728238954</v>
      </c>
      <c r="N148" s="16">
        <f t="shared" si="40"/>
        <v>0.11709733991508152</v>
      </c>
      <c r="O148" s="16">
        <f t="shared" si="41"/>
        <v>0.11709733991508152</v>
      </c>
      <c r="P148" s="1">
        <f>'App MESURE'!T144</f>
        <v>9.0315689300530348E-3</v>
      </c>
      <c r="Q148" s="85">
        <v>23.790002354838709</v>
      </c>
      <c r="R148" s="78">
        <f t="shared" si="35"/>
        <v>1.1678210858588623E-2</v>
      </c>
      <c r="T148" s="85">
        <v>21.001090299999994</v>
      </c>
    </row>
    <row r="149" spans="1:20" s="1" customFormat="1" ht="13.5" thickBot="1" x14ac:dyDescent="0.25">
      <c r="A149" s="17">
        <v>37469</v>
      </c>
      <c r="B149" s="4">
        <f t="shared" si="33"/>
        <v>8</v>
      </c>
      <c r="C149" s="48"/>
      <c r="D149" s="48"/>
      <c r="E149" s="48">
        <v>1.154761905</v>
      </c>
      <c r="F149" s="58">
        <v>4.7784037558685348</v>
      </c>
      <c r="G149" s="25">
        <f t="shared" si="36"/>
        <v>0</v>
      </c>
      <c r="H149" s="25">
        <f t="shared" si="37"/>
        <v>4.7784037558685348</v>
      </c>
      <c r="I149" s="24">
        <f t="shared" si="42"/>
        <v>4.7784302713646802</v>
      </c>
      <c r="J149" s="25">
        <f t="shared" si="34"/>
        <v>4.7776844657269493</v>
      </c>
      <c r="K149" s="25">
        <f t="shared" si="38"/>
        <v>7.4580563773096742E-4</v>
      </c>
      <c r="L149" s="25">
        <f t="shared" si="39"/>
        <v>0</v>
      </c>
      <c r="M149" s="25">
        <f t="shared" si="43"/>
        <v>7.176933736730802E-2</v>
      </c>
      <c r="N149" s="25">
        <f t="shared" si="40"/>
        <v>4.4496989167730969E-2</v>
      </c>
      <c r="O149" s="25">
        <f t="shared" si="41"/>
        <v>4.4496989167730969E-2</v>
      </c>
      <c r="P149" s="4">
        <f>'App MESURE'!T145</f>
        <v>7.2643297785480645E-3</v>
      </c>
      <c r="Q149" s="86">
        <v>22.611401967741937</v>
      </c>
      <c r="R149" s="79">
        <f t="shared" si="35"/>
        <v>1.3862709251909098E-3</v>
      </c>
      <c r="T149" s="85">
        <v>18.309139096774199</v>
      </c>
    </row>
    <row r="150" spans="1:20" s="1" customFormat="1" x14ac:dyDescent="0.2">
      <c r="A150" s="17">
        <v>37500</v>
      </c>
      <c r="B150" s="1">
        <f t="shared" si="33"/>
        <v>9</v>
      </c>
      <c r="C150" s="47"/>
      <c r="D150" s="47"/>
      <c r="E150" s="47">
        <v>2.233333333</v>
      </c>
      <c r="F150" s="51">
        <v>5.8812206572769892</v>
      </c>
      <c r="G150" s="16">
        <f t="shared" si="36"/>
        <v>0</v>
      </c>
      <c r="H150" s="16">
        <f t="shared" si="37"/>
        <v>5.8812206572769892</v>
      </c>
      <c r="I150" s="23">
        <f t="shared" si="42"/>
        <v>5.8819664629147201</v>
      </c>
      <c r="J150" s="16">
        <f t="shared" si="34"/>
        <v>5.8802204907550273</v>
      </c>
      <c r="K150" s="16">
        <f t="shared" si="38"/>
        <v>1.7459721596928546E-3</v>
      </c>
      <c r="L150" s="16">
        <f t="shared" si="39"/>
        <v>0</v>
      </c>
      <c r="M150" s="16">
        <f t="shared" si="43"/>
        <v>2.7272348199577051E-2</v>
      </c>
      <c r="N150" s="16">
        <f t="shared" si="40"/>
        <v>1.6908855883737771E-2</v>
      </c>
      <c r="O150" s="16">
        <f t="shared" si="41"/>
        <v>1.6908855883737771E-2</v>
      </c>
      <c r="P150" s="1">
        <f>'App MESURE'!T146</f>
        <v>1.0525581659976918E-2</v>
      </c>
      <c r="Q150" s="85">
        <v>21.001090299999994</v>
      </c>
      <c r="R150" s="78">
        <f t="shared" si="35"/>
        <v>4.0746189815729723E-5</v>
      </c>
      <c r="T150" s="85">
        <v>12.746129933333332</v>
      </c>
    </row>
    <row r="151" spans="1:20" s="1" customFormat="1" x14ac:dyDescent="0.2">
      <c r="A151" s="17">
        <v>37530</v>
      </c>
      <c r="B151" s="1">
        <f t="shared" si="33"/>
        <v>10</v>
      </c>
      <c r="C151" s="47"/>
      <c r="D151" s="47"/>
      <c r="E151" s="47">
        <v>55.014285710000003</v>
      </c>
      <c r="F151" s="51">
        <v>59.7967136150233</v>
      </c>
      <c r="G151" s="16">
        <f t="shared" si="36"/>
        <v>0.50027091847951888</v>
      </c>
      <c r="H151" s="16">
        <f t="shared" si="37"/>
        <v>59.296442696543778</v>
      </c>
      <c r="I151" s="23">
        <f t="shared" si="42"/>
        <v>59.298188668703474</v>
      </c>
      <c r="J151" s="16">
        <f t="shared" si="34"/>
        <v>56.839769174249419</v>
      </c>
      <c r="K151" s="16">
        <f t="shared" si="38"/>
        <v>2.4584194944540556</v>
      </c>
      <c r="L151" s="16">
        <f t="shared" si="39"/>
        <v>0</v>
      </c>
      <c r="M151" s="16">
        <f t="shared" si="43"/>
        <v>1.036349231583928E-2</v>
      </c>
      <c r="N151" s="16">
        <f t="shared" si="40"/>
        <v>6.4253652358203534E-3</v>
      </c>
      <c r="O151" s="16">
        <f t="shared" si="41"/>
        <v>0.50669628371533926</v>
      </c>
      <c r="P151" s="1">
        <f>'App MESURE'!T147</f>
        <v>1.9153231356825828</v>
      </c>
      <c r="Q151" s="85">
        <v>18.309139096774199</v>
      </c>
      <c r="R151" s="78">
        <f t="shared" si="35"/>
        <v>1.9842296080831467</v>
      </c>
      <c r="T151" s="85">
        <v>10.867556164516126</v>
      </c>
    </row>
    <row r="152" spans="1:20" s="1" customFormat="1" x14ac:dyDescent="0.2">
      <c r="A152" s="17">
        <v>37561</v>
      </c>
      <c r="B152" s="1">
        <f t="shared" si="33"/>
        <v>11</v>
      </c>
      <c r="C152" s="47"/>
      <c r="D152" s="47"/>
      <c r="E152" s="47">
        <v>180.24047619999999</v>
      </c>
      <c r="F152" s="51">
        <v>182.59295774647873</v>
      </c>
      <c r="G152" s="16">
        <f t="shared" si="36"/>
        <v>9.3407567150803068</v>
      </c>
      <c r="H152" s="16">
        <f t="shared" si="37"/>
        <v>173.25220103139841</v>
      </c>
      <c r="I152" s="23">
        <f t="shared" si="42"/>
        <v>175.71062052585248</v>
      </c>
      <c r="J152" s="16">
        <f t="shared" si="34"/>
        <v>107.20790011873937</v>
      </c>
      <c r="K152" s="16">
        <f t="shared" si="38"/>
        <v>68.502720407113102</v>
      </c>
      <c r="L152" s="16">
        <f t="shared" si="39"/>
        <v>13.893373487194607</v>
      </c>
      <c r="M152" s="16">
        <f t="shared" si="43"/>
        <v>13.897311614274626</v>
      </c>
      <c r="N152" s="16">
        <f t="shared" si="40"/>
        <v>8.6163332008502689</v>
      </c>
      <c r="O152" s="16">
        <f t="shared" si="41"/>
        <v>17.957089915930574</v>
      </c>
      <c r="P152" s="1">
        <f>'App MESURE'!T148</f>
        <v>17.314196412676214</v>
      </c>
      <c r="Q152" s="85">
        <v>12.746129933333332</v>
      </c>
      <c r="R152" s="78">
        <f t="shared" si="35"/>
        <v>0.41331205652666364</v>
      </c>
      <c r="T152" s="85">
        <v>7.9304502548387115</v>
      </c>
    </row>
    <row r="153" spans="1:20" s="1" customFormat="1" x14ac:dyDescent="0.2">
      <c r="A153" s="17">
        <v>37591</v>
      </c>
      <c r="B153" s="1">
        <f t="shared" si="33"/>
        <v>12</v>
      </c>
      <c r="C153" s="47"/>
      <c r="D153" s="47"/>
      <c r="E153" s="47">
        <v>40.057142859999999</v>
      </c>
      <c r="F153" s="51">
        <v>55.862441314553912</v>
      </c>
      <c r="G153" s="16">
        <f t="shared" si="36"/>
        <v>0.21703034676442623</v>
      </c>
      <c r="H153" s="16">
        <f t="shared" si="37"/>
        <v>55.645410967789488</v>
      </c>
      <c r="I153" s="23">
        <f t="shared" si="42"/>
        <v>110.25475788770798</v>
      </c>
      <c r="J153" s="16">
        <f t="shared" si="34"/>
        <v>80.920403641252477</v>
      </c>
      <c r="K153" s="16">
        <f t="shared" si="38"/>
        <v>29.334354246455504</v>
      </c>
      <c r="L153" s="16">
        <f t="shared" si="39"/>
        <v>3.3484227288783877</v>
      </c>
      <c r="M153" s="16">
        <f t="shared" si="43"/>
        <v>8.6294011423027452</v>
      </c>
      <c r="N153" s="16">
        <f t="shared" si="40"/>
        <v>5.3502287082277018</v>
      </c>
      <c r="O153" s="16">
        <f t="shared" si="41"/>
        <v>5.5672590549921281</v>
      </c>
      <c r="P153" s="1">
        <f>'App MESURE'!T149</f>
        <v>1.7481458641897136</v>
      </c>
      <c r="Q153" s="85">
        <v>10.867556164516126</v>
      </c>
      <c r="R153" s="78">
        <f t="shared" si="35"/>
        <v>14.585625564160999</v>
      </c>
      <c r="T153" s="85">
        <v>8.5680675821428594</v>
      </c>
    </row>
    <row r="154" spans="1:20" s="1" customFormat="1" x14ac:dyDescent="0.2">
      <c r="A154" s="17">
        <v>37622</v>
      </c>
      <c r="B154" s="1">
        <f t="shared" ref="B154:B217" si="44">B142</f>
        <v>1</v>
      </c>
      <c r="C154" s="47"/>
      <c r="D154" s="47"/>
      <c r="E154" s="47">
        <v>58.15714286</v>
      </c>
      <c r="F154" s="51">
        <v>67.05446009389658</v>
      </c>
      <c r="G154" s="16">
        <f t="shared" si="36"/>
        <v>1.0227787941529971</v>
      </c>
      <c r="H154" s="16">
        <f t="shared" si="37"/>
        <v>66.031681299743582</v>
      </c>
      <c r="I154" s="23">
        <f t="shared" si="42"/>
        <v>92.017612817320696</v>
      </c>
      <c r="J154" s="16">
        <f t="shared" si="34"/>
        <v>67.09083279524701</v>
      </c>
      <c r="K154" s="16">
        <f t="shared" si="38"/>
        <v>24.926780022073686</v>
      </c>
      <c r="L154" s="16">
        <f t="shared" si="39"/>
        <v>2.1618107326288674</v>
      </c>
      <c r="M154" s="16">
        <f t="shared" si="43"/>
        <v>5.4409831667039104</v>
      </c>
      <c r="N154" s="16">
        <f t="shared" si="40"/>
        <v>3.3734095633564243</v>
      </c>
      <c r="O154" s="16">
        <f t="shared" si="41"/>
        <v>4.3961883575094216</v>
      </c>
      <c r="P154" s="1">
        <f>'App MESURE'!T150</f>
        <v>6.5358542629804601</v>
      </c>
      <c r="Q154" s="85">
        <v>7.9304502548387115</v>
      </c>
      <c r="R154" s="78">
        <f t="shared" si="35"/>
        <v>4.578170187035199</v>
      </c>
      <c r="T154" s="85">
        <v>14.083614467741931</v>
      </c>
    </row>
    <row r="155" spans="1:20" s="1" customFormat="1" x14ac:dyDescent="0.2">
      <c r="A155" s="17">
        <v>37653</v>
      </c>
      <c r="B155" s="1">
        <f t="shared" si="44"/>
        <v>2</v>
      </c>
      <c r="C155" s="47"/>
      <c r="D155" s="47"/>
      <c r="E155" s="47">
        <v>34.692857140000001</v>
      </c>
      <c r="F155" s="51">
        <v>54.688732394366042</v>
      </c>
      <c r="G155" s="16">
        <f t="shared" si="36"/>
        <v>0.13253136952244587</v>
      </c>
      <c r="H155" s="16">
        <f t="shared" si="37"/>
        <v>54.556201024843595</v>
      </c>
      <c r="I155" s="23">
        <f t="shared" si="42"/>
        <v>77.321170314288409</v>
      </c>
      <c r="J155" s="16">
        <f t="shared" si="34"/>
        <v>61.669858695281789</v>
      </c>
      <c r="K155" s="16">
        <f t="shared" si="38"/>
        <v>15.65131161900662</v>
      </c>
      <c r="L155" s="16">
        <f t="shared" si="39"/>
        <v>0</v>
      </c>
      <c r="M155" s="16">
        <f t="shared" si="43"/>
        <v>2.0675736033474861</v>
      </c>
      <c r="N155" s="16">
        <f t="shared" si="40"/>
        <v>1.2818956340754413</v>
      </c>
      <c r="O155" s="16">
        <f t="shared" si="41"/>
        <v>1.4144270035978872</v>
      </c>
      <c r="P155" s="1">
        <f>'App MESURE'!T151</f>
        <v>1.6706689833696076</v>
      </c>
      <c r="Q155" s="85">
        <v>8.5680675821428594</v>
      </c>
      <c r="R155" s="78">
        <f t="shared" si="35"/>
        <v>6.5659952197330743E-2</v>
      </c>
      <c r="T155" s="85">
        <v>14.381002533333334</v>
      </c>
    </row>
    <row r="156" spans="1:20" s="1" customFormat="1" x14ac:dyDescent="0.2">
      <c r="A156" s="17">
        <v>37681</v>
      </c>
      <c r="B156" s="1">
        <f t="shared" si="44"/>
        <v>3</v>
      </c>
      <c r="C156" s="47"/>
      <c r="D156" s="47"/>
      <c r="E156" s="47">
        <v>72.180952379999994</v>
      </c>
      <c r="F156" s="51">
        <v>73.082159624412981</v>
      </c>
      <c r="G156" s="16">
        <f t="shared" si="36"/>
        <v>1.4567317416768808</v>
      </c>
      <c r="H156" s="16">
        <f t="shared" si="37"/>
        <v>71.625427882736105</v>
      </c>
      <c r="I156" s="23">
        <f t="shared" si="42"/>
        <v>87.276739501742725</v>
      </c>
      <c r="J156" s="16">
        <f t="shared" si="34"/>
        <v>75.223921447053769</v>
      </c>
      <c r="K156" s="16">
        <f t="shared" si="38"/>
        <v>12.052818054688956</v>
      </c>
      <c r="L156" s="16">
        <f t="shared" si="39"/>
        <v>0</v>
      </c>
      <c r="M156" s="16">
        <f t="shared" si="43"/>
        <v>0.78567796927204481</v>
      </c>
      <c r="N156" s="16">
        <f t="shared" si="40"/>
        <v>0.4871203409486678</v>
      </c>
      <c r="O156" s="16">
        <f t="shared" si="41"/>
        <v>1.9438520826255485</v>
      </c>
      <c r="P156" s="1">
        <f>'App MESURE'!T152</f>
        <v>5.3390692528627941</v>
      </c>
      <c r="Q156" s="85">
        <v>14.083614467741931</v>
      </c>
      <c r="R156" s="78">
        <f t="shared" si="35"/>
        <v>11.527499633073807</v>
      </c>
      <c r="T156" s="85">
        <v>19.179433064516129</v>
      </c>
    </row>
    <row r="157" spans="1:20" s="1" customFormat="1" x14ac:dyDescent="0.2">
      <c r="A157" s="17">
        <v>37712</v>
      </c>
      <c r="B157" s="1">
        <f t="shared" si="44"/>
        <v>4</v>
      </c>
      <c r="C157" s="47"/>
      <c r="D157" s="47"/>
      <c r="E157" s="47">
        <v>38.561904759999997</v>
      </c>
      <c r="F157" s="51">
        <v>62.085915492957611</v>
      </c>
      <c r="G157" s="16">
        <f t="shared" si="36"/>
        <v>0.66507772369226925</v>
      </c>
      <c r="H157" s="16">
        <f t="shared" si="37"/>
        <v>61.42083776926534</v>
      </c>
      <c r="I157" s="23">
        <f t="shared" si="42"/>
        <v>73.473655823954289</v>
      </c>
      <c r="J157" s="16">
        <f t="shared" si="34"/>
        <v>66.10390099444983</v>
      </c>
      <c r="K157" s="16">
        <f t="shared" si="38"/>
        <v>7.3697548295044584</v>
      </c>
      <c r="L157" s="16">
        <f t="shared" si="39"/>
        <v>0</v>
      </c>
      <c r="M157" s="16">
        <f t="shared" si="43"/>
        <v>0.29855762832337701</v>
      </c>
      <c r="N157" s="16">
        <f t="shared" si="40"/>
        <v>0.18510572956049376</v>
      </c>
      <c r="O157" s="16">
        <f t="shared" si="41"/>
        <v>0.85018345325276301</v>
      </c>
      <c r="P157" s="1">
        <f>'App MESURE'!T153</f>
        <v>1.7449799307348821</v>
      </c>
      <c r="Q157" s="85">
        <v>14.381002533333334</v>
      </c>
      <c r="R157" s="78">
        <f t="shared" si="35"/>
        <v>0.80066073611440847</v>
      </c>
      <c r="T157" s="85">
        <v>23.178875833333333</v>
      </c>
    </row>
    <row r="158" spans="1:20" s="1" customFormat="1" x14ac:dyDescent="0.2">
      <c r="A158" s="17">
        <v>37742</v>
      </c>
      <c r="B158" s="1">
        <f t="shared" si="44"/>
        <v>5</v>
      </c>
      <c r="C158" s="47"/>
      <c r="D158" s="47"/>
      <c r="E158" s="47">
        <v>15.78095238</v>
      </c>
      <c r="F158" s="51">
        <v>21.559154929577431</v>
      </c>
      <c r="G158" s="16">
        <f t="shared" si="36"/>
        <v>0</v>
      </c>
      <c r="H158" s="16">
        <f t="shared" si="37"/>
        <v>21.559154929577431</v>
      </c>
      <c r="I158" s="23">
        <f t="shared" si="42"/>
        <v>28.92890975908189</v>
      </c>
      <c r="J158" s="16">
        <f t="shared" si="34"/>
        <v>28.663629084712763</v>
      </c>
      <c r="K158" s="16">
        <f t="shared" si="38"/>
        <v>0.2652806743691265</v>
      </c>
      <c r="L158" s="16">
        <f t="shared" si="39"/>
        <v>0</v>
      </c>
      <c r="M158" s="16">
        <f t="shared" si="43"/>
        <v>0.11345189876288325</v>
      </c>
      <c r="N158" s="16">
        <f t="shared" si="40"/>
        <v>7.0340177232987619E-2</v>
      </c>
      <c r="O158" s="16">
        <f t="shared" si="41"/>
        <v>7.0340177232987619E-2</v>
      </c>
      <c r="P158" s="1">
        <f>'App MESURE'!T154</f>
        <v>0.3819545522926065</v>
      </c>
      <c r="Q158" s="85">
        <v>19.179433064516129</v>
      </c>
      <c r="R158" s="78">
        <f t="shared" si="35"/>
        <v>9.7103518743796816E-2</v>
      </c>
      <c r="T158" s="85">
        <v>25.280447193548394</v>
      </c>
    </row>
    <row r="159" spans="1:20" s="1" customFormat="1" ht="13.5" thickBot="1" x14ac:dyDescent="0.25">
      <c r="A159" s="17">
        <v>37773</v>
      </c>
      <c r="B159" s="1">
        <f t="shared" si="44"/>
        <v>6</v>
      </c>
      <c r="C159" s="47"/>
      <c r="D159" s="47"/>
      <c r="E159" s="47">
        <v>3.9619047620000001</v>
      </c>
      <c r="F159" s="51">
        <v>10.827699530516405</v>
      </c>
      <c r="G159" s="16">
        <f t="shared" si="36"/>
        <v>0</v>
      </c>
      <c r="H159" s="16">
        <f t="shared" si="37"/>
        <v>10.827699530516405</v>
      </c>
      <c r="I159" s="23">
        <f t="shared" si="42"/>
        <v>11.092980204885531</v>
      </c>
      <c r="J159" s="16">
        <f t="shared" si="34"/>
        <v>11.084373801906294</v>
      </c>
      <c r="K159" s="16">
        <f t="shared" si="38"/>
        <v>8.6064029792378705E-3</v>
      </c>
      <c r="L159" s="16">
        <f t="shared" si="39"/>
        <v>0</v>
      </c>
      <c r="M159" s="16">
        <f t="shared" si="43"/>
        <v>4.3111721529895633E-2</v>
      </c>
      <c r="N159" s="16">
        <f t="shared" si="40"/>
        <v>2.6729267348535292E-2</v>
      </c>
      <c r="O159" s="16">
        <f t="shared" si="41"/>
        <v>2.6729267348535292E-2</v>
      </c>
      <c r="P159" s="1">
        <f>'App MESURE'!T155</f>
        <v>0.15228598748676275</v>
      </c>
      <c r="Q159" s="85">
        <v>23.178875833333333</v>
      </c>
      <c r="R159" s="78">
        <f t="shared" si="35"/>
        <v>1.5764489971869175E-2</v>
      </c>
      <c r="T159" s="86">
        <v>25.575954387096782</v>
      </c>
    </row>
    <row r="160" spans="1:20" s="1" customFormat="1" x14ac:dyDescent="0.2">
      <c r="A160" s="17">
        <v>37803</v>
      </c>
      <c r="B160" s="1">
        <f t="shared" si="44"/>
        <v>7</v>
      </c>
      <c r="C160" s="47"/>
      <c r="D160" s="47"/>
      <c r="E160" s="47">
        <v>1.35</v>
      </c>
      <c r="F160" s="51">
        <v>6.9441314553990532</v>
      </c>
      <c r="G160" s="16">
        <f t="shared" si="36"/>
        <v>0</v>
      </c>
      <c r="H160" s="16">
        <f t="shared" si="37"/>
        <v>6.9441314553990532</v>
      </c>
      <c r="I160" s="23">
        <f t="shared" si="42"/>
        <v>6.9527378583782911</v>
      </c>
      <c r="J160" s="16">
        <f t="shared" si="34"/>
        <v>6.9511570042952862</v>
      </c>
      <c r="K160" s="16">
        <f t="shared" si="38"/>
        <v>1.5808540830049012E-3</v>
      </c>
      <c r="L160" s="16">
        <f t="shared" si="39"/>
        <v>0</v>
      </c>
      <c r="M160" s="16">
        <f t="shared" si="43"/>
        <v>1.6382454181360341E-2</v>
      </c>
      <c r="N160" s="16">
        <f t="shared" si="40"/>
        <v>1.0157121592443412E-2</v>
      </c>
      <c r="O160" s="16">
        <f t="shared" si="41"/>
        <v>1.0157121592443412E-2</v>
      </c>
      <c r="P160" s="1">
        <f>'App MESURE'!T156</f>
        <v>1.3489629503196213E-2</v>
      </c>
      <c r="Q160" s="85">
        <v>25.280447193548394</v>
      </c>
      <c r="R160" s="78">
        <f t="shared" si="35"/>
        <v>1.1105608975230003E-5</v>
      </c>
      <c r="T160" s="85">
        <v>22.641653433333332</v>
      </c>
    </row>
    <row r="161" spans="1:20" s="1" customFormat="1" ht="13.5" thickBot="1" x14ac:dyDescent="0.25">
      <c r="A161" s="17">
        <v>37834</v>
      </c>
      <c r="B161" s="4">
        <f t="shared" si="44"/>
        <v>8</v>
      </c>
      <c r="C161" s="48"/>
      <c r="D161" s="48"/>
      <c r="E161" s="48">
        <v>5.8809523810000002</v>
      </c>
      <c r="F161" s="58">
        <v>9.8173708920187579</v>
      </c>
      <c r="G161" s="25">
        <f t="shared" si="36"/>
        <v>0</v>
      </c>
      <c r="H161" s="25">
        <f t="shared" si="37"/>
        <v>9.8173708920187579</v>
      </c>
      <c r="I161" s="24">
        <f t="shared" si="42"/>
        <v>9.8189517461017637</v>
      </c>
      <c r="J161" s="25">
        <f t="shared" si="34"/>
        <v>9.8146793519269195</v>
      </c>
      <c r="K161" s="25">
        <f t="shared" si="38"/>
        <v>4.2723941748441518E-3</v>
      </c>
      <c r="L161" s="25">
        <f t="shared" si="39"/>
        <v>0</v>
      </c>
      <c r="M161" s="25">
        <f t="shared" si="43"/>
        <v>6.2253325889169292E-3</v>
      </c>
      <c r="N161" s="25">
        <f t="shared" si="40"/>
        <v>3.8597062051284959E-3</v>
      </c>
      <c r="O161" s="25">
        <f t="shared" si="41"/>
        <v>3.8597062051284959E-3</v>
      </c>
      <c r="P161" s="4">
        <f>'App MESURE'!T157</f>
        <v>4.1294784193457836E-3</v>
      </c>
      <c r="Q161" s="86">
        <v>25.575954387096782</v>
      </c>
      <c r="R161" s="79">
        <f t="shared" si="35"/>
        <v>7.2777047563698179E-8</v>
      </c>
      <c r="T161" s="85">
        <v>16.625772274193551</v>
      </c>
    </row>
    <row r="162" spans="1:20" s="1" customFormat="1" x14ac:dyDescent="0.2">
      <c r="A162" s="17">
        <v>37865</v>
      </c>
      <c r="B162" s="1">
        <f t="shared" si="44"/>
        <v>9</v>
      </c>
      <c r="C162" s="47"/>
      <c r="D162" s="47"/>
      <c r="E162" s="47">
        <v>1.447619048</v>
      </c>
      <c r="F162" s="51">
        <v>2.7558685446009368</v>
      </c>
      <c r="G162" s="16">
        <f t="shared" si="36"/>
        <v>0</v>
      </c>
      <c r="H162" s="16">
        <f t="shared" si="37"/>
        <v>2.7558685446009368</v>
      </c>
      <c r="I162" s="23">
        <f t="shared" si="42"/>
        <v>2.7601409387757809</v>
      </c>
      <c r="J162" s="16">
        <f t="shared" si="34"/>
        <v>2.7599977923996608</v>
      </c>
      <c r="K162" s="16">
        <f t="shared" si="38"/>
        <v>1.4314637612011794E-4</v>
      </c>
      <c r="L162" s="16">
        <f t="shared" si="39"/>
        <v>0</v>
      </c>
      <c r="M162" s="16">
        <f t="shared" si="43"/>
        <v>2.3656263837884333E-3</v>
      </c>
      <c r="N162" s="16">
        <f t="shared" si="40"/>
        <v>1.4666883579488286E-3</v>
      </c>
      <c r="O162" s="16">
        <f t="shared" si="41"/>
        <v>1.4666883579488286E-3</v>
      </c>
      <c r="P162" s="1">
        <f>'App MESURE'!T158</f>
        <v>7.0109366941781739E-3</v>
      </c>
      <c r="Q162" s="85">
        <v>22.641653433333332</v>
      </c>
      <c r="R162" s="78">
        <f t="shared" si="35"/>
        <v>3.0738689613781867E-5</v>
      </c>
      <c r="T162" s="85">
        <v>12.282793666666667</v>
      </c>
    </row>
    <row r="163" spans="1:20" s="1" customFormat="1" x14ac:dyDescent="0.2">
      <c r="A163" s="17">
        <v>37895</v>
      </c>
      <c r="B163" s="1">
        <f t="shared" si="44"/>
        <v>10</v>
      </c>
      <c r="C163" s="47"/>
      <c r="D163" s="47"/>
      <c r="E163" s="47">
        <v>123.2095238</v>
      </c>
      <c r="F163" s="51">
        <v>124.65962441314498</v>
      </c>
      <c r="G163" s="16">
        <f t="shared" si="36"/>
        <v>5.1699547975981934</v>
      </c>
      <c r="H163" s="16">
        <f t="shared" si="37"/>
        <v>119.48966961554679</v>
      </c>
      <c r="I163" s="23">
        <f t="shared" si="42"/>
        <v>119.48981276192291</v>
      </c>
      <c r="J163" s="16">
        <f t="shared" si="34"/>
        <v>99.059500227290229</v>
      </c>
      <c r="K163" s="16">
        <f t="shared" si="38"/>
        <v>20.430312534632677</v>
      </c>
      <c r="L163" s="16">
        <f t="shared" si="39"/>
        <v>0.95126679400880298</v>
      </c>
      <c r="M163" s="16">
        <f t="shared" si="43"/>
        <v>0.95216573203464261</v>
      </c>
      <c r="N163" s="16">
        <f t="shared" si="40"/>
        <v>0.59034275386147839</v>
      </c>
      <c r="O163" s="16">
        <f t="shared" si="41"/>
        <v>5.7602975514596721</v>
      </c>
      <c r="P163" s="1">
        <f>'App MESURE'!T159</f>
        <v>1.4491982684253333</v>
      </c>
      <c r="Q163" s="85">
        <v>16.625772274193551</v>
      </c>
      <c r="R163" s="78">
        <f t="shared" si="35"/>
        <v>18.585577028179188</v>
      </c>
      <c r="T163" s="85">
        <v>9.3734056516129023</v>
      </c>
    </row>
    <row r="164" spans="1:20" s="1" customFormat="1" x14ac:dyDescent="0.2">
      <c r="A164" s="17">
        <v>37926</v>
      </c>
      <c r="B164" s="1">
        <f t="shared" si="44"/>
        <v>11</v>
      </c>
      <c r="C164" s="47"/>
      <c r="D164" s="47"/>
      <c r="E164" s="47">
        <v>78.47619048</v>
      </c>
      <c r="F164" s="51">
        <v>85.258685446009238</v>
      </c>
      <c r="G164" s="16">
        <f t="shared" si="36"/>
        <v>2.3333579311760251</v>
      </c>
      <c r="H164" s="16">
        <f t="shared" si="37"/>
        <v>82.925327514833214</v>
      </c>
      <c r="I164" s="23">
        <f t="shared" si="42"/>
        <v>102.40437325545709</v>
      </c>
      <c r="J164" s="16">
        <f t="shared" si="34"/>
        <v>80.703132692601059</v>
      </c>
      <c r="K164" s="16">
        <f t="shared" si="38"/>
        <v>21.701240562856029</v>
      </c>
      <c r="L164" s="16">
        <f t="shared" si="39"/>
        <v>1.2934274401794517</v>
      </c>
      <c r="M164" s="16">
        <f t="shared" si="43"/>
        <v>1.6552504183526158</v>
      </c>
      <c r="N164" s="16">
        <f t="shared" si="40"/>
        <v>1.0262552593786218</v>
      </c>
      <c r="O164" s="16">
        <f t="shared" si="41"/>
        <v>3.3596131905546471</v>
      </c>
      <c r="P164" s="1">
        <f>'App MESURE'!T160</f>
        <v>4.0154864617344179</v>
      </c>
      <c r="Q164" s="85">
        <v>12.282793666666667</v>
      </c>
      <c r="R164" s="78">
        <f t="shared" si="35"/>
        <v>0.43016974784805317</v>
      </c>
      <c r="T164" s="85">
        <v>8.8246972709677429</v>
      </c>
    </row>
    <row r="165" spans="1:20" s="1" customFormat="1" x14ac:dyDescent="0.2">
      <c r="A165" s="17">
        <v>37956</v>
      </c>
      <c r="B165" s="1">
        <f t="shared" si="44"/>
        <v>12</v>
      </c>
      <c r="C165" s="47"/>
      <c r="D165" s="47"/>
      <c r="E165" s="47">
        <v>88.428571430000005</v>
      </c>
      <c r="F165" s="51">
        <v>117.69483568075101</v>
      </c>
      <c r="G165" s="16">
        <f t="shared" si="36"/>
        <v>4.6685378666443436</v>
      </c>
      <c r="H165" s="16">
        <f t="shared" si="37"/>
        <v>113.02629781410667</v>
      </c>
      <c r="I165" s="23">
        <f t="shared" si="42"/>
        <v>133.43411093678324</v>
      </c>
      <c r="J165" s="16">
        <f t="shared" si="34"/>
        <v>83.868408897444255</v>
      </c>
      <c r="K165" s="16">
        <f t="shared" si="38"/>
        <v>49.565702039338987</v>
      </c>
      <c r="L165" s="16">
        <f t="shared" si="39"/>
        <v>8.7951285060678455</v>
      </c>
      <c r="M165" s="16">
        <f t="shared" si="43"/>
        <v>9.4241236650418383</v>
      </c>
      <c r="N165" s="16">
        <f t="shared" si="40"/>
        <v>5.8429566723259398</v>
      </c>
      <c r="O165" s="16">
        <f t="shared" si="41"/>
        <v>10.511494538970283</v>
      </c>
      <c r="P165" s="1">
        <f>'App MESURE'!T161</f>
        <v>19.34860452935402</v>
      </c>
      <c r="Q165" s="85">
        <v>9.3734056516129023</v>
      </c>
      <c r="R165" s="78">
        <f t="shared" si="35"/>
        <v>78.09451298214006</v>
      </c>
      <c r="T165" s="85">
        <v>10.781916703448278</v>
      </c>
    </row>
    <row r="166" spans="1:20" s="1" customFormat="1" x14ac:dyDescent="0.2">
      <c r="A166" s="17">
        <v>37987</v>
      </c>
      <c r="B166" s="1">
        <f t="shared" si="44"/>
        <v>1</v>
      </c>
      <c r="C166" s="47"/>
      <c r="D166" s="47"/>
      <c r="E166" s="47">
        <v>2.723809524</v>
      </c>
      <c r="F166" s="51">
        <v>2.8788732394366119</v>
      </c>
      <c r="G166" s="16">
        <f t="shared" si="36"/>
        <v>0</v>
      </c>
      <c r="H166" s="16">
        <f t="shared" si="37"/>
        <v>2.8788732394366119</v>
      </c>
      <c r="I166" s="23">
        <f t="shared" si="42"/>
        <v>43.649446772707755</v>
      </c>
      <c r="J166" s="16">
        <f t="shared" si="34"/>
        <v>40.247260417803417</v>
      </c>
      <c r="K166" s="16">
        <f t="shared" si="38"/>
        <v>3.4021863549043374</v>
      </c>
      <c r="L166" s="16">
        <f t="shared" si="39"/>
        <v>0</v>
      </c>
      <c r="M166" s="16">
        <f t="shared" si="43"/>
        <v>3.5811669927158984</v>
      </c>
      <c r="N166" s="16">
        <f t="shared" si="40"/>
        <v>2.2203235354838569</v>
      </c>
      <c r="O166" s="16">
        <f t="shared" si="41"/>
        <v>2.2203235354838569</v>
      </c>
      <c r="P166" s="1">
        <f>'App MESURE'!T162</f>
        <v>0.38161708954005774</v>
      </c>
      <c r="Q166" s="85">
        <v>8.8246972709677429</v>
      </c>
      <c r="R166" s="78">
        <f t="shared" si="35"/>
        <v>3.3808413943552771</v>
      </c>
      <c r="T166" s="85">
        <v>11.745487596774193</v>
      </c>
    </row>
    <row r="167" spans="1:20" s="1" customFormat="1" x14ac:dyDescent="0.2">
      <c r="A167" s="17">
        <v>38018</v>
      </c>
      <c r="B167" s="1">
        <f t="shared" si="44"/>
        <v>2</v>
      </c>
      <c r="C167" s="47"/>
      <c r="D167" s="47"/>
      <c r="E167" s="47">
        <v>34.042857140000002</v>
      </c>
      <c r="F167" s="51">
        <v>50.722535211267456</v>
      </c>
      <c r="G167" s="16">
        <f t="shared" si="36"/>
        <v>0</v>
      </c>
      <c r="H167" s="16">
        <f t="shared" si="37"/>
        <v>50.722535211267456</v>
      </c>
      <c r="I167" s="23">
        <f t="shared" si="42"/>
        <v>54.124721566171793</v>
      </c>
      <c r="J167" s="16">
        <f t="shared" si="34"/>
        <v>49.229167951658852</v>
      </c>
      <c r="K167" s="16">
        <f t="shared" si="38"/>
        <v>4.8955536145129415</v>
      </c>
      <c r="L167" s="16">
        <f t="shared" si="39"/>
        <v>0</v>
      </c>
      <c r="M167" s="16">
        <f t="shared" si="43"/>
        <v>1.3608434572320416</v>
      </c>
      <c r="N167" s="16">
        <f t="shared" si="40"/>
        <v>0.84372294348386578</v>
      </c>
      <c r="O167" s="16">
        <f t="shared" si="41"/>
        <v>0.84372294348386578</v>
      </c>
      <c r="P167" s="1">
        <f>'App MESURE'!T163</f>
        <v>0.59977114145808375</v>
      </c>
      <c r="Q167" s="85">
        <v>10.781916703448278</v>
      </c>
      <c r="R167" s="78">
        <f t="shared" si="35"/>
        <v>5.9512481711626354E-2</v>
      </c>
      <c r="T167" s="85">
        <v>13.6257757</v>
      </c>
    </row>
    <row r="168" spans="1:20" s="1" customFormat="1" x14ac:dyDescent="0.2">
      <c r="A168" s="17">
        <v>38047</v>
      </c>
      <c r="B168" s="1">
        <f t="shared" si="44"/>
        <v>3</v>
      </c>
      <c r="C168" s="47"/>
      <c r="D168" s="47"/>
      <c r="E168" s="47">
        <v>43.433333330000004</v>
      </c>
      <c r="F168" s="51">
        <v>52.399999999999935</v>
      </c>
      <c r="G168" s="16">
        <f t="shared" si="36"/>
        <v>0</v>
      </c>
      <c r="H168" s="16">
        <f t="shared" si="37"/>
        <v>52.399999999999935</v>
      </c>
      <c r="I168" s="23">
        <f t="shared" si="42"/>
        <v>57.295553614512876</v>
      </c>
      <c r="J168" s="16">
        <f t="shared" si="34"/>
        <v>52.185105464660296</v>
      </c>
      <c r="K168" s="16">
        <f t="shared" si="38"/>
        <v>5.11044814985258</v>
      </c>
      <c r="L168" s="16">
        <f t="shared" si="39"/>
        <v>0</v>
      </c>
      <c r="M168" s="16">
        <f t="shared" si="43"/>
        <v>0.5171205137481758</v>
      </c>
      <c r="N168" s="16">
        <f t="shared" si="40"/>
        <v>0.32061471852386897</v>
      </c>
      <c r="O168" s="16">
        <f t="shared" si="41"/>
        <v>0.32061471852386897</v>
      </c>
      <c r="P168" s="1">
        <f>'App MESURE'!T164</f>
        <v>0.28841520564536116</v>
      </c>
      <c r="Q168" s="85">
        <v>11.745487596774193</v>
      </c>
      <c r="R168" s="78">
        <f t="shared" si="35"/>
        <v>1.0368086296131901E-3</v>
      </c>
      <c r="T168" s="85">
        <v>14.854403403225806</v>
      </c>
    </row>
    <row r="169" spans="1:20" s="1" customFormat="1" x14ac:dyDescent="0.2">
      <c r="A169" s="17">
        <v>38078</v>
      </c>
      <c r="B169" s="1">
        <f t="shared" si="44"/>
        <v>4</v>
      </c>
      <c r="C169" s="47"/>
      <c r="D169" s="47"/>
      <c r="E169" s="47">
        <v>54.833333330000002</v>
      </c>
      <c r="F169" s="51">
        <v>64.273239436619605</v>
      </c>
      <c r="G169" s="16">
        <f t="shared" si="36"/>
        <v>0.82255001768041514</v>
      </c>
      <c r="H169" s="16">
        <f t="shared" si="37"/>
        <v>63.450689418939191</v>
      </c>
      <c r="I169" s="23">
        <f t="shared" si="42"/>
        <v>68.561137568791764</v>
      </c>
      <c r="J169" s="16">
        <f t="shared" si="34"/>
        <v>61.881649514191722</v>
      </c>
      <c r="K169" s="16">
        <f t="shared" si="38"/>
        <v>6.6794880546000428</v>
      </c>
      <c r="L169" s="16">
        <f t="shared" si="39"/>
        <v>0</v>
      </c>
      <c r="M169" s="16">
        <f t="shared" si="43"/>
        <v>0.19650579522430683</v>
      </c>
      <c r="N169" s="16">
        <f t="shared" si="40"/>
        <v>0.12183359303907024</v>
      </c>
      <c r="O169" s="16">
        <f t="shared" si="41"/>
        <v>0.9443836107194854</v>
      </c>
      <c r="P169" s="1">
        <f>'App MESURE'!T165</f>
        <v>0.10358567199461151</v>
      </c>
      <c r="Q169" s="85">
        <v>13.6257757</v>
      </c>
      <c r="R169" s="78">
        <f t="shared" si="35"/>
        <v>0.70694117376399668</v>
      </c>
      <c r="T169" s="85">
        <v>23.135260066666664</v>
      </c>
    </row>
    <row r="170" spans="1:20" s="1" customFormat="1" x14ac:dyDescent="0.2">
      <c r="A170" s="17">
        <v>38108</v>
      </c>
      <c r="B170" s="1">
        <f t="shared" si="44"/>
        <v>5</v>
      </c>
      <c r="C170" s="47"/>
      <c r="D170" s="47"/>
      <c r="E170" s="47">
        <v>59.361904760000002</v>
      </c>
      <c r="F170" s="51">
        <v>70.344600938966977</v>
      </c>
      <c r="G170" s="16">
        <f t="shared" si="36"/>
        <v>1.2596463271576992</v>
      </c>
      <c r="H170" s="16">
        <f t="shared" si="37"/>
        <v>69.08495461180928</v>
      </c>
      <c r="I170" s="23">
        <f t="shared" si="42"/>
        <v>75.764442666409323</v>
      </c>
      <c r="J170" s="16">
        <f t="shared" si="34"/>
        <v>68.193047999722438</v>
      </c>
      <c r="K170" s="16">
        <f t="shared" si="38"/>
        <v>7.571394666686885</v>
      </c>
      <c r="L170" s="16">
        <f t="shared" si="39"/>
        <v>0</v>
      </c>
      <c r="M170" s="16">
        <f t="shared" si="43"/>
        <v>7.4672202185236597E-2</v>
      </c>
      <c r="N170" s="16">
        <f t="shared" si="40"/>
        <v>4.629676535484669E-2</v>
      </c>
      <c r="O170" s="16">
        <f t="shared" si="41"/>
        <v>1.3059430925125459</v>
      </c>
      <c r="P170" s="1">
        <f>'App MESURE'!T166</f>
        <v>1.0151057208639542</v>
      </c>
      <c r="Q170" s="85">
        <v>14.854403403225806</v>
      </c>
      <c r="R170" s="78">
        <f t="shared" si="35"/>
        <v>8.4586376747461042E-2</v>
      </c>
      <c r="T170" s="85">
        <v>24.954333129032268</v>
      </c>
    </row>
    <row r="171" spans="1:20" s="1" customFormat="1" ht="13.5" thickBot="1" x14ac:dyDescent="0.25">
      <c r="A171" s="17">
        <v>38139</v>
      </c>
      <c r="B171" s="1">
        <f t="shared" si="44"/>
        <v>6</v>
      </c>
      <c r="C171" s="47"/>
      <c r="D171" s="47"/>
      <c r="E171" s="47">
        <v>10.169047620000001</v>
      </c>
      <c r="F171" s="51">
        <v>14.055399061032855</v>
      </c>
      <c r="G171" s="16">
        <f t="shared" si="36"/>
        <v>0</v>
      </c>
      <c r="H171" s="16">
        <f t="shared" si="37"/>
        <v>14.055399061032855</v>
      </c>
      <c r="I171" s="23">
        <f t="shared" si="42"/>
        <v>21.62679372771974</v>
      </c>
      <c r="J171" s="16">
        <f t="shared" si="34"/>
        <v>21.562836090356353</v>
      </c>
      <c r="K171" s="16">
        <f t="shared" si="38"/>
        <v>6.3957637363387221E-2</v>
      </c>
      <c r="L171" s="16">
        <f t="shared" si="39"/>
        <v>0</v>
      </c>
      <c r="M171" s="16">
        <f t="shared" si="43"/>
        <v>2.8375436830389907E-2</v>
      </c>
      <c r="N171" s="16">
        <f t="shared" si="40"/>
        <v>1.7592770834841742E-2</v>
      </c>
      <c r="O171" s="16">
        <f t="shared" si="41"/>
        <v>1.7592770834841742E-2</v>
      </c>
      <c r="P171" s="1">
        <f>'App MESURE'!T167</f>
        <v>6.99992475172658E-2</v>
      </c>
      <c r="Q171" s="85">
        <v>23.135260066666664</v>
      </c>
      <c r="R171" s="78">
        <f t="shared" si="35"/>
        <v>2.7464387982654563E-3</v>
      </c>
      <c r="T171" s="86">
        <v>24.599101645161291</v>
      </c>
    </row>
    <row r="172" spans="1:20" s="1" customFormat="1" x14ac:dyDescent="0.2">
      <c r="A172" s="17">
        <v>38169</v>
      </c>
      <c r="B172" s="1">
        <f t="shared" si="44"/>
        <v>7</v>
      </c>
      <c r="C172" s="47"/>
      <c r="D172" s="47"/>
      <c r="E172" s="47">
        <v>1.95</v>
      </c>
      <c r="F172" s="51">
        <v>5.6408450704225244</v>
      </c>
      <c r="G172" s="16">
        <f t="shared" si="36"/>
        <v>0</v>
      </c>
      <c r="H172" s="16">
        <f t="shared" si="37"/>
        <v>5.6408450704225244</v>
      </c>
      <c r="I172" s="23">
        <f t="shared" si="42"/>
        <v>5.7048027077859116</v>
      </c>
      <c r="J172" s="16">
        <f t="shared" si="34"/>
        <v>5.7038888286461686</v>
      </c>
      <c r="K172" s="16">
        <f t="shared" si="38"/>
        <v>9.1387913974294577E-4</v>
      </c>
      <c r="L172" s="16">
        <f t="shared" si="39"/>
        <v>0</v>
      </c>
      <c r="M172" s="16">
        <f t="shared" si="43"/>
        <v>1.0782665995548165E-2</v>
      </c>
      <c r="N172" s="16">
        <f t="shared" si="40"/>
        <v>6.6852529172398622E-3</v>
      </c>
      <c r="O172" s="16">
        <f t="shared" si="41"/>
        <v>6.6852529172398622E-3</v>
      </c>
      <c r="P172" s="1">
        <f>'App MESURE'!T168</f>
        <v>2.6997020203895004E-3</v>
      </c>
      <c r="Q172" s="85">
        <v>24.954333129032268</v>
      </c>
      <c r="R172" s="78">
        <f t="shared" si="35"/>
        <v>1.5884615951384728E-5</v>
      </c>
      <c r="T172" s="85">
        <v>22.243306966666662</v>
      </c>
    </row>
    <row r="173" spans="1:20" s="1" customFormat="1" ht="13.5" thickBot="1" x14ac:dyDescent="0.25">
      <c r="A173" s="17">
        <v>38200</v>
      </c>
      <c r="B173" s="4">
        <f t="shared" si="44"/>
        <v>8</v>
      </c>
      <c r="C173" s="48"/>
      <c r="D173" s="48"/>
      <c r="E173" s="48">
        <v>1.661904762</v>
      </c>
      <c r="F173" s="58">
        <v>3.2638497652582101</v>
      </c>
      <c r="G173" s="25">
        <f t="shared" si="36"/>
        <v>0</v>
      </c>
      <c r="H173" s="25">
        <f t="shared" si="37"/>
        <v>3.2638497652582101</v>
      </c>
      <c r="I173" s="24">
        <f t="shared" si="42"/>
        <v>3.2647636443979531</v>
      </c>
      <c r="J173" s="25">
        <f t="shared" si="34"/>
        <v>3.2645836350816246</v>
      </c>
      <c r="K173" s="25">
        <f t="shared" si="38"/>
        <v>1.8000931632844441E-4</v>
      </c>
      <c r="L173" s="25">
        <f t="shared" si="39"/>
        <v>0</v>
      </c>
      <c r="M173" s="25">
        <f t="shared" si="43"/>
        <v>4.0974130783083028E-3</v>
      </c>
      <c r="N173" s="25">
        <f t="shared" si="40"/>
        <v>2.5403961085511476E-3</v>
      </c>
      <c r="O173" s="25">
        <f t="shared" si="41"/>
        <v>2.5403961085511476E-3</v>
      </c>
      <c r="P173" s="4">
        <f>'App MESURE'!T169</f>
        <v>3.3044707953517521E-2</v>
      </c>
      <c r="Q173" s="86">
        <v>24.599101645161291</v>
      </c>
      <c r="R173" s="79">
        <f t="shared" si="35"/>
        <v>9.3051304113495579E-4</v>
      </c>
      <c r="T173" s="85">
        <v>18.322745999999999</v>
      </c>
    </row>
    <row r="174" spans="1:20" s="1" customFormat="1" x14ac:dyDescent="0.2">
      <c r="A174" s="17">
        <v>38231</v>
      </c>
      <c r="B174" s="1">
        <f t="shared" si="44"/>
        <v>9</v>
      </c>
      <c r="C174" s="47"/>
      <c r="D174" s="47"/>
      <c r="E174" s="47">
        <v>0.69047619000000005</v>
      </c>
      <c r="F174" s="51">
        <v>2.9276995305164233</v>
      </c>
      <c r="G174" s="16">
        <f t="shared" si="36"/>
        <v>0</v>
      </c>
      <c r="H174" s="16">
        <f t="shared" si="37"/>
        <v>2.9276995305164233</v>
      </c>
      <c r="I174" s="23">
        <f t="shared" si="42"/>
        <v>2.9278795398327517</v>
      </c>
      <c r="J174" s="16">
        <f t="shared" si="34"/>
        <v>2.9276988088796507</v>
      </c>
      <c r="K174" s="16">
        <f t="shared" si="38"/>
        <v>1.8073095310100484E-4</v>
      </c>
      <c r="L174" s="16">
        <f t="shared" si="39"/>
        <v>0</v>
      </c>
      <c r="M174" s="16">
        <f t="shared" si="43"/>
        <v>1.5570169697571553E-3</v>
      </c>
      <c r="N174" s="16">
        <f t="shared" si="40"/>
        <v>9.6535052124943621E-4</v>
      </c>
      <c r="O174" s="16">
        <f t="shared" si="41"/>
        <v>9.6535052124943621E-4</v>
      </c>
      <c r="P174" s="1">
        <f>'App MESURE'!T170</f>
        <v>4.4965431677320745E-4</v>
      </c>
      <c r="Q174" s="85">
        <v>22.243306966666662</v>
      </c>
      <c r="R174" s="78">
        <f t="shared" si="35"/>
        <v>2.6594257531118835E-7</v>
      </c>
      <c r="T174" s="85">
        <v>11.780179616666668</v>
      </c>
    </row>
    <row r="175" spans="1:20" s="1" customFormat="1" x14ac:dyDescent="0.2">
      <c r="A175" s="17">
        <v>38261</v>
      </c>
      <c r="B175" s="1">
        <f t="shared" si="44"/>
        <v>10</v>
      </c>
      <c r="C175" s="47"/>
      <c r="D175" s="47"/>
      <c r="E175" s="47">
        <v>74.847619050000006</v>
      </c>
      <c r="F175" s="51">
        <v>72.234272300469343</v>
      </c>
      <c r="G175" s="16">
        <f t="shared" si="36"/>
        <v>1.3956896805172798</v>
      </c>
      <c r="H175" s="16">
        <f t="shared" si="37"/>
        <v>70.838582619952064</v>
      </c>
      <c r="I175" s="23">
        <f t="shared" si="42"/>
        <v>70.838763350905168</v>
      </c>
      <c r="J175" s="16">
        <f t="shared" si="34"/>
        <v>66.761388118249002</v>
      </c>
      <c r="K175" s="16">
        <f t="shared" si="38"/>
        <v>4.0773752326561663</v>
      </c>
      <c r="L175" s="16">
        <f t="shared" si="39"/>
        <v>0</v>
      </c>
      <c r="M175" s="16">
        <f t="shared" si="43"/>
        <v>5.9166644850771905E-4</v>
      </c>
      <c r="N175" s="16">
        <f t="shared" si="40"/>
        <v>3.668331980747858E-4</v>
      </c>
      <c r="O175" s="16">
        <f t="shared" si="41"/>
        <v>1.3960565137153547</v>
      </c>
      <c r="P175" s="1">
        <f>'App MESURE'!T171</f>
        <v>0.34452282855595606</v>
      </c>
      <c r="Q175" s="85">
        <v>18.322745999999999</v>
      </c>
      <c r="R175" s="78">
        <f t="shared" si="35"/>
        <v>1.1057230910249052</v>
      </c>
      <c r="T175" s="85">
        <v>7.9962391677419378</v>
      </c>
    </row>
    <row r="176" spans="1:20" s="1" customFormat="1" x14ac:dyDescent="0.2">
      <c r="A176" s="17">
        <v>38292</v>
      </c>
      <c r="B176" s="1">
        <f t="shared" si="44"/>
        <v>11</v>
      </c>
      <c r="C176" s="47"/>
      <c r="D176" s="47"/>
      <c r="E176" s="47">
        <v>38.438095240000003</v>
      </c>
      <c r="F176" s="51">
        <v>44.042723004694722</v>
      </c>
      <c r="G176" s="16">
        <f t="shared" si="36"/>
        <v>0</v>
      </c>
      <c r="H176" s="16">
        <f t="shared" si="37"/>
        <v>44.042723004694722</v>
      </c>
      <c r="I176" s="23">
        <f t="shared" si="42"/>
        <v>48.120098237350888</v>
      </c>
      <c r="J176" s="16">
        <f t="shared" si="34"/>
        <v>44.985104087683055</v>
      </c>
      <c r="K176" s="16">
        <f t="shared" si="38"/>
        <v>3.1349941496678326</v>
      </c>
      <c r="L176" s="16">
        <f t="shared" si="39"/>
        <v>0</v>
      </c>
      <c r="M176" s="16">
        <f t="shared" si="43"/>
        <v>2.2483325043293325E-4</v>
      </c>
      <c r="N176" s="16">
        <f t="shared" si="40"/>
        <v>1.3939661526841862E-4</v>
      </c>
      <c r="O176" s="16">
        <f t="shared" si="41"/>
        <v>1.3939661526841862E-4</v>
      </c>
      <c r="P176" s="1">
        <f>'App MESURE'!T172</f>
        <v>0.23316870479368215</v>
      </c>
      <c r="Q176" s="85">
        <v>11.780179616666668</v>
      </c>
      <c r="R176" s="78">
        <f t="shared" si="35"/>
        <v>5.4302658470110128E-2</v>
      </c>
      <c r="T176" s="85">
        <v>6.8545028151612888</v>
      </c>
    </row>
    <row r="177" spans="1:20" s="1" customFormat="1" x14ac:dyDescent="0.2">
      <c r="A177" s="17">
        <v>38322</v>
      </c>
      <c r="B177" s="1">
        <f t="shared" si="44"/>
        <v>12</v>
      </c>
      <c r="C177" s="47"/>
      <c r="D177" s="47"/>
      <c r="E177" s="47">
        <v>46.866666670000001</v>
      </c>
      <c r="F177" s="51">
        <v>69.030985915492721</v>
      </c>
      <c r="G177" s="16">
        <f t="shared" si="36"/>
        <v>1.1650750718284753</v>
      </c>
      <c r="H177" s="16">
        <f t="shared" si="37"/>
        <v>67.865910843664253</v>
      </c>
      <c r="I177" s="23">
        <f t="shared" si="42"/>
        <v>71.000904993332085</v>
      </c>
      <c r="J177" s="16">
        <f t="shared" si="34"/>
        <v>57.588107010169537</v>
      </c>
      <c r="K177" s="16">
        <f t="shared" si="38"/>
        <v>13.412797983162548</v>
      </c>
      <c r="L177" s="16">
        <f t="shared" si="39"/>
        <v>0</v>
      </c>
      <c r="M177" s="16">
        <f t="shared" si="43"/>
        <v>8.5436635164514639E-5</v>
      </c>
      <c r="N177" s="16">
        <f t="shared" si="40"/>
        <v>5.2970713801999078E-5</v>
      </c>
      <c r="O177" s="16">
        <f t="shared" si="41"/>
        <v>1.1651280425422772</v>
      </c>
      <c r="P177" s="1">
        <f>'App MESURE'!T173</f>
        <v>1.0352025158381037</v>
      </c>
      <c r="Q177" s="85">
        <v>7.9962391677419378</v>
      </c>
      <c r="R177" s="78">
        <f t="shared" si="35"/>
        <v>1.688064248935689E-2</v>
      </c>
      <c r="T177" s="85">
        <v>7.1154984392857141</v>
      </c>
    </row>
    <row r="178" spans="1:20" s="1" customFormat="1" x14ac:dyDescent="0.2">
      <c r="A178" s="17">
        <v>38353</v>
      </c>
      <c r="B178" s="1">
        <f t="shared" si="44"/>
        <v>1</v>
      </c>
      <c r="C178" s="47"/>
      <c r="D178" s="47"/>
      <c r="E178" s="47">
        <v>2.8761904760000001</v>
      </c>
      <c r="F178" s="51">
        <v>3.3999999999999946</v>
      </c>
      <c r="G178" s="16">
        <f t="shared" si="36"/>
        <v>0</v>
      </c>
      <c r="H178" s="16">
        <f t="shared" si="37"/>
        <v>3.3999999999999946</v>
      </c>
      <c r="I178" s="23">
        <f t="shared" si="42"/>
        <v>16.812797983162543</v>
      </c>
      <c r="J178" s="16">
        <f t="shared" si="34"/>
        <v>16.534981048622733</v>
      </c>
      <c r="K178" s="16">
        <f t="shared" si="38"/>
        <v>0.27781693453981049</v>
      </c>
      <c r="L178" s="16">
        <f t="shared" si="39"/>
        <v>0</v>
      </c>
      <c r="M178" s="16">
        <f t="shared" si="43"/>
        <v>3.2465921362515561E-5</v>
      </c>
      <c r="N178" s="16">
        <f t="shared" si="40"/>
        <v>2.0128871244759647E-5</v>
      </c>
      <c r="O178" s="16">
        <f t="shared" si="41"/>
        <v>2.0128871244759647E-5</v>
      </c>
      <c r="P178" s="1">
        <f>'App MESURE'!T174</f>
        <v>8.9418748826650934E-2</v>
      </c>
      <c r="Q178" s="85">
        <v>6.8545028151612888</v>
      </c>
      <c r="R178" s="78">
        <f t="shared" si="35"/>
        <v>7.9921132499311456E-3</v>
      </c>
      <c r="T178" s="85">
        <v>13.168513680645159</v>
      </c>
    </row>
    <row r="179" spans="1:20" s="1" customFormat="1" x14ac:dyDescent="0.2">
      <c r="A179" s="17">
        <v>38384</v>
      </c>
      <c r="B179" s="1">
        <f t="shared" si="44"/>
        <v>2</v>
      </c>
      <c r="C179" s="47"/>
      <c r="D179" s="47"/>
      <c r="E179" s="47">
        <v>36.759523809999997</v>
      </c>
      <c r="F179" s="51">
        <v>55.187323943661809</v>
      </c>
      <c r="G179" s="16">
        <f t="shared" si="36"/>
        <v>0.16842653505483623</v>
      </c>
      <c r="H179" s="16">
        <f t="shared" si="37"/>
        <v>55.018897408606975</v>
      </c>
      <c r="I179" s="23">
        <f t="shared" si="42"/>
        <v>55.296714343146789</v>
      </c>
      <c r="J179" s="16">
        <f t="shared" si="34"/>
        <v>47.518166167467832</v>
      </c>
      <c r="K179" s="16">
        <f t="shared" si="38"/>
        <v>7.7785481756789565</v>
      </c>
      <c r="L179" s="16">
        <f t="shared" si="39"/>
        <v>0</v>
      </c>
      <c r="M179" s="16">
        <f t="shared" si="43"/>
        <v>1.2337050117755914E-5</v>
      </c>
      <c r="N179" s="16">
        <f t="shared" si="40"/>
        <v>7.6489710730086664E-6</v>
      </c>
      <c r="O179" s="16">
        <f t="shared" si="41"/>
        <v>0.16843418402590923</v>
      </c>
      <c r="P179" s="1">
        <f>'App MESURE'!T175</f>
        <v>3.9662657008668764E-2</v>
      </c>
      <c r="Q179" s="85">
        <v>7.1154984392857141</v>
      </c>
      <c r="R179" s="78">
        <f t="shared" si="35"/>
        <v>1.6582106170351895E-2</v>
      </c>
      <c r="T179" s="85">
        <v>14.953270416666662</v>
      </c>
    </row>
    <row r="180" spans="1:20" s="1" customFormat="1" x14ac:dyDescent="0.2">
      <c r="A180" s="17">
        <v>38412</v>
      </c>
      <c r="B180" s="1">
        <f t="shared" si="44"/>
        <v>3</v>
      </c>
      <c r="C180" s="47"/>
      <c r="D180" s="47"/>
      <c r="E180" s="47">
        <v>20.514285709999999</v>
      </c>
      <c r="F180" s="51">
        <v>29.073708920187688</v>
      </c>
      <c r="G180" s="16">
        <f t="shared" si="36"/>
        <v>0</v>
      </c>
      <c r="H180" s="16">
        <f t="shared" si="37"/>
        <v>29.073708920187688</v>
      </c>
      <c r="I180" s="23">
        <f t="shared" si="42"/>
        <v>36.852257095866648</v>
      </c>
      <c r="J180" s="16">
        <f t="shared" si="34"/>
        <v>35.626362779670828</v>
      </c>
      <c r="K180" s="16">
        <f t="shared" si="38"/>
        <v>1.22589431619582</v>
      </c>
      <c r="L180" s="16">
        <f t="shared" si="39"/>
        <v>0</v>
      </c>
      <c r="M180" s="16">
        <f t="shared" si="43"/>
        <v>4.6880790447472472E-6</v>
      </c>
      <c r="N180" s="16">
        <f t="shared" si="40"/>
        <v>2.9066090077432934E-6</v>
      </c>
      <c r="O180" s="16">
        <f t="shared" si="41"/>
        <v>2.9066090077432934E-6</v>
      </c>
      <c r="P180" s="1">
        <f>'App MESURE'!T176</f>
        <v>1.2604855449606069</v>
      </c>
      <c r="Q180" s="85">
        <v>13.168513680645159</v>
      </c>
      <c r="R180" s="78">
        <f t="shared" si="35"/>
        <v>1.5888164815858086</v>
      </c>
      <c r="T180" s="85">
        <v>19.61767498387097</v>
      </c>
    </row>
    <row r="181" spans="1:20" s="1" customFormat="1" x14ac:dyDescent="0.2">
      <c r="A181" s="17">
        <v>38443</v>
      </c>
      <c r="B181" s="1">
        <f t="shared" si="44"/>
        <v>4</v>
      </c>
      <c r="C181" s="47"/>
      <c r="D181" s="47"/>
      <c r="E181" s="47">
        <v>1.4023809519999999</v>
      </c>
      <c r="F181" s="51">
        <v>3.2098591549295743</v>
      </c>
      <c r="G181" s="16">
        <f t="shared" si="36"/>
        <v>0</v>
      </c>
      <c r="H181" s="16">
        <f t="shared" si="37"/>
        <v>3.2098591549295743</v>
      </c>
      <c r="I181" s="23">
        <f t="shared" si="42"/>
        <v>4.4357534711253948</v>
      </c>
      <c r="J181" s="16">
        <f t="shared" si="34"/>
        <v>4.4339970126588302</v>
      </c>
      <c r="K181" s="16">
        <f t="shared" si="38"/>
        <v>1.756458466564581E-3</v>
      </c>
      <c r="L181" s="16">
        <f t="shared" si="39"/>
        <v>0</v>
      </c>
      <c r="M181" s="16">
        <f t="shared" si="43"/>
        <v>1.7814700370039538E-6</v>
      </c>
      <c r="N181" s="16">
        <f t="shared" si="40"/>
        <v>1.1045114229424513E-6</v>
      </c>
      <c r="O181" s="16">
        <f t="shared" si="41"/>
        <v>1.1045114229424513E-6</v>
      </c>
      <c r="P181" s="1">
        <f>'App MESURE'!T177</f>
        <v>1.9390195333505857E-2</v>
      </c>
      <c r="Q181" s="85">
        <v>14.953270416666662</v>
      </c>
      <c r="R181" s="78">
        <f t="shared" si="35"/>
        <v>3.7593684290697984E-4</v>
      </c>
      <c r="T181" s="85">
        <v>23.728022999999993</v>
      </c>
    </row>
    <row r="182" spans="1:20" s="1" customFormat="1" x14ac:dyDescent="0.2">
      <c r="A182" s="17">
        <v>38473</v>
      </c>
      <c r="B182" s="1">
        <f t="shared" si="44"/>
        <v>5</v>
      </c>
      <c r="C182" s="47"/>
      <c r="D182" s="47"/>
      <c r="E182" s="47">
        <v>23.083333329999999</v>
      </c>
      <c r="F182" s="51">
        <v>19.911737089201807</v>
      </c>
      <c r="G182" s="16">
        <f t="shared" si="36"/>
        <v>0</v>
      </c>
      <c r="H182" s="16">
        <f t="shared" si="37"/>
        <v>19.911737089201807</v>
      </c>
      <c r="I182" s="23">
        <f t="shared" si="42"/>
        <v>19.913493547668374</v>
      </c>
      <c r="J182" s="16">
        <f t="shared" si="34"/>
        <v>19.831550677377844</v>
      </c>
      <c r="K182" s="16">
        <f t="shared" si="38"/>
        <v>8.1942870290529157E-2</v>
      </c>
      <c r="L182" s="16">
        <f t="shared" si="39"/>
        <v>0</v>
      </c>
      <c r="M182" s="16">
        <f t="shared" si="43"/>
        <v>6.7695861406150248E-7</v>
      </c>
      <c r="N182" s="16">
        <f t="shared" si="40"/>
        <v>4.1971434071813154E-7</v>
      </c>
      <c r="O182" s="16">
        <f t="shared" si="41"/>
        <v>4.1971434071813154E-7</v>
      </c>
      <c r="P182" s="1">
        <f>'App MESURE'!T178</f>
        <v>5.6036578120584679E-3</v>
      </c>
      <c r="Q182" s="85">
        <v>19.61767498387097</v>
      </c>
      <c r="R182" s="78">
        <f t="shared" si="35"/>
        <v>3.1396277179715624E-5</v>
      </c>
      <c r="T182" s="85">
        <v>24.907087967741933</v>
      </c>
    </row>
    <row r="183" spans="1:20" s="1" customFormat="1" ht="13.5" thickBot="1" x14ac:dyDescent="0.25">
      <c r="A183" s="17">
        <v>38504</v>
      </c>
      <c r="B183" s="1">
        <f t="shared" si="44"/>
        <v>6</v>
      </c>
      <c r="C183" s="47"/>
      <c r="D183" s="47"/>
      <c r="E183" s="47">
        <v>4.766666667</v>
      </c>
      <c r="F183" s="51">
        <v>10.97370892018777</v>
      </c>
      <c r="G183" s="16">
        <f t="shared" si="36"/>
        <v>0</v>
      </c>
      <c r="H183" s="16">
        <f t="shared" si="37"/>
        <v>10.97370892018777</v>
      </c>
      <c r="I183" s="23">
        <f t="shared" si="42"/>
        <v>11.055651790478299</v>
      </c>
      <c r="J183" s="16">
        <f t="shared" si="34"/>
        <v>11.047763464609504</v>
      </c>
      <c r="K183" s="16">
        <f t="shared" si="38"/>
        <v>7.8883258687945101E-3</v>
      </c>
      <c r="L183" s="16">
        <f t="shared" si="39"/>
        <v>0</v>
      </c>
      <c r="M183" s="16">
        <f t="shared" si="43"/>
        <v>2.5724427334337094E-7</v>
      </c>
      <c r="N183" s="16">
        <f t="shared" si="40"/>
        <v>1.5949144947288999E-7</v>
      </c>
      <c r="O183" s="16">
        <f t="shared" si="41"/>
        <v>1.5949144947288999E-7</v>
      </c>
      <c r="P183" s="1">
        <f>'App MESURE'!T179</f>
        <v>1.2755500006423641E-3</v>
      </c>
      <c r="Q183" s="85">
        <v>23.728022999999993</v>
      </c>
      <c r="R183" s="78">
        <f t="shared" si="35"/>
        <v>1.6266209509393021E-6</v>
      </c>
      <c r="T183" s="86">
        <v>25.816620387096773</v>
      </c>
    </row>
    <row r="184" spans="1:20" s="1" customFormat="1" x14ac:dyDescent="0.2">
      <c r="A184" s="17">
        <v>38534</v>
      </c>
      <c r="B184" s="1">
        <f t="shared" si="44"/>
        <v>7</v>
      </c>
      <c r="C184" s="47"/>
      <c r="D184" s="47"/>
      <c r="E184" s="47">
        <v>1.2785714290000001</v>
      </c>
      <c r="F184" s="51">
        <v>3.6863849765258152</v>
      </c>
      <c r="G184" s="16">
        <f t="shared" si="36"/>
        <v>0</v>
      </c>
      <c r="H184" s="16">
        <f t="shared" si="37"/>
        <v>3.6863849765258152</v>
      </c>
      <c r="I184" s="23">
        <f t="shared" si="42"/>
        <v>3.6942733023946097</v>
      </c>
      <c r="J184" s="16">
        <f t="shared" si="34"/>
        <v>3.6940234568874826</v>
      </c>
      <c r="K184" s="16">
        <f t="shared" si="38"/>
        <v>2.4984550712714437E-4</v>
      </c>
      <c r="L184" s="16">
        <f t="shared" si="39"/>
        <v>0</v>
      </c>
      <c r="M184" s="16">
        <f t="shared" si="43"/>
        <v>9.7752823870480945E-8</v>
      </c>
      <c r="N184" s="16">
        <f t="shared" si="40"/>
        <v>6.060675079969818E-8</v>
      </c>
      <c r="O184" s="16">
        <f t="shared" si="41"/>
        <v>6.060675079969818E-8</v>
      </c>
      <c r="P184" s="1">
        <f>'App MESURE'!T180</f>
        <v>5.3283592507687508E-4</v>
      </c>
      <c r="Q184" s="85">
        <v>24.907087967741933</v>
      </c>
      <c r="R184" s="78">
        <f t="shared" si="35"/>
        <v>2.8384953981745092E-7</v>
      </c>
      <c r="T184" s="85">
        <v>21.450950766666679</v>
      </c>
    </row>
    <row r="185" spans="1:20" s="1" customFormat="1" ht="13.5" thickBot="1" x14ac:dyDescent="0.25">
      <c r="A185" s="17">
        <v>38565</v>
      </c>
      <c r="B185" s="4">
        <f t="shared" si="44"/>
        <v>8</v>
      </c>
      <c r="C185" s="48"/>
      <c r="D185" s="48"/>
      <c r="E185" s="48">
        <v>2.1857142860000001</v>
      </c>
      <c r="F185" s="58">
        <v>9.1464788732394169</v>
      </c>
      <c r="G185" s="25">
        <f t="shared" si="36"/>
        <v>0</v>
      </c>
      <c r="H185" s="25">
        <f t="shared" si="37"/>
        <v>9.1464788732394169</v>
      </c>
      <c r="I185" s="24">
        <f t="shared" si="42"/>
        <v>9.1467287187465445</v>
      </c>
      <c r="J185" s="25">
        <f t="shared" si="34"/>
        <v>9.1433880076622351</v>
      </c>
      <c r="K185" s="25">
        <f t="shared" si="38"/>
        <v>3.3407110843093335E-3</v>
      </c>
      <c r="L185" s="25">
        <f t="shared" si="39"/>
        <v>0</v>
      </c>
      <c r="M185" s="25">
        <f t="shared" si="43"/>
        <v>3.7146073070782766E-8</v>
      </c>
      <c r="N185" s="25">
        <f t="shared" si="40"/>
        <v>2.3030565303885315E-8</v>
      </c>
      <c r="O185" s="25">
        <f t="shared" si="41"/>
        <v>2.3030565303885315E-8</v>
      </c>
      <c r="P185" s="4">
        <f>'App MESURE'!T181</f>
        <v>3.0194035754356263E-4</v>
      </c>
      <c r="Q185" s="86">
        <v>25.816620387096773</v>
      </c>
      <c r="R185" s="79">
        <f t="shared" si="35"/>
        <v>9.1154072329696795E-8</v>
      </c>
      <c r="T185" s="85">
        <v>18.950626516129031</v>
      </c>
    </row>
    <row r="186" spans="1:20" s="1" customFormat="1" x14ac:dyDescent="0.2">
      <c r="A186" s="17">
        <v>38596</v>
      </c>
      <c r="B186" s="1">
        <f t="shared" si="44"/>
        <v>9</v>
      </c>
      <c r="C186" s="47"/>
      <c r="D186" s="47"/>
      <c r="E186" s="47">
        <v>2.2428571430000002</v>
      </c>
      <c r="F186" s="51">
        <v>5.2474178403755767</v>
      </c>
      <c r="G186" s="16">
        <f t="shared" si="36"/>
        <v>0</v>
      </c>
      <c r="H186" s="16">
        <f t="shared" si="37"/>
        <v>5.2474178403755767</v>
      </c>
      <c r="I186" s="23">
        <f t="shared" si="42"/>
        <v>5.250758551459886</v>
      </c>
      <c r="J186" s="16">
        <f t="shared" si="34"/>
        <v>5.2495929640441279</v>
      </c>
      <c r="K186" s="16">
        <f t="shared" si="38"/>
        <v>1.1655874157581181E-3</v>
      </c>
      <c r="L186" s="16">
        <f t="shared" si="39"/>
        <v>0</v>
      </c>
      <c r="M186" s="16">
        <f t="shared" si="43"/>
        <v>1.411550776689745E-8</v>
      </c>
      <c r="N186" s="16">
        <f t="shared" si="40"/>
        <v>8.7516148154764194E-9</v>
      </c>
      <c r="O186" s="16">
        <f t="shared" si="41"/>
        <v>8.7516148154764194E-9</v>
      </c>
      <c r="P186" s="1">
        <f>'App MESURE'!T182</f>
        <v>3.3953489225731995E-4</v>
      </c>
      <c r="Q186" s="85">
        <v>21.450950766666679</v>
      </c>
      <c r="R186" s="78">
        <f t="shared" si="35"/>
        <v>1.1527800017959372E-7</v>
      </c>
      <c r="T186" s="85">
        <v>11.854718733333334</v>
      </c>
    </row>
    <row r="187" spans="1:20" s="1" customFormat="1" x14ac:dyDescent="0.2">
      <c r="A187" s="17">
        <v>38626</v>
      </c>
      <c r="B187" s="1">
        <f t="shared" si="44"/>
        <v>10</v>
      </c>
      <c r="C187" s="47"/>
      <c r="D187" s="47"/>
      <c r="E187" s="47">
        <v>21.5952381</v>
      </c>
      <c r="F187" s="51">
        <v>39.065258215962345</v>
      </c>
      <c r="G187" s="16">
        <f t="shared" si="36"/>
        <v>0</v>
      </c>
      <c r="H187" s="16">
        <f t="shared" si="37"/>
        <v>39.065258215962345</v>
      </c>
      <c r="I187" s="23">
        <f t="shared" si="42"/>
        <v>39.0664238033781</v>
      </c>
      <c r="J187" s="16">
        <f t="shared" si="34"/>
        <v>38.399666899316934</v>
      </c>
      <c r="K187" s="16">
        <f t="shared" si="38"/>
        <v>0.66675690406116672</v>
      </c>
      <c r="L187" s="16">
        <f t="shared" si="39"/>
        <v>0</v>
      </c>
      <c r="M187" s="16">
        <f t="shared" si="43"/>
        <v>5.3638929514210308E-9</v>
      </c>
      <c r="N187" s="16">
        <f t="shared" si="40"/>
        <v>3.3256136298810389E-9</v>
      </c>
      <c r="O187" s="16">
        <f t="shared" si="41"/>
        <v>3.3256136298810389E-9</v>
      </c>
      <c r="P187" s="1">
        <f>'App MESURE'!T183</f>
        <v>3.9962694380765636E-4</v>
      </c>
      <c r="Q187" s="85">
        <v>18.950626516129031</v>
      </c>
      <c r="R187" s="78">
        <f t="shared" si="35"/>
        <v>1.5969903621848509E-7</v>
      </c>
      <c r="T187" s="85">
        <v>8.6820602516129028</v>
      </c>
    </row>
    <row r="188" spans="1:20" s="1" customFormat="1" x14ac:dyDescent="0.2">
      <c r="A188" s="17">
        <v>38657</v>
      </c>
      <c r="B188" s="1">
        <f t="shared" si="44"/>
        <v>11</v>
      </c>
      <c r="C188" s="47"/>
      <c r="D188" s="47"/>
      <c r="E188" s="47">
        <v>83.295238100000006</v>
      </c>
      <c r="F188" s="51">
        <v>87.624882629107802</v>
      </c>
      <c r="G188" s="16">
        <f t="shared" si="36"/>
        <v>2.5037078692958445</v>
      </c>
      <c r="H188" s="16">
        <f t="shared" si="37"/>
        <v>85.121174759811964</v>
      </c>
      <c r="I188" s="23">
        <f t="shared" si="42"/>
        <v>85.787931663873138</v>
      </c>
      <c r="J188" s="16">
        <f t="shared" si="34"/>
        <v>71.149314657589926</v>
      </c>
      <c r="K188" s="16">
        <f t="shared" si="38"/>
        <v>14.638617006283212</v>
      </c>
      <c r="L188" s="16">
        <f t="shared" si="39"/>
        <v>0</v>
      </c>
      <c r="M188" s="16">
        <f t="shared" si="43"/>
        <v>2.0382793215399919E-9</v>
      </c>
      <c r="N188" s="16">
        <f t="shared" si="40"/>
        <v>1.263733179354795E-9</v>
      </c>
      <c r="O188" s="16">
        <f t="shared" si="41"/>
        <v>2.5037078705595777</v>
      </c>
      <c r="P188" s="1">
        <f>'App MESURE'!T184</f>
        <v>1.4403161895742596</v>
      </c>
      <c r="Q188" s="85">
        <v>11.854718733333334</v>
      </c>
      <c r="R188" s="78">
        <f t="shared" si="35"/>
        <v>1.1308018671887805</v>
      </c>
      <c r="T188" s="85">
        <v>6.6743796419354853</v>
      </c>
    </row>
    <row r="189" spans="1:20" s="1" customFormat="1" x14ac:dyDescent="0.2">
      <c r="A189" s="17">
        <v>38687</v>
      </c>
      <c r="B189" s="1">
        <f t="shared" si="44"/>
        <v>12</v>
      </c>
      <c r="C189" s="47"/>
      <c r="D189" s="47"/>
      <c r="E189" s="47">
        <v>38.483333330000001</v>
      </c>
      <c r="F189" s="51">
        <v>39.602347417840306</v>
      </c>
      <c r="G189" s="16">
        <f t="shared" si="36"/>
        <v>0</v>
      </c>
      <c r="H189" s="16">
        <f t="shared" si="37"/>
        <v>39.602347417840306</v>
      </c>
      <c r="I189" s="23">
        <f t="shared" si="42"/>
        <v>54.240964424123518</v>
      </c>
      <c r="J189" s="16">
        <f t="shared" si="34"/>
        <v>47.993780277972242</v>
      </c>
      <c r="K189" s="16">
        <f t="shared" si="38"/>
        <v>6.2471841461512767</v>
      </c>
      <c r="L189" s="16">
        <f t="shared" si="39"/>
        <v>0</v>
      </c>
      <c r="M189" s="16">
        <f t="shared" si="43"/>
        <v>7.7454614218519688E-10</v>
      </c>
      <c r="N189" s="16">
        <f t="shared" si="40"/>
        <v>4.802186081548221E-10</v>
      </c>
      <c r="O189" s="16">
        <f t="shared" si="41"/>
        <v>4.802186081548221E-10</v>
      </c>
      <c r="P189" s="1">
        <f>'App MESURE'!T185</f>
        <v>0.48472084104243301</v>
      </c>
      <c r="Q189" s="85">
        <v>8.6820602516129028</v>
      </c>
      <c r="R189" s="78">
        <f t="shared" si="35"/>
        <v>0.2349542932753397</v>
      </c>
      <c r="T189" s="85">
        <v>8.5476649035714285</v>
      </c>
    </row>
    <row r="190" spans="1:20" s="1" customFormat="1" x14ac:dyDescent="0.2">
      <c r="A190" s="17">
        <v>38718</v>
      </c>
      <c r="B190" s="1">
        <f t="shared" si="44"/>
        <v>1</v>
      </c>
      <c r="C190" s="47"/>
      <c r="D190" s="47"/>
      <c r="E190" s="47">
        <v>115.1119048</v>
      </c>
      <c r="F190" s="51">
        <v>129.06854460093857</v>
      </c>
      <c r="G190" s="16">
        <f t="shared" si="36"/>
        <v>5.4873667557099584</v>
      </c>
      <c r="H190" s="16">
        <f t="shared" si="37"/>
        <v>123.58117784522861</v>
      </c>
      <c r="I190" s="23">
        <f t="shared" si="42"/>
        <v>129.82836199137989</v>
      </c>
      <c r="J190" s="16">
        <f t="shared" si="34"/>
        <v>74.108776484775234</v>
      </c>
      <c r="K190" s="16">
        <f t="shared" si="38"/>
        <v>55.719585506604659</v>
      </c>
      <c r="L190" s="16">
        <f t="shared" si="39"/>
        <v>10.45188380366087</v>
      </c>
      <c r="M190" s="16">
        <f t="shared" si="43"/>
        <v>10.451883803955198</v>
      </c>
      <c r="N190" s="16">
        <f t="shared" si="40"/>
        <v>6.4801679584522232</v>
      </c>
      <c r="O190" s="16">
        <f t="shared" si="41"/>
        <v>11.967534714162181</v>
      </c>
      <c r="P190" s="1">
        <f>'App MESURE'!T186</f>
        <v>7.2768514227873675</v>
      </c>
      <c r="Q190" s="85">
        <v>6.6743796419354853</v>
      </c>
      <c r="R190" s="78">
        <f t="shared" si="35"/>
        <v>22.002509739982848</v>
      </c>
      <c r="T190" s="85">
        <v>12.332286225806453</v>
      </c>
    </row>
    <row r="191" spans="1:20" s="1" customFormat="1" x14ac:dyDescent="0.2">
      <c r="A191" s="17">
        <v>38749</v>
      </c>
      <c r="B191" s="1">
        <f t="shared" si="44"/>
        <v>2</v>
      </c>
      <c r="C191" s="47"/>
      <c r="D191" s="47"/>
      <c r="E191" s="47">
        <v>73.228571430000002</v>
      </c>
      <c r="F191" s="51">
        <v>90.62206572769928</v>
      </c>
      <c r="G191" s="16">
        <f t="shared" si="36"/>
        <v>2.719484457580946</v>
      </c>
      <c r="H191" s="16">
        <f t="shared" si="37"/>
        <v>87.902581270118333</v>
      </c>
      <c r="I191" s="23">
        <f t="shared" si="42"/>
        <v>133.17028297306211</v>
      </c>
      <c r="J191" s="16">
        <f t="shared" si="34"/>
        <v>81.025465570371239</v>
      </c>
      <c r="K191" s="16">
        <f t="shared" si="38"/>
        <v>52.144817402690876</v>
      </c>
      <c r="L191" s="16">
        <f t="shared" si="39"/>
        <v>9.4894807901281393</v>
      </c>
      <c r="M191" s="16">
        <f t="shared" si="43"/>
        <v>13.461196635631115</v>
      </c>
      <c r="N191" s="16">
        <f t="shared" si="40"/>
        <v>8.3459419140912914</v>
      </c>
      <c r="O191" s="16">
        <f t="shared" si="41"/>
        <v>11.065426371672238</v>
      </c>
      <c r="P191" s="1">
        <f>'App MESURE'!T187</f>
        <v>15.781490025933122</v>
      </c>
      <c r="Q191" s="85">
        <v>8.5476649035714285</v>
      </c>
      <c r="R191" s="78">
        <f t="shared" si="35"/>
        <v>22.241256391040523</v>
      </c>
      <c r="T191" s="85">
        <v>15.569433916666666</v>
      </c>
    </row>
    <row r="192" spans="1:20" s="1" customFormat="1" x14ac:dyDescent="0.2">
      <c r="A192" s="17">
        <v>38777</v>
      </c>
      <c r="B192" s="1">
        <f t="shared" si="44"/>
        <v>3</v>
      </c>
      <c r="C192" s="47"/>
      <c r="D192" s="47"/>
      <c r="E192" s="47">
        <v>36.626190479999998</v>
      </c>
      <c r="F192" s="51">
        <v>42.084037558685303</v>
      </c>
      <c r="G192" s="16">
        <f t="shared" si="36"/>
        <v>0</v>
      </c>
      <c r="H192" s="16">
        <f t="shared" si="37"/>
        <v>42.084037558685303</v>
      </c>
      <c r="I192" s="23">
        <f t="shared" si="42"/>
        <v>84.739374171248045</v>
      </c>
      <c r="J192" s="16">
        <f t="shared" si="34"/>
        <v>71.237991081889831</v>
      </c>
      <c r="K192" s="16">
        <f t="shared" si="38"/>
        <v>13.501383089358214</v>
      </c>
      <c r="L192" s="16">
        <f t="shared" si="39"/>
        <v>0</v>
      </c>
      <c r="M192" s="16">
        <f t="shared" si="43"/>
        <v>5.1152547215398236</v>
      </c>
      <c r="N192" s="16">
        <f t="shared" si="40"/>
        <v>3.1714579273546906</v>
      </c>
      <c r="O192" s="16">
        <f t="shared" si="41"/>
        <v>3.1714579273546906</v>
      </c>
      <c r="P192" s="1">
        <f>'App MESURE'!T188</f>
        <v>6.9466707612147331</v>
      </c>
      <c r="Q192" s="85">
        <v>12.332286225806453</v>
      </c>
      <c r="R192" s="78">
        <f t="shared" si="35"/>
        <v>14.252231940941574</v>
      </c>
      <c r="T192" s="85">
        <v>19.721960483870966</v>
      </c>
    </row>
    <row r="193" spans="1:20" s="1" customFormat="1" x14ac:dyDescent="0.2">
      <c r="A193" s="17">
        <v>38808</v>
      </c>
      <c r="B193" s="1">
        <f t="shared" si="44"/>
        <v>4</v>
      </c>
      <c r="C193" s="47"/>
      <c r="D193" s="47"/>
      <c r="E193" s="47">
        <v>19.038095240000001</v>
      </c>
      <c r="F193" s="51">
        <v>22.099530516431891</v>
      </c>
      <c r="G193" s="16">
        <f t="shared" si="36"/>
        <v>0</v>
      </c>
      <c r="H193" s="16">
        <f t="shared" si="37"/>
        <v>22.099530516431891</v>
      </c>
      <c r="I193" s="23">
        <f t="shared" si="42"/>
        <v>35.600913605790105</v>
      </c>
      <c r="J193" s="16">
        <f t="shared" si="34"/>
        <v>34.795335458083734</v>
      </c>
      <c r="K193" s="16">
        <f t="shared" si="38"/>
        <v>0.80557814770637037</v>
      </c>
      <c r="L193" s="16">
        <f t="shared" si="39"/>
        <v>0</v>
      </c>
      <c r="M193" s="16">
        <f t="shared" si="43"/>
        <v>1.9437967941851331</v>
      </c>
      <c r="N193" s="16">
        <f t="shared" si="40"/>
        <v>1.2051540123947826</v>
      </c>
      <c r="O193" s="16">
        <f t="shared" si="41"/>
        <v>1.2051540123947826</v>
      </c>
      <c r="P193" s="1">
        <f>'App MESURE'!T189</f>
        <v>0.10766926732040896</v>
      </c>
      <c r="Q193" s="85">
        <v>15.569433916666666</v>
      </c>
      <c r="R193" s="78">
        <f t="shared" si="35"/>
        <v>1.2044727656709628</v>
      </c>
      <c r="T193" s="85">
        <v>21.341061200000002</v>
      </c>
    </row>
    <row r="194" spans="1:20" s="1" customFormat="1" x14ac:dyDescent="0.2">
      <c r="A194" s="17">
        <v>38838</v>
      </c>
      <c r="B194" s="1">
        <f t="shared" si="44"/>
        <v>5</v>
      </c>
      <c r="C194" s="47"/>
      <c r="D194" s="47"/>
      <c r="E194" s="47">
        <v>22.72380952</v>
      </c>
      <c r="F194" s="51">
        <v>44.99295774647883</v>
      </c>
      <c r="G194" s="16">
        <f t="shared" si="36"/>
        <v>0</v>
      </c>
      <c r="H194" s="16">
        <f t="shared" si="37"/>
        <v>44.99295774647883</v>
      </c>
      <c r="I194" s="23">
        <f t="shared" si="42"/>
        <v>45.7985358941852</v>
      </c>
      <c r="J194" s="16">
        <f t="shared" si="34"/>
        <v>44.841105213481335</v>
      </c>
      <c r="K194" s="16">
        <f t="shared" si="38"/>
        <v>0.95743068070386528</v>
      </c>
      <c r="L194" s="16">
        <f t="shared" si="39"/>
        <v>0</v>
      </c>
      <c r="M194" s="16">
        <f t="shared" si="43"/>
        <v>0.73864278179035048</v>
      </c>
      <c r="N194" s="16">
        <f t="shared" si="40"/>
        <v>0.4579585247100173</v>
      </c>
      <c r="O194" s="16">
        <f t="shared" si="41"/>
        <v>0.4579585247100173</v>
      </c>
      <c r="P194" s="1">
        <f>'App MESURE'!T190</f>
        <v>0.21519466894104736</v>
      </c>
      <c r="Q194" s="85">
        <v>19.721960483870966</v>
      </c>
      <c r="R194" s="78">
        <f t="shared" si="35"/>
        <v>5.893428966781724E-2</v>
      </c>
      <c r="T194" s="85">
        <v>26.266166645161288</v>
      </c>
    </row>
    <row r="195" spans="1:20" s="1" customFormat="1" ht="13.5" thickBot="1" x14ac:dyDescent="0.25">
      <c r="A195" s="17">
        <v>38869</v>
      </c>
      <c r="B195" s="1">
        <f t="shared" si="44"/>
        <v>6</v>
      </c>
      <c r="C195" s="47"/>
      <c r="D195" s="47"/>
      <c r="E195" s="47">
        <v>20.52380952</v>
      </c>
      <c r="F195" s="51">
        <v>37.27323943661959</v>
      </c>
      <c r="G195" s="16">
        <f t="shared" si="36"/>
        <v>0</v>
      </c>
      <c r="H195" s="16">
        <f t="shared" si="37"/>
        <v>37.27323943661959</v>
      </c>
      <c r="I195" s="23">
        <f t="shared" si="42"/>
        <v>38.230670117323456</v>
      </c>
      <c r="J195" s="16">
        <f t="shared" si="34"/>
        <v>37.78161079608094</v>
      </c>
      <c r="K195" s="16">
        <f t="shared" si="38"/>
        <v>0.44905932124251535</v>
      </c>
      <c r="L195" s="16">
        <f t="shared" si="39"/>
        <v>0</v>
      </c>
      <c r="M195" s="16">
        <f t="shared" si="43"/>
        <v>0.28068425708033318</v>
      </c>
      <c r="N195" s="16">
        <f t="shared" si="40"/>
        <v>0.17402423938980657</v>
      </c>
      <c r="O195" s="16">
        <f t="shared" si="41"/>
        <v>0.17402423938980657</v>
      </c>
      <c r="P195" s="1">
        <f>'App MESURE'!T191</f>
        <v>0.12216832488166755</v>
      </c>
      <c r="Q195" s="85">
        <v>21.341061200000002</v>
      </c>
      <c r="R195" s="78">
        <f t="shared" si="35"/>
        <v>2.6890358694754229E-3</v>
      </c>
      <c r="T195" s="86">
        <v>25.057683129032256</v>
      </c>
    </row>
    <row r="196" spans="1:20" s="1" customFormat="1" x14ac:dyDescent="0.2">
      <c r="A196" s="17">
        <v>38899</v>
      </c>
      <c r="B196" s="1">
        <f t="shared" si="44"/>
        <v>7</v>
      </c>
      <c r="C196" s="47"/>
      <c r="D196" s="47"/>
      <c r="E196" s="47">
        <v>4.621428571</v>
      </c>
      <c r="F196" s="51">
        <v>13.225821596244108</v>
      </c>
      <c r="G196" s="16">
        <f t="shared" si="36"/>
        <v>0</v>
      </c>
      <c r="H196" s="16">
        <f t="shared" si="37"/>
        <v>13.225821596244108</v>
      </c>
      <c r="I196" s="23">
        <f t="shared" si="42"/>
        <v>13.674880917486623</v>
      </c>
      <c r="J196" s="16">
        <f t="shared" si="34"/>
        <v>13.66439585518461</v>
      </c>
      <c r="K196" s="16">
        <f t="shared" si="38"/>
        <v>1.0485062302013404E-2</v>
      </c>
      <c r="L196" s="16">
        <f t="shared" si="39"/>
        <v>0</v>
      </c>
      <c r="M196" s="16">
        <f t="shared" si="43"/>
        <v>0.1066600176905266</v>
      </c>
      <c r="N196" s="16">
        <f t="shared" si="40"/>
        <v>6.6129210968126489E-2</v>
      </c>
      <c r="O196" s="16">
        <f t="shared" si="41"/>
        <v>6.6129210968126489E-2</v>
      </c>
      <c r="P196" s="1">
        <f>'App MESURE'!T192</f>
        <v>1.5274629852203752E-3</v>
      </c>
      <c r="Q196" s="85">
        <v>26.266166645161288</v>
      </c>
      <c r="R196" s="78">
        <f t="shared" si="35"/>
        <v>4.1733858424469151E-3</v>
      </c>
      <c r="T196" s="85">
        <v>22.427211033333339</v>
      </c>
    </row>
    <row r="197" spans="1:20" s="1" customFormat="1" ht="13.5" thickBot="1" x14ac:dyDescent="0.25">
      <c r="A197" s="17">
        <v>38930</v>
      </c>
      <c r="B197" s="4">
        <f t="shared" si="44"/>
        <v>8</v>
      </c>
      <c r="C197" s="48"/>
      <c r="D197" s="48"/>
      <c r="E197" s="48">
        <v>3.0404761900000001</v>
      </c>
      <c r="F197" s="58">
        <v>5.5319248826290925</v>
      </c>
      <c r="G197" s="25">
        <f t="shared" si="36"/>
        <v>0</v>
      </c>
      <c r="H197" s="25">
        <f t="shared" si="37"/>
        <v>5.5319248826290925</v>
      </c>
      <c r="I197" s="24">
        <f t="shared" si="42"/>
        <v>5.5424099449311059</v>
      </c>
      <c r="J197" s="25">
        <f t="shared" si="34"/>
        <v>5.5415838638374293</v>
      </c>
      <c r="K197" s="25">
        <f t="shared" si="38"/>
        <v>8.2608109367665605E-4</v>
      </c>
      <c r="L197" s="25">
        <f t="shared" si="39"/>
        <v>0</v>
      </c>
      <c r="M197" s="25">
        <f t="shared" si="43"/>
        <v>4.0530806722400115E-2</v>
      </c>
      <c r="N197" s="25">
        <f t="shared" si="40"/>
        <v>2.5129100167888069E-2</v>
      </c>
      <c r="O197" s="25">
        <f t="shared" si="41"/>
        <v>2.5129100167888069E-2</v>
      </c>
      <c r="P197" s="4">
        <f>'App MESURE'!T193</f>
        <v>2.6641796253843759E-4</v>
      </c>
      <c r="Q197" s="86">
        <v>25.057683129032256</v>
      </c>
      <c r="R197" s="79">
        <f t="shared" si="35"/>
        <v>6.1815296644420913E-4</v>
      </c>
      <c r="T197" s="85">
        <v>19.525743548387094</v>
      </c>
    </row>
    <row r="198" spans="1:20" s="1" customFormat="1" x14ac:dyDescent="0.2">
      <c r="A198" s="17">
        <v>38961</v>
      </c>
      <c r="B198" s="1">
        <f t="shared" si="44"/>
        <v>9</v>
      </c>
      <c r="C198" s="47"/>
      <c r="D198" s="47"/>
      <c r="E198" s="47">
        <v>8.9095238099999996</v>
      </c>
      <c r="F198" s="51">
        <v>11.242253521126738</v>
      </c>
      <c r="G198" s="16">
        <f t="shared" si="36"/>
        <v>0</v>
      </c>
      <c r="H198" s="16">
        <f t="shared" si="37"/>
        <v>11.242253521126738</v>
      </c>
      <c r="I198" s="23">
        <f t="shared" si="42"/>
        <v>11.243079602220416</v>
      </c>
      <c r="J198" s="16">
        <f t="shared" si="34"/>
        <v>11.233120366801344</v>
      </c>
      <c r="K198" s="16">
        <f t="shared" si="38"/>
        <v>9.9592354190711774E-3</v>
      </c>
      <c r="L198" s="16">
        <f t="shared" si="39"/>
        <v>0</v>
      </c>
      <c r="M198" s="16">
        <f t="shared" si="43"/>
        <v>1.5401706554512045E-2</v>
      </c>
      <c r="N198" s="16">
        <f t="shared" si="40"/>
        <v>9.5490580637974682E-3</v>
      </c>
      <c r="O198" s="16">
        <f t="shared" si="41"/>
        <v>9.5490580637974682E-3</v>
      </c>
      <c r="P198" s="1">
        <f>'App MESURE'!T194</f>
        <v>8.2589568386915628E-4</v>
      </c>
      <c r="Q198" s="85">
        <v>22.427211033333339</v>
      </c>
      <c r="R198" s="78">
        <f t="shared" si="35"/>
        <v>7.6093561906596574E-5</v>
      </c>
      <c r="T198" s="85">
        <v>14.655659966666667</v>
      </c>
    </row>
    <row r="199" spans="1:20" s="1" customFormat="1" x14ac:dyDescent="0.2">
      <c r="A199" s="17">
        <v>38991</v>
      </c>
      <c r="B199" s="1">
        <f t="shared" si="44"/>
        <v>10</v>
      </c>
      <c r="C199" s="47"/>
      <c r="D199" s="47"/>
      <c r="E199" s="47">
        <v>21.254761899999998</v>
      </c>
      <c r="F199" s="51">
        <v>26.680751173708824</v>
      </c>
      <c r="G199" s="16">
        <f t="shared" si="36"/>
        <v>0</v>
      </c>
      <c r="H199" s="16">
        <f t="shared" si="37"/>
        <v>26.680751173708824</v>
      </c>
      <c r="I199" s="23">
        <f t="shared" si="42"/>
        <v>26.690710409127895</v>
      </c>
      <c r="J199" s="16">
        <f t="shared" ref="J199:J262" si="45">I199/SQRT(1+(I199/($K$2*(300+(25*Q199)+0.05*(Q199)^3)))^2)</f>
        <v>26.491818713461893</v>
      </c>
      <c r="K199" s="16">
        <f t="shared" si="38"/>
        <v>0.19889169566600273</v>
      </c>
      <c r="L199" s="16">
        <f t="shared" si="39"/>
        <v>0</v>
      </c>
      <c r="M199" s="16">
        <f t="shared" si="43"/>
        <v>5.8526484907145768E-3</v>
      </c>
      <c r="N199" s="16">
        <f t="shared" si="40"/>
        <v>3.6286420642430376E-3</v>
      </c>
      <c r="O199" s="16">
        <f t="shared" si="41"/>
        <v>3.6286420642430376E-3</v>
      </c>
      <c r="P199" s="1">
        <f>'App MESURE'!T195</f>
        <v>1.4040226625775651E-2</v>
      </c>
      <c r="Q199" s="85">
        <v>19.525743548387094</v>
      </c>
      <c r="R199" s="78">
        <f t="shared" ref="R199:R262" si="46">(P199-O199)^2</f>
        <v>1.0840109308194426E-4</v>
      </c>
      <c r="T199" s="85">
        <v>8.2212807387096749</v>
      </c>
    </row>
    <row r="200" spans="1:20" s="1" customFormat="1" x14ac:dyDescent="0.2">
      <c r="A200" s="17">
        <v>39022</v>
      </c>
      <c r="B200" s="1">
        <f t="shared" si="44"/>
        <v>11</v>
      </c>
      <c r="C200" s="47"/>
      <c r="D200" s="47"/>
      <c r="E200" s="47">
        <v>21.247619050000001</v>
      </c>
      <c r="F200" s="51">
        <v>35.718309859154822</v>
      </c>
      <c r="G200" s="16">
        <f t="shared" si="36"/>
        <v>0</v>
      </c>
      <c r="H200" s="16">
        <f t="shared" si="37"/>
        <v>35.718309859154822</v>
      </c>
      <c r="I200" s="23">
        <f t="shared" si="42"/>
        <v>35.917201554820821</v>
      </c>
      <c r="J200" s="16">
        <f t="shared" si="45"/>
        <v>34.982526215366896</v>
      </c>
      <c r="K200" s="16">
        <f t="shared" si="38"/>
        <v>0.93467533945392489</v>
      </c>
      <c r="L200" s="16">
        <f t="shared" si="39"/>
        <v>0</v>
      </c>
      <c r="M200" s="16">
        <f t="shared" si="43"/>
        <v>2.2240064264715392E-3</v>
      </c>
      <c r="N200" s="16">
        <f t="shared" si="40"/>
        <v>1.3788839844123544E-3</v>
      </c>
      <c r="O200" s="16">
        <f t="shared" si="41"/>
        <v>1.3788839844123544E-3</v>
      </c>
      <c r="P200" s="1">
        <f>'App MESURE'!T196</f>
        <v>7.0659964064361137E-3</v>
      </c>
      <c r="Q200" s="85">
        <v>14.655659966666667</v>
      </c>
      <c r="R200" s="78">
        <f t="shared" si="46"/>
        <v>3.2343247700736948E-5</v>
      </c>
      <c r="T200" s="85">
        <v>9.3255995806451626</v>
      </c>
    </row>
    <row r="201" spans="1:20" s="1" customFormat="1" x14ac:dyDescent="0.2">
      <c r="A201" s="17">
        <v>39052</v>
      </c>
      <c r="B201" s="1">
        <f t="shared" si="44"/>
        <v>12</v>
      </c>
      <c r="C201" s="47"/>
      <c r="D201" s="47"/>
      <c r="E201" s="47">
        <v>17.86904762</v>
      </c>
      <c r="F201" s="51">
        <v>23.500938967136118</v>
      </c>
      <c r="G201" s="16">
        <f t="shared" si="36"/>
        <v>0</v>
      </c>
      <c r="H201" s="16">
        <f t="shared" si="37"/>
        <v>23.500938967136118</v>
      </c>
      <c r="I201" s="23">
        <f t="shared" si="42"/>
        <v>24.435614306590043</v>
      </c>
      <c r="J201" s="16">
        <f t="shared" si="45"/>
        <v>23.73620256050857</v>
      </c>
      <c r="K201" s="16">
        <f t="shared" si="38"/>
        <v>0.6994117460814735</v>
      </c>
      <c r="L201" s="16">
        <f t="shared" si="39"/>
        <v>0</v>
      </c>
      <c r="M201" s="16">
        <f t="shared" si="43"/>
        <v>8.4512244205918485E-4</v>
      </c>
      <c r="N201" s="16">
        <f t="shared" si="40"/>
        <v>5.2397591407669464E-4</v>
      </c>
      <c r="O201" s="16">
        <f t="shared" si="41"/>
        <v>5.2397591407669464E-4</v>
      </c>
      <c r="P201" s="1">
        <f>'App MESURE'!T197</f>
        <v>1.261933082557065E-2</v>
      </c>
      <c r="Q201" s="85">
        <v>8.2212807387096749</v>
      </c>
      <c r="R201" s="78">
        <f t="shared" si="46"/>
        <v>1.4629761043500095E-4</v>
      </c>
      <c r="T201" s="85">
        <v>11.270413250000001</v>
      </c>
    </row>
    <row r="202" spans="1:20" s="1" customFormat="1" x14ac:dyDescent="0.2">
      <c r="A202" s="17">
        <v>39083</v>
      </c>
      <c r="B202" s="1">
        <f t="shared" si="44"/>
        <v>1</v>
      </c>
      <c r="C202" s="47"/>
      <c r="D202" s="47"/>
      <c r="E202" s="47">
        <v>19.647619049999999</v>
      </c>
      <c r="F202" s="51">
        <v>23.810328638497634</v>
      </c>
      <c r="G202" s="16">
        <f t="shared" si="36"/>
        <v>0</v>
      </c>
      <c r="H202" s="16">
        <f t="shared" si="37"/>
        <v>23.810328638497634</v>
      </c>
      <c r="I202" s="23">
        <f t="shared" si="42"/>
        <v>24.509740384579107</v>
      </c>
      <c r="J202" s="16">
        <f t="shared" si="45"/>
        <v>23.896386363823996</v>
      </c>
      <c r="K202" s="16">
        <f t="shared" si="38"/>
        <v>0.6133540207551107</v>
      </c>
      <c r="L202" s="16">
        <f t="shared" si="39"/>
        <v>0</v>
      </c>
      <c r="M202" s="16">
        <f t="shared" si="43"/>
        <v>3.2114652798249021E-4</v>
      </c>
      <c r="N202" s="16">
        <f t="shared" si="40"/>
        <v>1.9911084734914393E-4</v>
      </c>
      <c r="O202" s="16">
        <f t="shared" si="41"/>
        <v>1.9911084734914393E-4</v>
      </c>
      <c r="P202" s="1">
        <f>'App MESURE'!T198</f>
        <v>0.12896405506610628</v>
      </c>
      <c r="Q202" s="85">
        <v>9.3255995806451626</v>
      </c>
      <c r="R202" s="78">
        <f t="shared" si="46"/>
        <v>1.6580410859659639E-2</v>
      </c>
      <c r="T202" s="85">
        <v>11.833367864516129</v>
      </c>
    </row>
    <row r="203" spans="1:20" s="1" customFormat="1" x14ac:dyDescent="0.2">
      <c r="A203" s="17">
        <v>39114</v>
      </c>
      <c r="B203" s="1">
        <f t="shared" si="44"/>
        <v>2</v>
      </c>
      <c r="C203" s="47"/>
      <c r="D203" s="47"/>
      <c r="E203" s="47">
        <v>44.847619049999999</v>
      </c>
      <c r="F203" s="51">
        <v>55.837089201877745</v>
      </c>
      <c r="G203" s="16">
        <f t="shared" si="36"/>
        <v>0.21520516885599161</v>
      </c>
      <c r="H203" s="16">
        <f t="shared" si="37"/>
        <v>55.62188403302175</v>
      </c>
      <c r="I203" s="23">
        <f t="shared" si="42"/>
        <v>56.235238053776861</v>
      </c>
      <c r="J203" s="16">
        <f t="shared" si="45"/>
        <v>51.100994014657573</v>
      </c>
      <c r="K203" s="16">
        <f t="shared" si="38"/>
        <v>5.1342440391192881</v>
      </c>
      <c r="L203" s="16">
        <f t="shared" si="39"/>
        <v>0</v>
      </c>
      <c r="M203" s="16">
        <f t="shared" si="43"/>
        <v>1.2203568063334628E-4</v>
      </c>
      <c r="N203" s="16">
        <f t="shared" si="40"/>
        <v>7.5662121992674692E-5</v>
      </c>
      <c r="O203" s="16">
        <f t="shared" si="41"/>
        <v>0.21528083097798428</v>
      </c>
      <c r="P203" s="1">
        <f>'App MESURE'!T199</f>
        <v>0.32682855270826933</v>
      </c>
      <c r="Q203" s="85">
        <v>11.270413250000001</v>
      </c>
      <c r="R203" s="78">
        <f t="shared" si="46"/>
        <v>1.2442894223217106E-2</v>
      </c>
      <c r="T203" s="85">
        <v>12.803509266666667</v>
      </c>
    </row>
    <row r="204" spans="1:20" s="1" customFormat="1" x14ac:dyDescent="0.2">
      <c r="A204" s="17">
        <v>39142</v>
      </c>
      <c r="B204" s="1">
        <f t="shared" si="44"/>
        <v>3</v>
      </c>
      <c r="C204" s="47"/>
      <c r="D204" s="47"/>
      <c r="E204" s="47">
        <v>20.897619049999999</v>
      </c>
      <c r="F204" s="51">
        <v>30.248826291079791</v>
      </c>
      <c r="G204" s="16">
        <f t="shared" si="36"/>
        <v>0</v>
      </c>
      <c r="H204" s="16">
        <f t="shared" si="37"/>
        <v>30.248826291079791</v>
      </c>
      <c r="I204" s="23">
        <f t="shared" si="42"/>
        <v>35.383070330199075</v>
      </c>
      <c r="J204" s="16">
        <f t="shared" si="45"/>
        <v>34.088039011042483</v>
      </c>
      <c r="K204" s="16">
        <f t="shared" si="38"/>
        <v>1.2950313191565925</v>
      </c>
      <c r="L204" s="16">
        <f t="shared" si="39"/>
        <v>0</v>
      </c>
      <c r="M204" s="16">
        <f t="shared" si="43"/>
        <v>4.6373558640671589E-5</v>
      </c>
      <c r="N204" s="16">
        <f t="shared" si="40"/>
        <v>2.8751606357216383E-5</v>
      </c>
      <c r="O204" s="16">
        <f t="shared" si="41"/>
        <v>2.8751606357216383E-5</v>
      </c>
      <c r="P204" s="1">
        <f>'App MESURE'!T200</f>
        <v>0.13597084748086721</v>
      </c>
      <c r="Q204" s="85">
        <v>11.833367864516129</v>
      </c>
      <c r="R204" s="78">
        <f t="shared" si="46"/>
        <v>1.8480253430754469E-2</v>
      </c>
      <c r="T204" s="85">
        <v>16.923139516129037</v>
      </c>
    </row>
    <row r="205" spans="1:20" s="1" customFormat="1" x14ac:dyDescent="0.2">
      <c r="A205" s="17">
        <v>39173</v>
      </c>
      <c r="B205" s="1">
        <f t="shared" si="44"/>
        <v>4</v>
      </c>
      <c r="C205" s="47"/>
      <c r="D205" s="47"/>
      <c r="E205" s="47">
        <v>60.711904760000003</v>
      </c>
      <c r="F205" s="51">
        <v>108.28591549295751</v>
      </c>
      <c r="G205" s="16">
        <f t="shared" si="36"/>
        <v>3.9911602654817715</v>
      </c>
      <c r="H205" s="16">
        <f t="shared" si="37"/>
        <v>104.29475522747575</v>
      </c>
      <c r="I205" s="23">
        <f t="shared" si="42"/>
        <v>105.58978654663234</v>
      </c>
      <c r="J205" s="16">
        <f t="shared" si="45"/>
        <v>83.367620503966435</v>
      </c>
      <c r="K205" s="16">
        <f t="shared" si="38"/>
        <v>22.222166042665904</v>
      </c>
      <c r="L205" s="16">
        <f t="shared" si="39"/>
        <v>1.4336715726718845</v>
      </c>
      <c r="M205" s="16">
        <f t="shared" si="43"/>
        <v>1.4336891946241679</v>
      </c>
      <c r="N205" s="16">
        <f t="shared" si="40"/>
        <v>0.88888730066698407</v>
      </c>
      <c r="O205" s="16">
        <f t="shared" si="41"/>
        <v>4.8800475661487557</v>
      </c>
      <c r="P205" s="1">
        <f>'App MESURE'!T201</f>
        <v>1.7789793030541625</v>
      </c>
      <c r="Q205" s="85">
        <v>12.803509266666667</v>
      </c>
      <c r="R205" s="78">
        <f t="shared" si="46"/>
        <v>9.6166243723725149</v>
      </c>
      <c r="T205" s="85">
        <v>20.5533933</v>
      </c>
    </row>
    <row r="206" spans="1:20" s="1" customFormat="1" x14ac:dyDescent="0.2">
      <c r="A206" s="17">
        <v>39203</v>
      </c>
      <c r="B206" s="1">
        <f t="shared" si="44"/>
        <v>5</v>
      </c>
      <c r="C206" s="47"/>
      <c r="D206" s="47"/>
      <c r="E206" s="47">
        <v>21.992857140000002</v>
      </c>
      <c r="F206" s="51">
        <v>37.074647887323835</v>
      </c>
      <c r="G206" s="16">
        <f t="shared" ref="G206:G269" si="47">IF((F206-$J$2)&gt;0,$I$2*(F206-$J$2),0)</f>
        <v>0</v>
      </c>
      <c r="H206" s="16">
        <f t="shared" ref="H206:H269" si="48">F206-G206</f>
        <v>37.074647887323835</v>
      </c>
      <c r="I206" s="23">
        <f t="shared" si="42"/>
        <v>57.863142357317855</v>
      </c>
      <c r="J206" s="16">
        <f t="shared" si="45"/>
        <v>55.111994666398473</v>
      </c>
      <c r="K206" s="16">
        <f t="shared" ref="K206:K269" si="49">I206-J206</f>
        <v>2.7511476909193817</v>
      </c>
      <c r="L206" s="16">
        <f t="shared" ref="L206:L269" si="50">IF(K206&gt;$N$2,(K206-$N$2)/$L$2,0)</f>
        <v>0</v>
      </c>
      <c r="M206" s="16">
        <f t="shared" si="43"/>
        <v>0.54480189395718381</v>
      </c>
      <c r="N206" s="16">
        <f t="shared" ref="N206:N269" si="51">$M$2*M206</f>
        <v>0.33777717425345394</v>
      </c>
      <c r="O206" s="16">
        <f t="shared" ref="O206:O269" si="52">N206+G206</f>
        <v>0.33777717425345394</v>
      </c>
      <c r="P206" s="1">
        <f>'App MESURE'!T202</f>
        <v>0.1411571171516155</v>
      </c>
      <c r="Q206" s="85">
        <v>16.923139516129037</v>
      </c>
      <c r="R206" s="78">
        <f t="shared" si="46"/>
        <v>3.865944685473021E-2</v>
      </c>
      <c r="T206" s="85">
        <v>25.657801258064517</v>
      </c>
    </row>
    <row r="207" spans="1:20" s="1" customFormat="1" ht="13.5" thickBot="1" x14ac:dyDescent="0.25">
      <c r="A207" s="17">
        <v>39234</v>
      </c>
      <c r="B207" s="1">
        <f t="shared" si="44"/>
        <v>6</v>
      </c>
      <c r="C207" s="47"/>
      <c r="D207" s="47"/>
      <c r="E207" s="47">
        <v>0.485714286</v>
      </c>
      <c r="F207" s="51">
        <v>2.8953051643192458</v>
      </c>
      <c r="G207" s="16">
        <f t="shared" si="47"/>
        <v>0</v>
      </c>
      <c r="H207" s="16">
        <f t="shared" si="48"/>
        <v>2.8953051643192458</v>
      </c>
      <c r="I207" s="23">
        <f t="shared" ref="I207:I270" si="53">H207+K206-L206</f>
        <v>5.6464528552386275</v>
      </c>
      <c r="J207" s="16">
        <f t="shared" si="45"/>
        <v>5.6448072429461753</v>
      </c>
      <c r="K207" s="16">
        <f t="shared" si="49"/>
        <v>1.6456122924521921E-3</v>
      </c>
      <c r="L207" s="16">
        <f t="shared" si="50"/>
        <v>0</v>
      </c>
      <c r="M207" s="16">
        <f t="shared" ref="M207:M270" si="54">L207+M206-N206</f>
        <v>0.20702471970372988</v>
      </c>
      <c r="N207" s="16">
        <f t="shared" si="51"/>
        <v>0.12835532621631252</v>
      </c>
      <c r="O207" s="16">
        <f t="shared" si="52"/>
        <v>0.12835532621631252</v>
      </c>
      <c r="P207" s="1">
        <f>'App MESURE'!T203</f>
        <v>1.6114142454158195E-2</v>
      </c>
      <c r="Q207" s="85">
        <v>20.5533933</v>
      </c>
      <c r="R207" s="78">
        <f t="shared" si="46"/>
        <v>1.2598083332329695E-2</v>
      </c>
      <c r="T207" s="86">
        <v>24.568781677419356</v>
      </c>
    </row>
    <row r="208" spans="1:20" s="1" customFormat="1" x14ac:dyDescent="0.2">
      <c r="A208" s="17">
        <v>39264</v>
      </c>
      <c r="B208" s="1">
        <f t="shared" si="44"/>
        <v>7</v>
      </c>
      <c r="C208" s="47"/>
      <c r="D208" s="47"/>
      <c r="E208" s="47">
        <v>0.62857142899999996</v>
      </c>
      <c r="F208" s="51">
        <v>4.0680751173708822</v>
      </c>
      <c r="G208" s="16">
        <f t="shared" si="47"/>
        <v>0</v>
      </c>
      <c r="H208" s="16">
        <f t="shared" si="48"/>
        <v>4.0680751173708822</v>
      </c>
      <c r="I208" s="23">
        <f t="shared" si="53"/>
        <v>4.0697207296633344</v>
      </c>
      <c r="J208" s="16">
        <f t="shared" si="45"/>
        <v>4.0694197910486523</v>
      </c>
      <c r="K208" s="16">
        <f t="shared" si="49"/>
        <v>3.0093861468216687E-4</v>
      </c>
      <c r="L208" s="16">
        <f t="shared" si="50"/>
        <v>0</v>
      </c>
      <c r="M208" s="16">
        <f t="shared" si="54"/>
        <v>7.8669393487417361E-2</v>
      </c>
      <c r="N208" s="16">
        <f t="shared" si="51"/>
        <v>4.8775023962198766E-2</v>
      </c>
      <c r="O208" s="16">
        <f t="shared" si="52"/>
        <v>4.8775023962198766E-2</v>
      </c>
      <c r="P208" s="1">
        <f>'App MESURE'!T204</f>
        <v>2.8062692054048755E-3</v>
      </c>
      <c r="Q208" s="85">
        <v>25.657801258064517</v>
      </c>
      <c r="R208" s="78">
        <f t="shared" si="46"/>
        <v>2.1131264138902609E-3</v>
      </c>
      <c r="T208" s="85">
        <v>20.926763333333334</v>
      </c>
    </row>
    <row r="209" spans="1:20" s="1" customFormat="1" ht="13.5" thickBot="1" x14ac:dyDescent="0.25">
      <c r="A209" s="17">
        <v>39295</v>
      </c>
      <c r="B209" s="4">
        <f t="shared" si="44"/>
        <v>8</v>
      </c>
      <c r="C209" s="48"/>
      <c r="D209" s="48"/>
      <c r="E209" s="48">
        <v>3.0619047620000002</v>
      </c>
      <c r="F209" s="58">
        <v>7.7154929577464655</v>
      </c>
      <c r="G209" s="25">
        <f t="shared" si="47"/>
        <v>0</v>
      </c>
      <c r="H209" s="25">
        <f t="shared" si="48"/>
        <v>7.7154929577464655</v>
      </c>
      <c r="I209" s="24">
        <f t="shared" si="53"/>
        <v>7.7157938963611477</v>
      </c>
      <c r="J209" s="25">
        <f t="shared" si="45"/>
        <v>7.7134085375146775</v>
      </c>
      <c r="K209" s="25">
        <f t="shared" si="49"/>
        <v>2.3853588464701758E-3</v>
      </c>
      <c r="L209" s="25">
        <f t="shared" si="50"/>
        <v>0</v>
      </c>
      <c r="M209" s="25">
        <f t="shared" si="54"/>
        <v>2.9894369525218595E-2</v>
      </c>
      <c r="N209" s="25">
        <f t="shared" si="51"/>
        <v>1.8534509105635529E-2</v>
      </c>
      <c r="O209" s="25">
        <f t="shared" si="52"/>
        <v>1.8534509105635529E-2</v>
      </c>
      <c r="P209" s="4">
        <f>'App MESURE'!T205</f>
        <v>2.4776870516074689E-3</v>
      </c>
      <c r="Q209" s="86">
        <v>24.568781677419356</v>
      </c>
      <c r="R209" s="79">
        <f t="shared" si="46"/>
        <v>2.5782153447472195E-4</v>
      </c>
      <c r="T209" s="85">
        <v>17.453902483870966</v>
      </c>
    </row>
    <row r="210" spans="1:20" s="1" customFormat="1" x14ac:dyDescent="0.2">
      <c r="A210" s="17">
        <v>39326</v>
      </c>
      <c r="B210" s="1">
        <f t="shared" si="44"/>
        <v>9</v>
      </c>
      <c r="C210" s="47"/>
      <c r="D210" s="47"/>
      <c r="E210" s="47">
        <v>4.4690476190000004</v>
      </c>
      <c r="F210" s="51">
        <v>12.277464788732365</v>
      </c>
      <c r="G210" s="16">
        <f t="shared" si="47"/>
        <v>0</v>
      </c>
      <c r="H210" s="16">
        <f t="shared" si="48"/>
        <v>12.277464788732365</v>
      </c>
      <c r="I210" s="23">
        <f t="shared" si="53"/>
        <v>12.279850147578834</v>
      </c>
      <c r="J210" s="16">
        <f t="shared" si="45"/>
        <v>12.263819167143241</v>
      </c>
      <c r="K210" s="16">
        <f t="shared" si="49"/>
        <v>1.6030980435592923E-2</v>
      </c>
      <c r="L210" s="16">
        <f t="shared" si="50"/>
        <v>0</v>
      </c>
      <c r="M210" s="16">
        <f t="shared" si="54"/>
        <v>1.1359860419583066E-2</v>
      </c>
      <c r="N210" s="16">
        <f t="shared" si="51"/>
        <v>7.0431134601415006E-3</v>
      </c>
      <c r="O210" s="16">
        <f t="shared" si="52"/>
        <v>7.0431134601415006E-3</v>
      </c>
      <c r="P210" s="1">
        <f>'App MESURE'!T206</f>
        <v>2.4868636703171262E-3</v>
      </c>
      <c r="Q210" s="85">
        <v>20.926763333333334</v>
      </c>
      <c r="R210" s="78">
        <f t="shared" si="46"/>
        <v>2.0759412147274655E-5</v>
      </c>
      <c r="T210" s="85">
        <v>13.311578366666664</v>
      </c>
    </row>
    <row r="211" spans="1:20" s="1" customFormat="1" x14ac:dyDescent="0.2">
      <c r="A211" s="17">
        <v>39356</v>
      </c>
      <c r="B211" s="1">
        <f t="shared" si="44"/>
        <v>10</v>
      </c>
      <c r="C211" s="47"/>
      <c r="D211" s="47"/>
      <c r="E211" s="47">
        <v>23.733333330000001</v>
      </c>
      <c r="F211" s="51">
        <v>48.006572769952946</v>
      </c>
      <c r="G211" s="16">
        <f t="shared" si="47"/>
        <v>0</v>
      </c>
      <c r="H211" s="16">
        <f t="shared" si="48"/>
        <v>48.006572769952946</v>
      </c>
      <c r="I211" s="23">
        <f t="shared" si="53"/>
        <v>48.022603750388541</v>
      </c>
      <c r="J211" s="16">
        <f t="shared" si="45"/>
        <v>46.525230978802689</v>
      </c>
      <c r="K211" s="16">
        <f t="shared" si="49"/>
        <v>1.4973727715858516</v>
      </c>
      <c r="L211" s="16">
        <f t="shared" si="50"/>
        <v>0</v>
      </c>
      <c r="M211" s="16">
        <f t="shared" si="54"/>
        <v>4.316746959441565E-3</v>
      </c>
      <c r="N211" s="16">
        <f t="shared" si="51"/>
        <v>2.6763831148537702E-3</v>
      </c>
      <c r="O211" s="16">
        <f t="shared" si="52"/>
        <v>2.6763831148537702E-3</v>
      </c>
      <c r="P211" s="1">
        <f>'App MESURE'!T207</f>
        <v>0.18424578229283206</v>
      </c>
      <c r="Q211" s="85">
        <v>17.453902483870966</v>
      </c>
      <c r="R211" s="78">
        <f t="shared" si="46"/>
        <v>3.2967446717852025E-2</v>
      </c>
      <c r="T211" s="85">
        <v>9.5533622709677424</v>
      </c>
    </row>
    <row r="212" spans="1:20" s="1" customFormat="1" x14ac:dyDescent="0.2">
      <c r="A212" s="17">
        <v>39387</v>
      </c>
      <c r="B212" s="1">
        <f t="shared" si="44"/>
        <v>11</v>
      </c>
      <c r="C212" s="47"/>
      <c r="D212" s="47"/>
      <c r="E212" s="47">
        <v>53.142857139999997</v>
      </c>
      <c r="F212" s="51">
        <v>53.022535211267495</v>
      </c>
      <c r="G212" s="16">
        <f t="shared" si="47"/>
        <v>1.2576621429741685E-2</v>
      </c>
      <c r="H212" s="16">
        <f t="shared" si="48"/>
        <v>53.009958589837751</v>
      </c>
      <c r="I212" s="23">
        <f t="shared" si="53"/>
        <v>54.507331361423603</v>
      </c>
      <c r="J212" s="16">
        <f t="shared" si="45"/>
        <v>50.824698629245077</v>
      </c>
      <c r="K212" s="16">
        <f t="shared" si="49"/>
        <v>3.6826327321785257</v>
      </c>
      <c r="L212" s="16">
        <f t="shared" si="50"/>
        <v>0</v>
      </c>
      <c r="M212" s="16">
        <f t="shared" si="54"/>
        <v>1.6403638445877948E-3</v>
      </c>
      <c r="N212" s="16">
        <f t="shared" si="51"/>
        <v>1.0170255836444329E-3</v>
      </c>
      <c r="O212" s="16">
        <f t="shared" si="52"/>
        <v>1.3593647013386117E-2</v>
      </c>
      <c r="P212" s="1">
        <f>'App MESURE'!T208</f>
        <v>0.99639725949458813</v>
      </c>
      <c r="Q212" s="85">
        <v>13.311578366666664</v>
      </c>
      <c r="R212" s="78">
        <f t="shared" si="46"/>
        <v>0.96590294070610061</v>
      </c>
      <c r="T212" s="85">
        <v>9.8923413935483868</v>
      </c>
    </row>
    <row r="213" spans="1:20" s="1" customFormat="1" x14ac:dyDescent="0.2">
      <c r="A213" s="17">
        <v>39417</v>
      </c>
      <c r="B213" s="1">
        <f t="shared" si="44"/>
        <v>12</v>
      </c>
      <c r="C213" s="47"/>
      <c r="D213" s="47"/>
      <c r="E213" s="47">
        <v>15.04047619</v>
      </c>
      <c r="F213" s="51">
        <v>18.74084507042252</v>
      </c>
      <c r="G213" s="16">
        <f t="shared" si="47"/>
        <v>0</v>
      </c>
      <c r="H213" s="16">
        <f t="shared" si="48"/>
        <v>18.74084507042252</v>
      </c>
      <c r="I213" s="23">
        <f t="shared" si="53"/>
        <v>22.423477802601045</v>
      </c>
      <c r="J213" s="16">
        <f t="shared" si="45"/>
        <v>21.964570990046461</v>
      </c>
      <c r="K213" s="16">
        <f t="shared" si="49"/>
        <v>0.45890681255458432</v>
      </c>
      <c r="L213" s="16">
        <f t="shared" si="50"/>
        <v>0</v>
      </c>
      <c r="M213" s="16">
        <f t="shared" si="54"/>
        <v>6.2333826094336194E-4</v>
      </c>
      <c r="N213" s="16">
        <f t="shared" si="51"/>
        <v>3.8646972178488443E-4</v>
      </c>
      <c r="O213" s="16">
        <f t="shared" si="52"/>
        <v>3.8646972178488443E-4</v>
      </c>
      <c r="P213" s="1">
        <f>'App MESURE'!T209</f>
        <v>0.21007056346155792</v>
      </c>
      <c r="Q213" s="85">
        <v>9.5533622709677424</v>
      </c>
      <c r="R213" s="78">
        <f t="shared" si="46"/>
        <v>4.3967419167469927E-2</v>
      </c>
      <c r="T213" s="85">
        <v>12.257415286206896</v>
      </c>
    </row>
    <row r="214" spans="1:20" s="1" customFormat="1" x14ac:dyDescent="0.2">
      <c r="A214" s="17">
        <v>39448</v>
      </c>
      <c r="B214" s="1">
        <f t="shared" si="44"/>
        <v>1</v>
      </c>
      <c r="C214" s="47"/>
      <c r="D214" s="47"/>
      <c r="E214" s="47">
        <v>56.161904759999999</v>
      </c>
      <c r="F214" s="51">
        <v>58.267605633802717</v>
      </c>
      <c r="G214" s="16">
        <f t="shared" si="47"/>
        <v>0.39018565092867941</v>
      </c>
      <c r="H214" s="16">
        <f t="shared" si="48"/>
        <v>57.877419982874038</v>
      </c>
      <c r="I214" s="23">
        <f t="shared" si="53"/>
        <v>58.336326795428619</v>
      </c>
      <c r="J214" s="16">
        <f t="shared" si="45"/>
        <v>51.700642002203416</v>
      </c>
      <c r="K214" s="16">
        <f t="shared" si="49"/>
        <v>6.6356847932252023</v>
      </c>
      <c r="L214" s="16">
        <f t="shared" si="50"/>
        <v>0</v>
      </c>
      <c r="M214" s="16">
        <f t="shared" si="54"/>
        <v>2.3686853915847752E-4</v>
      </c>
      <c r="N214" s="16">
        <f t="shared" si="51"/>
        <v>1.4685849427825606E-4</v>
      </c>
      <c r="O214" s="16">
        <f t="shared" si="52"/>
        <v>0.39033250942295766</v>
      </c>
      <c r="P214" s="1">
        <f>'App MESURE'!T210</f>
        <v>3.174076963886689</v>
      </c>
      <c r="Q214" s="85">
        <v>9.8923413935483868</v>
      </c>
      <c r="R214" s="78">
        <f t="shared" si="46"/>
        <v>7.7492331877575786</v>
      </c>
      <c r="T214" s="85">
        <v>12.53021170967742</v>
      </c>
    </row>
    <row r="215" spans="1:20" s="1" customFormat="1" x14ac:dyDescent="0.2">
      <c r="A215" s="17">
        <v>39479</v>
      </c>
      <c r="B215" s="1">
        <f t="shared" si="44"/>
        <v>2</v>
      </c>
      <c r="C215" s="47"/>
      <c r="D215" s="47"/>
      <c r="E215" s="47">
        <v>34.985714289999997</v>
      </c>
      <c r="F215" s="51">
        <v>44.239906103286259</v>
      </c>
      <c r="G215" s="16">
        <f t="shared" si="47"/>
        <v>0</v>
      </c>
      <c r="H215" s="16">
        <f t="shared" si="48"/>
        <v>44.239906103286259</v>
      </c>
      <c r="I215" s="23">
        <f t="shared" si="53"/>
        <v>50.875590896511461</v>
      </c>
      <c r="J215" s="16">
        <f t="shared" si="45"/>
        <v>47.418861398500553</v>
      </c>
      <c r="K215" s="16">
        <f t="shared" si="49"/>
        <v>3.4567294980109082</v>
      </c>
      <c r="L215" s="16">
        <f t="shared" si="50"/>
        <v>0</v>
      </c>
      <c r="M215" s="16">
        <f t="shared" si="54"/>
        <v>9.0010044880221461E-5</v>
      </c>
      <c r="N215" s="16">
        <f t="shared" si="51"/>
        <v>5.5806227825737307E-5</v>
      </c>
      <c r="O215" s="16">
        <f t="shared" si="52"/>
        <v>5.5806227825737307E-5</v>
      </c>
      <c r="P215" s="1">
        <f>'App MESURE'!T211</f>
        <v>0.56893770259363519</v>
      </c>
      <c r="Q215" s="85">
        <v>12.257415286206896</v>
      </c>
      <c r="R215" s="78">
        <f t="shared" si="46"/>
        <v>0.32362661201275955</v>
      </c>
      <c r="T215" s="85">
        <v>15.865056699999998</v>
      </c>
    </row>
    <row r="216" spans="1:20" s="1" customFormat="1" x14ac:dyDescent="0.2">
      <c r="A216" s="17">
        <v>39508</v>
      </c>
      <c r="B216" s="1">
        <f t="shared" si="44"/>
        <v>3</v>
      </c>
      <c r="C216" s="47"/>
      <c r="D216" s="47"/>
      <c r="E216" s="47">
        <v>15.53095238</v>
      </c>
      <c r="F216" s="51">
        <v>19.365258215962417</v>
      </c>
      <c r="G216" s="16">
        <f t="shared" si="47"/>
        <v>0</v>
      </c>
      <c r="H216" s="16">
        <f t="shared" si="48"/>
        <v>19.365258215962417</v>
      </c>
      <c r="I216" s="23">
        <f t="shared" si="53"/>
        <v>22.821987713973325</v>
      </c>
      <c r="J216" s="16">
        <f t="shared" si="45"/>
        <v>22.49484223026775</v>
      </c>
      <c r="K216" s="16">
        <f t="shared" si="49"/>
        <v>0.32714548370557495</v>
      </c>
      <c r="L216" s="16">
        <f t="shared" si="50"/>
        <v>0</v>
      </c>
      <c r="M216" s="16">
        <f t="shared" si="54"/>
        <v>3.4203817054484153E-5</v>
      </c>
      <c r="N216" s="16">
        <f t="shared" si="51"/>
        <v>2.1206366573780174E-5</v>
      </c>
      <c r="O216" s="16">
        <f t="shared" si="52"/>
        <v>2.1206366573780174E-5</v>
      </c>
      <c r="P216" s="1">
        <f>'App MESURE'!T212</f>
        <v>0.24128586807231159</v>
      </c>
      <c r="Q216" s="85">
        <v>12.53021170967742</v>
      </c>
      <c r="R216" s="78">
        <f t="shared" si="46"/>
        <v>5.8208636987984112E-2</v>
      </c>
      <c r="T216" s="85">
        <v>16.080922016129033</v>
      </c>
    </row>
    <row r="217" spans="1:20" s="1" customFormat="1" x14ac:dyDescent="0.2">
      <c r="A217" s="17">
        <v>39539</v>
      </c>
      <c r="B217" s="1">
        <f t="shared" si="44"/>
        <v>4</v>
      </c>
      <c r="C217" s="47"/>
      <c r="D217" s="47"/>
      <c r="E217" s="47">
        <v>29.09047619</v>
      </c>
      <c r="F217" s="51">
        <v>36.900469483568031</v>
      </c>
      <c r="G217" s="16">
        <f t="shared" si="47"/>
        <v>0</v>
      </c>
      <c r="H217" s="16">
        <f t="shared" si="48"/>
        <v>36.900469483568031</v>
      </c>
      <c r="I217" s="23">
        <f t="shared" si="53"/>
        <v>37.22761496727361</v>
      </c>
      <c r="J217" s="16">
        <f t="shared" si="45"/>
        <v>36.345269536750926</v>
      </c>
      <c r="K217" s="16">
        <f t="shared" si="49"/>
        <v>0.88234543052268322</v>
      </c>
      <c r="L217" s="16">
        <f t="shared" si="50"/>
        <v>0</v>
      </c>
      <c r="M217" s="16">
        <f t="shared" si="54"/>
        <v>1.299745048070398E-5</v>
      </c>
      <c r="N217" s="16">
        <f t="shared" si="51"/>
        <v>8.0584192980364666E-6</v>
      </c>
      <c r="O217" s="16">
        <f t="shared" si="52"/>
        <v>8.0584192980364666E-6</v>
      </c>
      <c r="P217" s="1">
        <f>'App MESURE'!T213</f>
        <v>0.11329453458942891</v>
      </c>
      <c r="Q217" s="85">
        <v>15.865056699999998</v>
      </c>
      <c r="R217" s="78">
        <f t="shared" si="46"/>
        <v>1.2833825683045632E-2</v>
      </c>
      <c r="T217" s="85">
        <v>22.157064633333331</v>
      </c>
    </row>
    <row r="218" spans="1:20" s="1" customFormat="1" x14ac:dyDescent="0.2">
      <c r="A218" s="17">
        <v>39569</v>
      </c>
      <c r="B218" s="1">
        <f t="shared" ref="B218:B281" si="55">B206</f>
        <v>5</v>
      </c>
      <c r="C218" s="47"/>
      <c r="D218" s="47"/>
      <c r="E218" s="47">
        <v>24.123809519999998</v>
      </c>
      <c r="F218" s="51">
        <v>38.886384976525768</v>
      </c>
      <c r="G218" s="16">
        <f t="shared" si="47"/>
        <v>0</v>
      </c>
      <c r="H218" s="16">
        <f t="shared" si="48"/>
        <v>38.886384976525768</v>
      </c>
      <c r="I218" s="23">
        <f t="shared" si="53"/>
        <v>39.768730407048452</v>
      </c>
      <c r="J218" s="16">
        <f t="shared" si="45"/>
        <v>38.729063763807943</v>
      </c>
      <c r="K218" s="16">
        <f t="shared" si="49"/>
        <v>1.0396666432405084</v>
      </c>
      <c r="L218" s="16">
        <f t="shared" si="50"/>
        <v>0</v>
      </c>
      <c r="M218" s="16">
        <f t="shared" si="54"/>
        <v>4.9390311826675131E-6</v>
      </c>
      <c r="N218" s="16">
        <f t="shared" si="51"/>
        <v>3.062199333253858E-6</v>
      </c>
      <c r="O218" s="16">
        <f t="shared" si="52"/>
        <v>3.062199333253858E-6</v>
      </c>
      <c r="P218" s="1">
        <f>'App MESURE'!T214</f>
        <v>5.3132622328915691E-2</v>
      </c>
      <c r="Q218" s="85">
        <v>16.080922016129033</v>
      </c>
      <c r="R218" s="78">
        <f t="shared" si="46"/>
        <v>2.8227501595629156E-3</v>
      </c>
      <c r="T218" s="85">
        <v>25.042871677419356</v>
      </c>
    </row>
    <row r="219" spans="1:20" s="1" customFormat="1" ht="13.5" thickBot="1" x14ac:dyDescent="0.25">
      <c r="A219" s="17">
        <v>39600</v>
      </c>
      <c r="B219" s="1">
        <f t="shared" si="55"/>
        <v>6</v>
      </c>
      <c r="C219" s="47"/>
      <c r="D219" s="47"/>
      <c r="E219" s="47">
        <v>0.49047618999999998</v>
      </c>
      <c r="F219" s="51">
        <v>2.6652582159624307</v>
      </c>
      <c r="G219" s="16">
        <f t="shared" si="47"/>
        <v>0</v>
      </c>
      <c r="H219" s="16">
        <f t="shared" si="48"/>
        <v>2.6652582159624307</v>
      </c>
      <c r="I219" s="23">
        <f t="shared" si="53"/>
        <v>3.7049248592029391</v>
      </c>
      <c r="J219" s="16">
        <f t="shared" si="45"/>
        <v>3.7045542027143781</v>
      </c>
      <c r="K219" s="16">
        <f t="shared" si="49"/>
        <v>3.7065648856104971E-4</v>
      </c>
      <c r="L219" s="16">
        <f t="shared" si="50"/>
        <v>0</v>
      </c>
      <c r="M219" s="16">
        <f t="shared" si="54"/>
        <v>1.8768318494136551E-6</v>
      </c>
      <c r="N219" s="16">
        <f t="shared" si="51"/>
        <v>1.1636357466364661E-6</v>
      </c>
      <c r="O219" s="16">
        <f t="shared" si="52"/>
        <v>1.1636357466364661E-6</v>
      </c>
      <c r="P219" s="1">
        <f>'App MESURE'!T215</f>
        <v>4.1414080236683359E-2</v>
      </c>
      <c r="Q219" s="85">
        <v>22.157064633333331</v>
      </c>
      <c r="R219" s="78">
        <f t="shared" si="46"/>
        <v>1.7150296613961406E-3</v>
      </c>
      <c r="T219" s="86">
        <v>24.871895645161288</v>
      </c>
    </row>
    <row r="220" spans="1:20" s="1" customFormat="1" x14ac:dyDescent="0.2">
      <c r="A220" s="17">
        <v>39630</v>
      </c>
      <c r="B220" s="1">
        <f t="shared" si="55"/>
        <v>7</v>
      </c>
      <c r="C220" s="47"/>
      <c r="D220" s="47"/>
      <c r="E220" s="47">
        <v>0.95952380999999998</v>
      </c>
      <c r="F220" s="51">
        <v>7.9422535211267542</v>
      </c>
      <c r="G220" s="16">
        <f t="shared" si="47"/>
        <v>0</v>
      </c>
      <c r="H220" s="16">
        <f t="shared" si="48"/>
        <v>7.9422535211267542</v>
      </c>
      <c r="I220" s="23">
        <f t="shared" si="53"/>
        <v>7.9426241776153148</v>
      </c>
      <c r="J220" s="16">
        <f t="shared" si="45"/>
        <v>7.9401885484337162</v>
      </c>
      <c r="K220" s="16">
        <f t="shared" si="49"/>
        <v>2.4356291815985642E-3</v>
      </c>
      <c r="L220" s="16">
        <f t="shared" si="50"/>
        <v>0</v>
      </c>
      <c r="M220" s="16">
        <f t="shared" si="54"/>
        <v>7.1319610277718899E-7</v>
      </c>
      <c r="N220" s="16">
        <f t="shared" si="51"/>
        <v>4.4218158372185718E-7</v>
      </c>
      <c r="O220" s="16">
        <f t="shared" si="52"/>
        <v>4.4218158372185718E-7</v>
      </c>
      <c r="P220" s="1">
        <f>'App MESURE'!T216</f>
        <v>2.8329110016587192E-3</v>
      </c>
      <c r="Q220" s="85">
        <v>25.042871677419356</v>
      </c>
      <c r="R220" s="78">
        <f t="shared" si="46"/>
        <v>8.0228796166970484E-6</v>
      </c>
      <c r="T220" s="85">
        <v>20.637017833333335</v>
      </c>
    </row>
    <row r="221" spans="1:20" s="1" customFormat="1" ht="13.5" thickBot="1" x14ac:dyDescent="0.25">
      <c r="A221" s="17">
        <v>39661</v>
      </c>
      <c r="B221" s="4">
        <f t="shared" si="55"/>
        <v>8</v>
      </c>
      <c r="C221" s="48"/>
      <c r="D221" s="48"/>
      <c r="E221" s="48">
        <v>0.89047619</v>
      </c>
      <c r="F221" s="58">
        <v>8.2892018779342624</v>
      </c>
      <c r="G221" s="25">
        <f t="shared" si="47"/>
        <v>0</v>
      </c>
      <c r="H221" s="25">
        <f t="shared" si="48"/>
        <v>8.2892018779342624</v>
      </c>
      <c r="I221" s="24">
        <f t="shared" si="53"/>
        <v>8.2916375071158619</v>
      </c>
      <c r="J221" s="25">
        <f t="shared" si="45"/>
        <v>8.2887998795391127</v>
      </c>
      <c r="K221" s="25">
        <f t="shared" si="49"/>
        <v>2.8376275767492132E-3</v>
      </c>
      <c r="L221" s="25">
        <f t="shared" si="50"/>
        <v>0</v>
      </c>
      <c r="M221" s="25">
        <f t="shared" si="54"/>
        <v>2.7101451905533182E-7</v>
      </c>
      <c r="N221" s="25">
        <f t="shared" si="51"/>
        <v>1.6802900181430572E-7</v>
      </c>
      <c r="O221" s="25">
        <f t="shared" si="52"/>
        <v>1.6802900181430572E-7</v>
      </c>
      <c r="P221" s="4">
        <f>'App MESURE'!T217</f>
        <v>2.4776870516074689E-3</v>
      </c>
      <c r="Q221" s="86">
        <v>24.871895645161288</v>
      </c>
      <c r="R221" s="79">
        <f t="shared" si="46"/>
        <v>6.1381005073728774E-6</v>
      </c>
      <c r="T221" s="85">
        <v>15.085137403225806</v>
      </c>
    </row>
    <row r="222" spans="1:20" s="1" customFormat="1" x14ac:dyDescent="0.2">
      <c r="A222" s="17">
        <v>39692</v>
      </c>
      <c r="B222" s="1">
        <f t="shared" si="55"/>
        <v>9</v>
      </c>
      <c r="C222" s="47"/>
      <c r="D222" s="47"/>
      <c r="E222" s="47">
        <v>44.54047619</v>
      </c>
      <c r="F222" s="51">
        <v>69.647887323943564</v>
      </c>
      <c r="G222" s="16">
        <f t="shared" si="47"/>
        <v>1.2094877342668673</v>
      </c>
      <c r="H222" s="16">
        <f t="shared" si="48"/>
        <v>68.438399589676692</v>
      </c>
      <c r="I222" s="23">
        <f t="shared" si="53"/>
        <v>68.441237217253445</v>
      </c>
      <c r="J222" s="16">
        <f t="shared" si="45"/>
        <v>65.715782304612375</v>
      </c>
      <c r="K222" s="16">
        <f t="shared" si="49"/>
        <v>2.7254549126410694</v>
      </c>
      <c r="L222" s="16">
        <f t="shared" si="50"/>
        <v>0</v>
      </c>
      <c r="M222" s="16">
        <f t="shared" si="54"/>
        <v>1.029855172410261E-7</v>
      </c>
      <c r="N222" s="16">
        <f t="shared" si="51"/>
        <v>6.3851020689436181E-8</v>
      </c>
      <c r="O222" s="16">
        <f t="shared" si="52"/>
        <v>1.209487798117888</v>
      </c>
      <c r="P222" s="1">
        <f>'App MESURE'!T218</f>
        <v>1.3081086438242273</v>
      </c>
      <c r="Q222" s="85">
        <v>20.637017833333335</v>
      </c>
      <c r="R222" s="78">
        <f t="shared" si="46"/>
        <v>9.7260712078335899E-3</v>
      </c>
      <c r="T222" s="85">
        <v>9.7920712833333319</v>
      </c>
    </row>
    <row r="223" spans="1:20" s="1" customFormat="1" x14ac:dyDescent="0.2">
      <c r="A223" s="17">
        <v>39722</v>
      </c>
      <c r="B223" s="1">
        <f t="shared" si="55"/>
        <v>10</v>
      </c>
      <c r="C223" s="47"/>
      <c r="D223" s="47"/>
      <c r="E223" s="47">
        <v>82.630952379999997</v>
      </c>
      <c r="F223" s="51">
        <v>91.313615023473972</v>
      </c>
      <c r="G223" s="16">
        <f t="shared" si="47"/>
        <v>2.7692712549719207</v>
      </c>
      <c r="H223" s="16">
        <f t="shared" si="48"/>
        <v>88.544343768502046</v>
      </c>
      <c r="I223" s="23">
        <f t="shared" si="53"/>
        <v>91.269798681143115</v>
      </c>
      <c r="J223" s="16">
        <f t="shared" si="45"/>
        <v>79.15930715011973</v>
      </c>
      <c r="K223" s="16">
        <f t="shared" si="49"/>
        <v>12.110491531023385</v>
      </c>
      <c r="L223" s="16">
        <f t="shared" si="50"/>
        <v>0</v>
      </c>
      <c r="M223" s="16">
        <f t="shared" si="54"/>
        <v>3.9134496551589917E-8</v>
      </c>
      <c r="N223" s="16">
        <f t="shared" si="51"/>
        <v>2.426338786198575E-8</v>
      </c>
      <c r="O223" s="16">
        <f t="shared" si="52"/>
        <v>2.7692712792353085</v>
      </c>
      <c r="P223" s="1">
        <f>'App MESURE'!T219</f>
        <v>1.7762085562437628</v>
      </c>
      <c r="Q223" s="85">
        <v>15.085137403225806</v>
      </c>
      <c r="R223" s="78">
        <f t="shared" si="46"/>
        <v>0.98617357179538334</v>
      </c>
      <c r="T223" s="85">
        <v>8.0423337548387082</v>
      </c>
    </row>
    <row r="224" spans="1:20" s="1" customFormat="1" x14ac:dyDescent="0.2">
      <c r="A224" s="17">
        <v>39753</v>
      </c>
      <c r="B224" s="1">
        <f t="shared" si="55"/>
        <v>11</v>
      </c>
      <c r="C224" s="47"/>
      <c r="D224" s="47"/>
      <c r="E224" s="47">
        <v>84.635714289999996</v>
      </c>
      <c r="F224" s="51">
        <v>104.59389671361478</v>
      </c>
      <c r="G224" s="16">
        <f t="shared" si="47"/>
        <v>3.7253602826694148</v>
      </c>
      <c r="H224" s="16">
        <f t="shared" si="48"/>
        <v>100.86853643094537</v>
      </c>
      <c r="I224" s="23">
        <f t="shared" si="53"/>
        <v>112.97902796196875</v>
      </c>
      <c r="J224" s="16">
        <f t="shared" si="45"/>
        <v>79.132920884888264</v>
      </c>
      <c r="K224" s="16">
        <f t="shared" si="49"/>
        <v>33.846107077080489</v>
      </c>
      <c r="L224" s="16">
        <f t="shared" si="50"/>
        <v>4.563081804457136</v>
      </c>
      <c r="M224" s="16">
        <f t="shared" si="54"/>
        <v>4.5630818193282447</v>
      </c>
      <c r="N224" s="16">
        <f t="shared" si="51"/>
        <v>2.8291107279835117</v>
      </c>
      <c r="O224" s="16">
        <f t="shared" si="52"/>
        <v>6.5544710106529269</v>
      </c>
      <c r="P224" s="1">
        <f>'App MESURE'!T220</f>
        <v>3.083509065581624</v>
      </c>
      <c r="Q224" s="85">
        <v>9.7920712833333319</v>
      </c>
      <c r="R224" s="78">
        <f t="shared" si="46"/>
        <v>12.047576824133163</v>
      </c>
      <c r="T224" s="85">
        <v>7.3765046870967748</v>
      </c>
    </row>
    <row r="225" spans="1:20" s="1" customFormat="1" x14ac:dyDescent="0.2">
      <c r="A225" s="17">
        <v>39783</v>
      </c>
      <c r="B225" s="1">
        <f t="shared" si="55"/>
        <v>12</v>
      </c>
      <c r="C225" s="47"/>
      <c r="D225" s="47"/>
      <c r="E225" s="47">
        <v>78.180952379999994</v>
      </c>
      <c r="F225" s="51">
        <v>102.2633802816899</v>
      </c>
      <c r="G225" s="16">
        <f t="shared" si="47"/>
        <v>3.5575791134577499</v>
      </c>
      <c r="H225" s="16">
        <f t="shared" si="48"/>
        <v>98.705801168232156</v>
      </c>
      <c r="I225" s="23">
        <f t="shared" si="53"/>
        <v>127.98882644085549</v>
      </c>
      <c r="J225" s="16">
        <f t="shared" si="45"/>
        <v>78.185631638647052</v>
      </c>
      <c r="K225" s="16">
        <f t="shared" si="49"/>
        <v>49.803194802208438</v>
      </c>
      <c r="L225" s="16">
        <f t="shared" si="50"/>
        <v>8.8590665697502242</v>
      </c>
      <c r="M225" s="16">
        <f t="shared" si="54"/>
        <v>10.593037661094957</v>
      </c>
      <c r="N225" s="16">
        <f t="shared" si="51"/>
        <v>6.5676833498788731</v>
      </c>
      <c r="O225" s="16">
        <f t="shared" si="52"/>
        <v>10.125262463336623</v>
      </c>
      <c r="P225" s="1">
        <f>'App MESURE'!T221</f>
        <v>11.359617892701412</v>
      </c>
      <c r="Q225" s="85">
        <v>8.0423337548387082</v>
      </c>
      <c r="R225" s="78">
        <f t="shared" si="46"/>
        <v>1.5236333260023303</v>
      </c>
      <c r="T225" s="85">
        <v>9.8142552678571437</v>
      </c>
    </row>
    <row r="226" spans="1:20" s="1" customFormat="1" x14ac:dyDescent="0.2">
      <c r="A226" s="17">
        <v>39814</v>
      </c>
      <c r="B226" s="1">
        <f t="shared" si="55"/>
        <v>1</v>
      </c>
      <c r="C226" s="47"/>
      <c r="D226" s="47"/>
      <c r="E226" s="47">
        <v>89.19761905</v>
      </c>
      <c r="F226" s="51">
        <v>110.05539906103267</v>
      </c>
      <c r="G226" s="16">
        <f t="shared" si="47"/>
        <v>4.1185509235717754</v>
      </c>
      <c r="H226" s="16">
        <f t="shared" si="48"/>
        <v>105.9368481374609</v>
      </c>
      <c r="I226" s="23">
        <f t="shared" si="53"/>
        <v>146.88097636991913</v>
      </c>
      <c r="J226" s="16">
        <f t="shared" si="45"/>
        <v>79.485550254500353</v>
      </c>
      <c r="K226" s="16">
        <f t="shared" si="49"/>
        <v>67.395426115418772</v>
      </c>
      <c r="L226" s="16">
        <f t="shared" si="50"/>
        <v>13.595266496134826</v>
      </c>
      <c r="M226" s="16">
        <f t="shared" si="54"/>
        <v>17.62062080735091</v>
      </c>
      <c r="N226" s="16">
        <f t="shared" si="51"/>
        <v>10.924784900557563</v>
      </c>
      <c r="O226" s="16">
        <f t="shared" si="52"/>
        <v>15.04333582412934</v>
      </c>
      <c r="P226" s="1">
        <f>'App MESURE'!T222</f>
        <v>14.359040120946648</v>
      </c>
      <c r="Q226" s="85">
        <v>7.3765046870967748</v>
      </c>
      <c r="R226" s="78">
        <f t="shared" si="46"/>
        <v>0.46826060939429393</v>
      </c>
      <c r="T226" s="85">
        <v>13.137014064516134</v>
      </c>
    </row>
    <row r="227" spans="1:20" s="1" customFormat="1" x14ac:dyDescent="0.2">
      <c r="A227" s="17">
        <v>39845</v>
      </c>
      <c r="B227" s="1">
        <f t="shared" si="55"/>
        <v>2</v>
      </c>
      <c r="C227" s="47"/>
      <c r="D227" s="47"/>
      <c r="E227" s="47">
        <v>99.478571430000002</v>
      </c>
      <c r="F227" s="51">
        <v>118.7957746478869</v>
      </c>
      <c r="G227" s="16">
        <f t="shared" si="47"/>
        <v>4.7477979072972971</v>
      </c>
      <c r="H227" s="16">
        <f t="shared" si="48"/>
        <v>114.0479767405896</v>
      </c>
      <c r="I227" s="23">
        <f t="shared" si="53"/>
        <v>167.84813635987356</v>
      </c>
      <c r="J227" s="16">
        <f t="shared" si="45"/>
        <v>92.606782429236063</v>
      </c>
      <c r="K227" s="16">
        <f t="shared" si="49"/>
        <v>75.241353930637501</v>
      </c>
      <c r="L227" s="16">
        <f t="shared" si="50"/>
        <v>15.707555840179195</v>
      </c>
      <c r="M227" s="16">
        <f t="shared" si="54"/>
        <v>22.403391746972545</v>
      </c>
      <c r="N227" s="16">
        <f t="shared" si="51"/>
        <v>13.890102883122978</v>
      </c>
      <c r="O227" s="16">
        <f t="shared" si="52"/>
        <v>18.637900790420275</v>
      </c>
      <c r="P227" s="1">
        <f>'App MESURE'!T223</f>
        <v>36.01416450426202</v>
      </c>
      <c r="Q227" s="85">
        <v>9.8142552678571437</v>
      </c>
      <c r="R227" s="78">
        <f t="shared" si="46"/>
        <v>301.93454065297328</v>
      </c>
      <c r="T227" s="85">
        <v>12.623074316666667</v>
      </c>
    </row>
    <row r="228" spans="1:20" s="1" customFormat="1" x14ac:dyDescent="0.2">
      <c r="A228" s="17">
        <v>39873</v>
      </c>
      <c r="B228" s="1">
        <f t="shared" si="55"/>
        <v>3</v>
      </c>
      <c r="C228" s="47"/>
      <c r="D228" s="47"/>
      <c r="E228" s="47">
        <v>73.838095240000001</v>
      </c>
      <c r="F228" s="51">
        <v>102.36713615023456</v>
      </c>
      <c r="G228" s="16">
        <f t="shared" si="47"/>
        <v>3.5650488230459443</v>
      </c>
      <c r="H228" s="16">
        <f t="shared" si="48"/>
        <v>98.802087327188616</v>
      </c>
      <c r="I228" s="23">
        <f t="shared" si="53"/>
        <v>158.33588541764692</v>
      </c>
      <c r="J228" s="16">
        <f t="shared" si="45"/>
        <v>104.45220555073101</v>
      </c>
      <c r="K228" s="16">
        <f t="shared" si="49"/>
        <v>53.883679866915912</v>
      </c>
      <c r="L228" s="16">
        <f t="shared" si="50"/>
        <v>9.957619261503929</v>
      </c>
      <c r="M228" s="16">
        <f t="shared" si="54"/>
        <v>18.470908125353496</v>
      </c>
      <c r="N228" s="16">
        <f t="shared" si="51"/>
        <v>11.451963037719167</v>
      </c>
      <c r="O228" s="16">
        <f t="shared" si="52"/>
        <v>15.017011860765113</v>
      </c>
      <c r="P228" s="1">
        <f>'App MESURE'!T224</f>
        <v>4.17778887655275</v>
      </c>
      <c r="Q228" s="85">
        <v>13.137014064516134</v>
      </c>
      <c r="R228" s="78">
        <f t="shared" si="46"/>
        <v>117.48875490147756</v>
      </c>
      <c r="T228" s="85">
        <v>18.577208161290326</v>
      </c>
    </row>
    <row r="229" spans="1:20" s="1" customFormat="1" x14ac:dyDescent="0.2">
      <c r="A229" s="17">
        <v>39904</v>
      </c>
      <c r="B229" s="1">
        <f t="shared" si="55"/>
        <v>4</v>
      </c>
      <c r="C229" s="47"/>
      <c r="D229" s="47"/>
      <c r="E229" s="47">
        <v>7.2952380950000002</v>
      </c>
      <c r="F229" s="51">
        <v>13.030046948356794</v>
      </c>
      <c r="G229" s="16">
        <f t="shared" si="47"/>
        <v>0</v>
      </c>
      <c r="H229" s="16">
        <f t="shared" si="48"/>
        <v>13.030046948356794</v>
      </c>
      <c r="I229" s="23">
        <f t="shared" si="53"/>
        <v>56.956107553768781</v>
      </c>
      <c r="J229" s="16">
        <f t="shared" si="45"/>
        <v>52.428383049075904</v>
      </c>
      <c r="K229" s="16">
        <f t="shared" si="49"/>
        <v>4.5277245046928769</v>
      </c>
      <c r="L229" s="16">
        <f t="shared" si="50"/>
        <v>0</v>
      </c>
      <c r="M229" s="16">
        <f t="shared" si="54"/>
        <v>7.0189450876343287</v>
      </c>
      <c r="N229" s="16">
        <f t="shared" si="51"/>
        <v>4.3517459543332837</v>
      </c>
      <c r="O229" s="16">
        <f t="shared" si="52"/>
        <v>4.3517459543332837</v>
      </c>
      <c r="P229" s="1">
        <f>'App MESURE'!T225</f>
        <v>1.0465015976493173</v>
      </c>
      <c r="Q229" s="85">
        <v>12.623074316666667</v>
      </c>
      <c r="R229" s="78">
        <f t="shared" si="46"/>
        <v>10.924640257391207</v>
      </c>
      <c r="T229" s="85">
        <v>22.603597299999997</v>
      </c>
    </row>
    <row r="230" spans="1:20" s="1" customFormat="1" x14ac:dyDescent="0.2">
      <c r="A230" s="17">
        <v>39934</v>
      </c>
      <c r="B230" s="1">
        <f t="shared" si="55"/>
        <v>5</v>
      </c>
      <c r="C230" s="47"/>
      <c r="D230" s="47"/>
      <c r="E230" s="47">
        <v>8.5190476190000002</v>
      </c>
      <c r="F230" s="51">
        <v>15.831924882629073</v>
      </c>
      <c r="G230" s="16">
        <f t="shared" si="47"/>
        <v>0</v>
      </c>
      <c r="H230" s="16">
        <f t="shared" si="48"/>
        <v>15.831924882629073</v>
      </c>
      <c r="I230" s="23">
        <f t="shared" si="53"/>
        <v>20.359649387321952</v>
      </c>
      <c r="J230" s="16">
        <f t="shared" si="45"/>
        <v>20.258304590530322</v>
      </c>
      <c r="K230" s="16">
        <f t="shared" si="49"/>
        <v>0.10134479679162922</v>
      </c>
      <c r="L230" s="16">
        <f t="shared" si="50"/>
        <v>0</v>
      </c>
      <c r="M230" s="16">
        <f t="shared" si="54"/>
        <v>2.667199133301045</v>
      </c>
      <c r="N230" s="16">
        <f t="shared" si="51"/>
        <v>1.6536634626466478</v>
      </c>
      <c r="O230" s="16">
        <f t="shared" si="52"/>
        <v>1.6536634626466478</v>
      </c>
      <c r="P230" s="1">
        <f>'App MESURE'!T226</f>
        <v>0.40970642339036034</v>
      </c>
      <c r="Q230" s="85">
        <v>18.577208161290326</v>
      </c>
      <c r="R230" s="78">
        <f t="shared" si="46"/>
        <v>1.5474291155152688</v>
      </c>
      <c r="T230" s="85">
        <v>26.198005612903223</v>
      </c>
    </row>
    <row r="231" spans="1:20" s="1" customFormat="1" ht="13.5" thickBot="1" x14ac:dyDescent="0.25">
      <c r="A231" s="17">
        <v>39965</v>
      </c>
      <c r="B231" s="1">
        <f t="shared" si="55"/>
        <v>6</v>
      </c>
      <c r="C231" s="47"/>
      <c r="D231" s="47"/>
      <c r="E231" s="47">
        <v>5.5785714290000001</v>
      </c>
      <c r="F231" s="51">
        <v>14.658685446009351</v>
      </c>
      <c r="G231" s="16">
        <f t="shared" si="47"/>
        <v>0</v>
      </c>
      <c r="H231" s="16">
        <f t="shared" si="48"/>
        <v>14.658685446009351</v>
      </c>
      <c r="I231" s="23">
        <f t="shared" si="53"/>
        <v>14.76003024280098</v>
      </c>
      <c r="J231" s="16">
        <f t="shared" si="45"/>
        <v>14.738069810343072</v>
      </c>
      <c r="K231" s="16">
        <f t="shared" si="49"/>
        <v>2.1960432457907686E-2</v>
      </c>
      <c r="L231" s="16">
        <f t="shared" si="50"/>
        <v>0</v>
      </c>
      <c r="M231" s="16">
        <f t="shared" si="54"/>
        <v>1.0135356706543972</v>
      </c>
      <c r="N231" s="16">
        <f t="shared" si="51"/>
        <v>0.62839211580572629</v>
      </c>
      <c r="O231" s="16">
        <f t="shared" si="52"/>
        <v>0.62839211580572629</v>
      </c>
      <c r="P231" s="1">
        <f>'App MESURE'!T227</f>
        <v>0.22589164615692386</v>
      </c>
      <c r="Q231" s="85">
        <v>22.603597299999997</v>
      </c>
      <c r="R231" s="78">
        <f t="shared" si="46"/>
        <v>0.16200662806750651</v>
      </c>
      <c r="T231" s="86">
        <v>25.460882516129033</v>
      </c>
    </row>
    <row r="232" spans="1:20" s="1" customFormat="1" x14ac:dyDescent="0.2">
      <c r="A232" s="17">
        <v>39995</v>
      </c>
      <c r="B232" s="1">
        <f t="shared" si="55"/>
        <v>7</v>
      </c>
      <c r="C232" s="47"/>
      <c r="D232" s="47"/>
      <c r="E232" s="47">
        <v>1.94047619</v>
      </c>
      <c r="F232" s="51">
        <v>4.1798122065727563</v>
      </c>
      <c r="G232" s="16">
        <f t="shared" si="47"/>
        <v>0</v>
      </c>
      <c r="H232" s="16">
        <f t="shared" si="48"/>
        <v>4.1798122065727563</v>
      </c>
      <c r="I232" s="23">
        <f t="shared" si="53"/>
        <v>4.201772639030664</v>
      </c>
      <c r="J232" s="16">
        <f t="shared" si="45"/>
        <v>4.2014652878491381</v>
      </c>
      <c r="K232" s="16">
        <f t="shared" si="49"/>
        <v>3.0735118152591667E-4</v>
      </c>
      <c r="L232" s="16">
        <f t="shared" si="50"/>
        <v>0</v>
      </c>
      <c r="M232" s="16">
        <f t="shared" si="54"/>
        <v>0.38514355484867091</v>
      </c>
      <c r="N232" s="16">
        <f t="shared" si="51"/>
        <v>0.23878900400617598</v>
      </c>
      <c r="O232" s="16">
        <f t="shared" si="52"/>
        <v>0.23878900400617598</v>
      </c>
      <c r="P232" s="1">
        <f>'App MESURE'!T228</f>
        <v>5.3159264125169588E-2</v>
      </c>
      <c r="Q232" s="85">
        <v>26.198005612903223</v>
      </c>
      <c r="R232" s="78">
        <f t="shared" si="46"/>
        <v>3.4458400328290097E-2</v>
      </c>
      <c r="T232" s="85">
        <v>19.829519866666665</v>
      </c>
    </row>
    <row r="233" spans="1:20" s="1" customFormat="1" ht="13.5" thickBot="1" x14ac:dyDescent="0.25">
      <c r="A233" s="17">
        <v>40026</v>
      </c>
      <c r="B233" s="4">
        <f t="shared" si="55"/>
        <v>8</v>
      </c>
      <c r="C233" s="48"/>
      <c r="D233" s="48"/>
      <c r="E233" s="48">
        <v>1.0642857139999999</v>
      </c>
      <c r="F233" s="58">
        <v>6.826760563380267</v>
      </c>
      <c r="G233" s="25">
        <f t="shared" si="47"/>
        <v>0</v>
      </c>
      <c r="H233" s="25">
        <f t="shared" si="48"/>
        <v>6.826760563380267</v>
      </c>
      <c r="I233" s="24">
        <f t="shared" si="53"/>
        <v>6.827067914561793</v>
      </c>
      <c r="J233" s="25">
        <f t="shared" si="45"/>
        <v>6.8256082436483485</v>
      </c>
      <c r="K233" s="25">
        <f t="shared" si="49"/>
        <v>1.4596709134444552E-3</v>
      </c>
      <c r="L233" s="25">
        <f t="shared" si="50"/>
        <v>0</v>
      </c>
      <c r="M233" s="25">
        <f t="shared" si="54"/>
        <v>0.14635455084249493</v>
      </c>
      <c r="N233" s="25">
        <f t="shared" si="51"/>
        <v>9.0739821522346858E-2</v>
      </c>
      <c r="O233" s="25">
        <f t="shared" si="52"/>
        <v>9.0739821522346858E-2</v>
      </c>
      <c r="P233" s="4">
        <f>'App MESURE'!T229</f>
        <v>1.9270899290280315E-2</v>
      </c>
      <c r="Q233" s="86">
        <v>25.460882516129033</v>
      </c>
      <c r="R233" s="79">
        <f t="shared" si="46"/>
        <v>5.1078068450131761E-3</v>
      </c>
      <c r="T233" s="85">
        <v>19.69592722580645</v>
      </c>
    </row>
    <row r="234" spans="1:20" s="1" customFormat="1" x14ac:dyDescent="0.2">
      <c r="A234" s="17">
        <v>40057</v>
      </c>
      <c r="B234" s="1">
        <f t="shared" si="55"/>
        <v>9</v>
      </c>
      <c r="C234" s="47"/>
      <c r="D234" s="47"/>
      <c r="E234" s="47">
        <v>87.204761899999994</v>
      </c>
      <c r="F234" s="51">
        <v>87.489201877934178</v>
      </c>
      <c r="G234" s="16">
        <f t="shared" si="47"/>
        <v>2.4939397875266782</v>
      </c>
      <c r="H234" s="16">
        <f t="shared" si="48"/>
        <v>84.995262090407493</v>
      </c>
      <c r="I234" s="23">
        <f t="shared" si="53"/>
        <v>84.996721761320941</v>
      </c>
      <c r="J234" s="16">
        <f t="shared" si="45"/>
        <v>79.38402442303736</v>
      </c>
      <c r="K234" s="16">
        <f t="shared" si="49"/>
        <v>5.6126973382835814</v>
      </c>
      <c r="L234" s="16">
        <f t="shared" si="50"/>
        <v>0</v>
      </c>
      <c r="M234" s="16">
        <f t="shared" si="54"/>
        <v>5.5614729320148076E-2</v>
      </c>
      <c r="N234" s="16">
        <f t="shared" si="51"/>
        <v>3.4481132178491809E-2</v>
      </c>
      <c r="O234" s="16">
        <f t="shared" si="52"/>
        <v>2.5284209197051699</v>
      </c>
      <c r="P234" s="1">
        <f>'App MESURE'!T230</f>
        <v>3.011325782811459</v>
      </c>
      <c r="Q234" s="85">
        <v>19.829519866666665</v>
      </c>
      <c r="R234" s="78">
        <f t="shared" si="46"/>
        <v>0.23319710681170383</v>
      </c>
      <c r="T234" s="85">
        <v>14.597708649999996</v>
      </c>
    </row>
    <row r="235" spans="1:20" s="1" customFormat="1" x14ac:dyDescent="0.2">
      <c r="A235" s="17">
        <v>40087</v>
      </c>
      <c r="B235" s="1">
        <f t="shared" si="55"/>
        <v>10</v>
      </c>
      <c r="C235" s="47"/>
      <c r="D235" s="47"/>
      <c r="E235" s="47">
        <v>12.72142857</v>
      </c>
      <c r="F235" s="51">
        <v>12.862441314553973</v>
      </c>
      <c r="G235" s="16">
        <f t="shared" si="47"/>
        <v>0</v>
      </c>
      <c r="H235" s="16">
        <f t="shared" si="48"/>
        <v>12.862441314553973</v>
      </c>
      <c r="I235" s="23">
        <f t="shared" si="53"/>
        <v>18.475138652837554</v>
      </c>
      <c r="J235" s="16">
        <f t="shared" si="45"/>
        <v>18.410362399269097</v>
      </c>
      <c r="K235" s="16">
        <f t="shared" si="49"/>
        <v>6.4776253568457065E-2</v>
      </c>
      <c r="L235" s="16">
        <f t="shared" si="50"/>
        <v>0</v>
      </c>
      <c r="M235" s="16">
        <f t="shared" si="54"/>
        <v>2.1133597141656267E-2</v>
      </c>
      <c r="N235" s="16">
        <f t="shared" si="51"/>
        <v>1.3102830227826885E-2</v>
      </c>
      <c r="O235" s="16">
        <f t="shared" si="52"/>
        <v>1.3102830227826885E-2</v>
      </c>
      <c r="P235" s="1">
        <f>'App MESURE'!T231</f>
        <v>0.53780906037759246</v>
      </c>
      <c r="Q235" s="85">
        <v>19.69592722580645</v>
      </c>
      <c r="R235" s="78">
        <f t="shared" si="46"/>
        <v>0.27531662795797879</v>
      </c>
      <c r="T235" s="85">
        <v>11.276650441935484</v>
      </c>
    </row>
    <row r="236" spans="1:20" s="1" customFormat="1" x14ac:dyDescent="0.2">
      <c r="A236" s="17">
        <v>40118</v>
      </c>
      <c r="B236" s="1">
        <f t="shared" si="55"/>
        <v>11</v>
      </c>
      <c r="C236" s="47"/>
      <c r="D236" s="47"/>
      <c r="E236" s="47">
        <v>26.15</v>
      </c>
      <c r="F236" s="51">
        <v>26.787323943661839</v>
      </c>
      <c r="G236" s="16">
        <f t="shared" si="47"/>
        <v>0</v>
      </c>
      <c r="H236" s="16">
        <f t="shared" si="48"/>
        <v>26.787323943661839</v>
      </c>
      <c r="I236" s="23">
        <f t="shared" si="53"/>
        <v>26.852100197230296</v>
      </c>
      <c r="J236" s="16">
        <f t="shared" si="45"/>
        <v>26.451605572950644</v>
      </c>
      <c r="K236" s="16">
        <f t="shared" si="49"/>
        <v>0.4004946242796521</v>
      </c>
      <c r="L236" s="16">
        <f t="shared" si="50"/>
        <v>0</v>
      </c>
      <c r="M236" s="16">
        <f t="shared" si="54"/>
        <v>8.0307669138293819E-3</v>
      </c>
      <c r="N236" s="16">
        <f t="shared" si="51"/>
        <v>4.979075486574217E-3</v>
      </c>
      <c r="O236" s="16">
        <f t="shared" si="52"/>
        <v>4.979075486574217E-3</v>
      </c>
      <c r="P236" s="1">
        <f>'App MESURE'!T232</f>
        <v>0.11793790365651552</v>
      </c>
      <c r="Q236" s="85">
        <v>14.597708649999996</v>
      </c>
      <c r="R236" s="78">
        <f t="shared" si="46"/>
        <v>1.2759696861526327E-2</v>
      </c>
      <c r="T236" s="85">
        <v>9.270918780645161</v>
      </c>
    </row>
    <row r="237" spans="1:20" s="1" customFormat="1" x14ac:dyDescent="0.2">
      <c r="A237" s="17">
        <v>40148</v>
      </c>
      <c r="B237" s="1">
        <f t="shared" si="55"/>
        <v>12</v>
      </c>
      <c r="C237" s="47"/>
      <c r="D237" s="47"/>
      <c r="E237" s="47">
        <v>161.67619049999999</v>
      </c>
      <c r="F237" s="51">
        <v>158.29107981220616</v>
      </c>
      <c r="G237" s="16">
        <f t="shared" si="47"/>
        <v>7.5911884914897501</v>
      </c>
      <c r="H237" s="16">
        <f t="shared" si="48"/>
        <v>150.6998913207164</v>
      </c>
      <c r="I237" s="23">
        <f t="shared" si="53"/>
        <v>151.10038594499605</v>
      </c>
      <c r="J237" s="16">
        <f t="shared" si="45"/>
        <v>95.140050673388515</v>
      </c>
      <c r="K237" s="16">
        <f t="shared" si="49"/>
        <v>55.960335271607534</v>
      </c>
      <c r="L237" s="16">
        <f t="shared" si="50"/>
        <v>10.516698721051565</v>
      </c>
      <c r="M237" s="16">
        <f t="shared" si="54"/>
        <v>10.519750412478821</v>
      </c>
      <c r="N237" s="16">
        <f t="shared" si="51"/>
        <v>6.5222452557368689</v>
      </c>
      <c r="O237" s="16">
        <f t="shared" si="52"/>
        <v>14.113433747226619</v>
      </c>
      <c r="P237" s="1">
        <f>'App MESURE'!T233</f>
        <v>20.068448102935374</v>
      </c>
      <c r="Q237" s="85">
        <v>11.276650441935484</v>
      </c>
      <c r="R237" s="78">
        <f t="shared" si="46"/>
        <v>35.462195976697359</v>
      </c>
      <c r="T237" s="85">
        <v>12.066969232142858</v>
      </c>
    </row>
    <row r="238" spans="1:20" s="1" customFormat="1" x14ac:dyDescent="0.2">
      <c r="A238" s="17">
        <v>40179</v>
      </c>
      <c r="B238" s="1">
        <f t="shared" si="55"/>
        <v>1</v>
      </c>
      <c r="C238" s="47"/>
      <c r="D238" s="47"/>
      <c r="E238" s="47">
        <v>111.29523810000001</v>
      </c>
      <c r="F238" s="51">
        <v>143.51830985915453</v>
      </c>
      <c r="G238" s="16">
        <f t="shared" si="47"/>
        <v>6.5276505643313589</v>
      </c>
      <c r="H238" s="16">
        <f t="shared" si="48"/>
        <v>136.99065929482316</v>
      </c>
      <c r="I238" s="23">
        <f t="shared" si="53"/>
        <v>182.43429584537913</v>
      </c>
      <c r="J238" s="16">
        <f t="shared" si="45"/>
        <v>92.36071373419594</v>
      </c>
      <c r="K238" s="16">
        <f t="shared" si="49"/>
        <v>90.073582111183185</v>
      </c>
      <c r="L238" s="16">
        <f t="shared" si="50"/>
        <v>19.70070467764754</v>
      </c>
      <c r="M238" s="16">
        <f t="shared" si="54"/>
        <v>23.698209834389491</v>
      </c>
      <c r="N238" s="16">
        <f t="shared" si="51"/>
        <v>14.692890097321484</v>
      </c>
      <c r="O238" s="16">
        <f t="shared" si="52"/>
        <v>21.220540661652844</v>
      </c>
      <c r="P238" s="1">
        <f>'App MESURE'!T234</f>
        <v>25.309706441151558</v>
      </c>
      <c r="Q238" s="85">
        <v>9.270918780645161</v>
      </c>
      <c r="R238" s="78">
        <f t="shared" si="46"/>
        <v>16.721276772223327</v>
      </c>
      <c r="T238" s="85">
        <v>13.085066503225807</v>
      </c>
    </row>
    <row r="239" spans="1:20" s="1" customFormat="1" x14ac:dyDescent="0.2">
      <c r="A239" s="17">
        <v>40210</v>
      </c>
      <c r="B239" s="1">
        <f t="shared" si="55"/>
        <v>2</v>
      </c>
      <c r="C239" s="47"/>
      <c r="D239" s="47"/>
      <c r="E239" s="47">
        <v>154.3428571</v>
      </c>
      <c r="F239" s="51">
        <v>175.31690140845049</v>
      </c>
      <c r="G239" s="16">
        <f t="shared" si="47"/>
        <v>8.8169306553618512</v>
      </c>
      <c r="H239" s="16">
        <f t="shared" si="48"/>
        <v>166.49997075308863</v>
      </c>
      <c r="I239" s="23">
        <f t="shared" si="53"/>
        <v>236.87284818662431</v>
      </c>
      <c r="J239" s="16">
        <f t="shared" si="45"/>
        <v>113.42018923676282</v>
      </c>
      <c r="K239" s="16">
        <f t="shared" si="49"/>
        <v>123.45265894986149</v>
      </c>
      <c r="L239" s="16">
        <f t="shared" si="50"/>
        <v>28.687056576478103</v>
      </c>
      <c r="M239" s="16">
        <f t="shared" si="54"/>
        <v>37.692376313546106</v>
      </c>
      <c r="N239" s="16">
        <f t="shared" si="51"/>
        <v>23.369273314398587</v>
      </c>
      <c r="O239" s="16">
        <f t="shared" si="52"/>
        <v>32.186203969760442</v>
      </c>
      <c r="P239" s="1">
        <f>'App MESURE'!T235</f>
        <v>48.396503865585075</v>
      </c>
      <c r="Q239" s="85">
        <v>12.066969232142858</v>
      </c>
      <c r="R239" s="78">
        <f t="shared" si="46"/>
        <v>262.7738227125721</v>
      </c>
      <c r="T239" s="85">
        <v>16.45067963333333</v>
      </c>
    </row>
    <row r="240" spans="1:20" s="1" customFormat="1" x14ac:dyDescent="0.2">
      <c r="A240" s="17">
        <v>40238</v>
      </c>
      <c r="B240" s="1">
        <f t="shared" si="55"/>
        <v>3</v>
      </c>
      <c r="C240" s="47"/>
      <c r="D240" s="47"/>
      <c r="E240" s="47">
        <v>80.626190480000005</v>
      </c>
      <c r="F240" s="51">
        <v>104.2657276995304</v>
      </c>
      <c r="G240" s="16">
        <f t="shared" si="47"/>
        <v>3.7017343686325677</v>
      </c>
      <c r="H240" s="16">
        <f t="shared" si="48"/>
        <v>100.56399333089783</v>
      </c>
      <c r="I240" s="23">
        <f t="shared" si="53"/>
        <v>195.32959570428122</v>
      </c>
      <c r="J240" s="16">
        <f t="shared" si="45"/>
        <v>112.97529532436934</v>
      </c>
      <c r="K240" s="16">
        <f t="shared" si="49"/>
        <v>82.354300379911876</v>
      </c>
      <c r="L240" s="16">
        <f t="shared" si="50"/>
        <v>17.622511132071796</v>
      </c>
      <c r="M240" s="16">
        <f t="shared" si="54"/>
        <v>31.945614131219312</v>
      </c>
      <c r="N240" s="16">
        <f t="shared" si="51"/>
        <v>19.806280761355975</v>
      </c>
      <c r="O240" s="16">
        <f t="shared" si="52"/>
        <v>23.508015129988543</v>
      </c>
      <c r="P240" s="1">
        <f>'App MESURE'!T236</f>
        <v>29.789080451297817</v>
      </c>
      <c r="Q240" s="85">
        <v>13.085066503225807</v>
      </c>
      <c r="R240" s="78">
        <f t="shared" si="46"/>
        <v>39.451781570553976</v>
      </c>
      <c r="T240" s="85">
        <v>16.933194774193549</v>
      </c>
    </row>
    <row r="241" spans="1:20" s="1" customFormat="1" x14ac:dyDescent="0.2">
      <c r="A241" s="17">
        <v>40269</v>
      </c>
      <c r="B241" s="1">
        <f t="shared" si="55"/>
        <v>4</v>
      </c>
      <c r="C241" s="47"/>
      <c r="D241" s="47"/>
      <c r="E241" s="47">
        <v>21.69761905</v>
      </c>
      <c r="F241" s="51">
        <v>45.262441314553939</v>
      </c>
      <c r="G241" s="16">
        <f t="shared" si="47"/>
        <v>0</v>
      </c>
      <c r="H241" s="16">
        <f t="shared" si="48"/>
        <v>45.262441314553939</v>
      </c>
      <c r="I241" s="23">
        <f t="shared" si="53"/>
        <v>109.99423056239402</v>
      </c>
      <c r="J241" s="16">
        <f t="shared" si="45"/>
        <v>93.122470949996924</v>
      </c>
      <c r="K241" s="16">
        <f t="shared" si="49"/>
        <v>16.871759612397099</v>
      </c>
      <c r="L241" s="16">
        <f t="shared" si="50"/>
        <v>0</v>
      </c>
      <c r="M241" s="16">
        <f t="shared" si="54"/>
        <v>12.139333369863337</v>
      </c>
      <c r="N241" s="16">
        <f t="shared" si="51"/>
        <v>7.5263866893152684</v>
      </c>
      <c r="O241" s="16">
        <f t="shared" si="52"/>
        <v>7.5263866893152684</v>
      </c>
      <c r="P241" s="1">
        <f>'App MESURE'!T237</f>
        <v>3.9110748940559383</v>
      </c>
      <c r="Q241" s="85">
        <v>16.45067963333333</v>
      </c>
      <c r="R241" s="78">
        <f t="shared" si="46"/>
        <v>13.07047937694124</v>
      </c>
      <c r="T241" s="85">
        <v>19.884053100000003</v>
      </c>
    </row>
    <row r="242" spans="1:20" s="1" customFormat="1" x14ac:dyDescent="0.2">
      <c r="A242" s="17">
        <v>40299</v>
      </c>
      <c r="B242" s="1">
        <f t="shared" si="55"/>
        <v>5</v>
      </c>
      <c r="C242" s="47"/>
      <c r="D242" s="47"/>
      <c r="E242" s="47">
        <v>14.804761900000001</v>
      </c>
      <c r="F242" s="51">
        <v>22.000938967136111</v>
      </c>
      <c r="G242" s="16">
        <f t="shared" si="47"/>
        <v>0</v>
      </c>
      <c r="H242" s="16">
        <f t="shared" si="48"/>
        <v>22.000938967136111</v>
      </c>
      <c r="I242" s="23">
        <f t="shared" si="53"/>
        <v>38.872698579533207</v>
      </c>
      <c r="J242" s="16">
        <f t="shared" si="45"/>
        <v>38.006182752207728</v>
      </c>
      <c r="K242" s="16">
        <f t="shared" si="49"/>
        <v>0.86651582732547894</v>
      </c>
      <c r="L242" s="16">
        <f t="shared" si="50"/>
        <v>0</v>
      </c>
      <c r="M242" s="16">
        <f t="shared" si="54"/>
        <v>4.6129466805480686</v>
      </c>
      <c r="N242" s="16">
        <f t="shared" si="51"/>
        <v>2.8600269419398026</v>
      </c>
      <c r="O242" s="16">
        <f t="shared" si="52"/>
        <v>2.8600269419398026</v>
      </c>
      <c r="P242" s="1">
        <f>'App MESURE'!T238</f>
        <v>1.1165576809985911</v>
      </c>
      <c r="Q242" s="85">
        <v>16.933194774193549</v>
      </c>
      <c r="R242" s="78">
        <f t="shared" si="46"/>
        <v>3.039685063846894</v>
      </c>
      <c r="T242" s="85">
        <v>25.909622838709677</v>
      </c>
    </row>
    <row r="243" spans="1:20" s="1" customFormat="1" ht="13.5" thickBot="1" x14ac:dyDescent="0.25">
      <c r="A243" s="17">
        <v>40330</v>
      </c>
      <c r="B243" s="1">
        <f t="shared" si="55"/>
        <v>6</v>
      </c>
      <c r="C243" s="47"/>
      <c r="D243" s="47"/>
      <c r="E243" s="47">
        <v>6.8047619050000003</v>
      </c>
      <c r="F243" s="51">
        <v>12.327230046948344</v>
      </c>
      <c r="G243" s="16">
        <f t="shared" si="47"/>
        <v>0</v>
      </c>
      <c r="H243" s="16">
        <f t="shared" si="48"/>
        <v>12.327230046948344</v>
      </c>
      <c r="I243" s="23">
        <f t="shared" si="53"/>
        <v>13.193745874273823</v>
      </c>
      <c r="J243" s="16">
        <f t="shared" si="45"/>
        <v>13.170713816097456</v>
      </c>
      <c r="K243" s="16">
        <f t="shared" si="49"/>
        <v>2.3032058176367443E-2</v>
      </c>
      <c r="L243" s="16">
        <f t="shared" si="50"/>
        <v>0</v>
      </c>
      <c r="M243" s="16">
        <f t="shared" si="54"/>
        <v>1.752919738608266</v>
      </c>
      <c r="N243" s="16">
        <f t="shared" si="51"/>
        <v>1.0868102379371249</v>
      </c>
      <c r="O243" s="16">
        <f t="shared" si="52"/>
        <v>1.0868102379371249</v>
      </c>
      <c r="P243" s="1">
        <f>'App MESURE'!T239</f>
        <v>0.53472157221173033</v>
      </c>
      <c r="Q243" s="85">
        <v>19.884053100000003</v>
      </c>
      <c r="R243" s="78">
        <f t="shared" si="46"/>
        <v>0.30480189482244652</v>
      </c>
      <c r="T243" s="86">
        <v>26.784849290322587</v>
      </c>
    </row>
    <row r="244" spans="1:20" s="1" customFormat="1" x14ac:dyDescent="0.2">
      <c r="A244" s="17">
        <v>40360</v>
      </c>
      <c r="B244" s="1">
        <f t="shared" si="55"/>
        <v>7</v>
      </c>
      <c r="C244" s="47"/>
      <c r="D244" s="47"/>
      <c r="E244" s="47">
        <v>7.19047619</v>
      </c>
      <c r="F244" s="51">
        <v>17.098591549295733</v>
      </c>
      <c r="G244" s="16">
        <f t="shared" si="47"/>
        <v>0</v>
      </c>
      <c r="H244" s="16">
        <f t="shared" si="48"/>
        <v>17.098591549295733</v>
      </c>
      <c r="I244" s="23">
        <f t="shared" si="53"/>
        <v>17.121623607472102</v>
      </c>
      <c r="J244" s="16">
        <f t="shared" si="45"/>
        <v>17.100021162349538</v>
      </c>
      <c r="K244" s="16">
        <f t="shared" si="49"/>
        <v>2.1602445122564262E-2</v>
      </c>
      <c r="L244" s="16">
        <f t="shared" si="50"/>
        <v>0</v>
      </c>
      <c r="M244" s="16">
        <f t="shared" si="54"/>
        <v>0.66610950067114105</v>
      </c>
      <c r="N244" s="16">
        <f t="shared" si="51"/>
        <v>0.41298789041610745</v>
      </c>
      <c r="O244" s="16">
        <f t="shared" si="52"/>
        <v>0.41298789041610745</v>
      </c>
      <c r="P244" s="1">
        <f>'App MESURE'!T240</f>
        <v>0.23602855361155303</v>
      </c>
      <c r="Q244" s="85">
        <v>25.909622838709677</v>
      </c>
      <c r="R244" s="78">
        <f t="shared" si="46"/>
        <v>3.1314606882307729E-2</v>
      </c>
      <c r="T244" s="85">
        <v>22.879221299999998</v>
      </c>
    </row>
    <row r="245" spans="1:20" s="1" customFormat="1" ht="13.5" thickBot="1" x14ac:dyDescent="0.25">
      <c r="A245" s="17">
        <v>40391</v>
      </c>
      <c r="B245" s="4">
        <f t="shared" si="55"/>
        <v>8</v>
      </c>
      <c r="C245" s="48"/>
      <c r="D245" s="48"/>
      <c r="E245" s="48">
        <v>6.6833333330000002</v>
      </c>
      <c r="F245" s="58">
        <v>17.383098591549278</v>
      </c>
      <c r="G245" s="25">
        <f t="shared" si="47"/>
        <v>0</v>
      </c>
      <c r="H245" s="25">
        <f t="shared" si="48"/>
        <v>17.383098591549278</v>
      </c>
      <c r="I245" s="24">
        <f t="shared" si="53"/>
        <v>17.404701036671842</v>
      </c>
      <c r="J245" s="25">
        <f t="shared" si="45"/>
        <v>17.384585433806638</v>
      </c>
      <c r="K245" s="25">
        <f t="shared" si="49"/>
        <v>2.0115602865203641E-2</v>
      </c>
      <c r="L245" s="25">
        <f t="shared" si="50"/>
        <v>0</v>
      </c>
      <c r="M245" s="25">
        <f t="shared" si="54"/>
        <v>0.2531216102550336</v>
      </c>
      <c r="N245" s="25">
        <f t="shared" si="51"/>
        <v>0.15693539835812084</v>
      </c>
      <c r="O245" s="25">
        <f t="shared" si="52"/>
        <v>0.15693539835812084</v>
      </c>
      <c r="P245" s="4">
        <f>'App MESURE'!T241</f>
        <v>0.10325472168114709</v>
      </c>
      <c r="Q245" s="86">
        <v>26.784849290322587</v>
      </c>
      <c r="R245" s="79">
        <f t="shared" si="46"/>
        <v>2.8816150484977936E-3</v>
      </c>
      <c r="T245" s="85">
        <v>16.844311096774195</v>
      </c>
    </row>
    <row r="246" spans="1:20" s="1" customFormat="1" x14ac:dyDescent="0.2">
      <c r="A246" s="17">
        <v>40422</v>
      </c>
      <c r="B246" s="1">
        <f t="shared" si="55"/>
        <v>9</v>
      </c>
      <c r="C246" s="47"/>
      <c r="D246" s="47"/>
      <c r="E246" s="47">
        <v>6.2809523809999996</v>
      </c>
      <c r="F246" s="51">
        <v>14.769014084507004</v>
      </c>
      <c r="G246" s="16">
        <f t="shared" si="47"/>
        <v>0</v>
      </c>
      <c r="H246" s="16">
        <f t="shared" si="48"/>
        <v>14.769014084507004</v>
      </c>
      <c r="I246" s="23">
        <f t="shared" si="53"/>
        <v>14.789129687372208</v>
      </c>
      <c r="J246" s="16">
        <f t="shared" si="45"/>
        <v>14.767878604162872</v>
      </c>
      <c r="K246" s="16">
        <f t="shared" si="49"/>
        <v>2.1251083209335775E-2</v>
      </c>
      <c r="L246" s="16">
        <f t="shared" si="50"/>
        <v>0</v>
      </c>
      <c r="M246" s="16">
        <f t="shared" si="54"/>
        <v>9.618621189691276E-2</v>
      </c>
      <c r="N246" s="16">
        <f t="shared" si="51"/>
        <v>5.9635451376085911E-2</v>
      </c>
      <c r="O246" s="16">
        <f t="shared" si="52"/>
        <v>5.9635451376085911E-2</v>
      </c>
      <c r="P246" s="1">
        <f>'App MESURE'!T242</f>
        <v>0.50810020133501443</v>
      </c>
      <c r="Q246" s="85">
        <v>22.879221299999998</v>
      </c>
      <c r="R246" s="78">
        <f t="shared" si="46"/>
        <v>0.2011206319557243</v>
      </c>
      <c r="T246" s="85">
        <v>12.158438866666664</v>
      </c>
    </row>
    <row r="247" spans="1:20" s="1" customFormat="1" x14ac:dyDescent="0.2">
      <c r="A247" s="17">
        <v>40452</v>
      </c>
      <c r="B247" s="1">
        <f t="shared" si="55"/>
        <v>10</v>
      </c>
      <c r="C247" s="47"/>
      <c r="D247" s="47"/>
      <c r="E247" s="47">
        <v>57.857142860000003</v>
      </c>
      <c r="F247" s="51">
        <v>93.46807511737066</v>
      </c>
      <c r="G247" s="16">
        <f t="shared" si="47"/>
        <v>2.924377577597288</v>
      </c>
      <c r="H247" s="16">
        <f t="shared" si="48"/>
        <v>90.543697539773376</v>
      </c>
      <c r="I247" s="23">
        <f t="shared" si="53"/>
        <v>90.564948622982712</v>
      </c>
      <c r="J247" s="16">
        <f t="shared" si="45"/>
        <v>80.891304110553534</v>
      </c>
      <c r="K247" s="16">
        <f t="shared" si="49"/>
        <v>9.6736445124291777</v>
      </c>
      <c r="L247" s="16">
        <f t="shared" si="50"/>
        <v>0</v>
      </c>
      <c r="M247" s="16">
        <f t="shared" si="54"/>
        <v>3.6550760520826849E-2</v>
      </c>
      <c r="N247" s="16">
        <f t="shared" si="51"/>
        <v>2.2661471522912646E-2</v>
      </c>
      <c r="O247" s="16">
        <f t="shared" si="52"/>
        <v>2.9470390491202005</v>
      </c>
      <c r="P247" s="1">
        <f>'App MESURE'!T243</f>
        <v>3.846933289475015</v>
      </c>
      <c r="Q247" s="85">
        <v>16.844311096774195</v>
      </c>
      <c r="R247" s="78">
        <f t="shared" si="46"/>
        <v>0.80980964382376863</v>
      </c>
      <c r="T247" s="85">
        <v>11.512425361290322</v>
      </c>
    </row>
    <row r="248" spans="1:20" s="1" customFormat="1" x14ac:dyDescent="0.2">
      <c r="A248" s="17">
        <v>40483</v>
      </c>
      <c r="B248" s="1">
        <f t="shared" si="55"/>
        <v>11</v>
      </c>
      <c r="C248" s="47"/>
      <c r="D248" s="47"/>
      <c r="E248" s="47">
        <v>125.6214286</v>
      </c>
      <c r="F248" s="51">
        <v>147.74694835680734</v>
      </c>
      <c r="G248" s="16">
        <f t="shared" si="47"/>
        <v>6.8320834795387624</v>
      </c>
      <c r="H248" s="16">
        <f t="shared" si="48"/>
        <v>140.91486487726857</v>
      </c>
      <c r="I248" s="23">
        <f t="shared" si="53"/>
        <v>150.58850938969775</v>
      </c>
      <c r="J248" s="16">
        <f t="shared" si="45"/>
        <v>98.403844859417518</v>
      </c>
      <c r="K248" s="16">
        <f t="shared" si="49"/>
        <v>52.18466453028023</v>
      </c>
      <c r="L248" s="16">
        <f t="shared" si="50"/>
        <v>9.5002084777872735</v>
      </c>
      <c r="M248" s="16">
        <f t="shared" si="54"/>
        <v>9.5140977667851878</v>
      </c>
      <c r="N248" s="16">
        <f t="shared" si="51"/>
        <v>5.8987406154068163</v>
      </c>
      <c r="O248" s="16">
        <f t="shared" si="52"/>
        <v>12.730824094945579</v>
      </c>
      <c r="P248" s="1">
        <f>'App MESURE'!T244</f>
        <v>6.9490862840750793</v>
      </c>
      <c r="Q248" s="85">
        <v>12.158438866666664</v>
      </c>
      <c r="R248" s="78">
        <f t="shared" si="46"/>
        <v>33.428492113649597</v>
      </c>
      <c r="T248" s="85">
        <v>9.1172472967741918</v>
      </c>
    </row>
    <row r="249" spans="1:20" s="1" customFormat="1" x14ac:dyDescent="0.2">
      <c r="A249" s="17">
        <v>40513</v>
      </c>
      <c r="B249" s="1">
        <f t="shared" si="55"/>
        <v>12</v>
      </c>
      <c r="C249" s="47"/>
      <c r="D249" s="47"/>
      <c r="E249" s="47">
        <v>55.97619048</v>
      </c>
      <c r="F249" s="51">
        <v>62.784976525821449</v>
      </c>
      <c r="G249" s="16">
        <f t="shared" si="47"/>
        <v>0.71540531453758871</v>
      </c>
      <c r="H249" s="16">
        <f t="shared" si="48"/>
        <v>62.069571211283858</v>
      </c>
      <c r="I249" s="23">
        <f t="shared" si="53"/>
        <v>104.75402726377682</v>
      </c>
      <c r="J249" s="16">
        <f t="shared" si="45"/>
        <v>80.136492248340815</v>
      </c>
      <c r="K249" s="16">
        <f t="shared" si="49"/>
        <v>24.617535015436005</v>
      </c>
      <c r="L249" s="16">
        <f t="shared" si="50"/>
        <v>2.0785554507038073</v>
      </c>
      <c r="M249" s="16">
        <f t="shared" si="54"/>
        <v>5.693912602082178</v>
      </c>
      <c r="N249" s="16">
        <f t="shared" si="51"/>
        <v>3.5302258132909503</v>
      </c>
      <c r="O249" s="16">
        <f t="shared" si="52"/>
        <v>4.2456311278285392</v>
      </c>
      <c r="P249" s="1">
        <f>'App MESURE'!T245</f>
        <v>20.650500306291853</v>
      </c>
      <c r="Q249" s="85">
        <v>11.512425361290322</v>
      </c>
      <c r="R249" s="78">
        <f t="shared" si="46"/>
        <v>269.11973276249563</v>
      </c>
      <c r="T249" s="85">
        <v>8.6834562321428557</v>
      </c>
    </row>
    <row r="250" spans="1:20" s="1" customFormat="1" x14ac:dyDescent="0.2">
      <c r="A250" s="17">
        <v>40544</v>
      </c>
      <c r="B250" s="1">
        <f t="shared" si="55"/>
        <v>1</v>
      </c>
      <c r="C250" s="47"/>
      <c r="D250" s="47"/>
      <c r="E250" s="47">
        <v>48.826190480000001</v>
      </c>
      <c r="F250" s="51">
        <v>48.513615023474117</v>
      </c>
      <c r="G250" s="16">
        <f t="shared" si="47"/>
        <v>0</v>
      </c>
      <c r="H250" s="16">
        <f t="shared" si="48"/>
        <v>48.513615023474117</v>
      </c>
      <c r="I250" s="23">
        <f t="shared" si="53"/>
        <v>71.052594588206318</v>
      </c>
      <c r="J250" s="16">
        <f t="shared" si="45"/>
        <v>59.02262366151691</v>
      </c>
      <c r="K250" s="16">
        <f t="shared" si="49"/>
        <v>12.029970926689408</v>
      </c>
      <c r="L250" s="16">
        <f t="shared" si="50"/>
        <v>0</v>
      </c>
      <c r="M250" s="16">
        <f t="shared" si="54"/>
        <v>2.1636867887912277</v>
      </c>
      <c r="N250" s="16">
        <f t="shared" si="51"/>
        <v>1.3414858090505613</v>
      </c>
      <c r="O250" s="16">
        <f t="shared" si="52"/>
        <v>1.3414858090505613</v>
      </c>
      <c r="P250" s="1">
        <f>'App MESURE'!T246</f>
        <v>2.9616796835522963</v>
      </c>
      <c r="Q250" s="85">
        <v>9.1172472967741918</v>
      </c>
      <c r="R250" s="78">
        <f t="shared" si="46"/>
        <v>2.625028190972944</v>
      </c>
      <c r="T250" s="85">
        <v>10.873551490322582</v>
      </c>
    </row>
    <row r="251" spans="1:20" s="1" customFormat="1" x14ac:dyDescent="0.2">
      <c r="A251" s="17">
        <v>40575</v>
      </c>
      <c r="B251" s="1">
        <f t="shared" si="55"/>
        <v>2</v>
      </c>
      <c r="C251" s="47"/>
      <c r="D251" s="47"/>
      <c r="E251" s="47">
        <v>33.466666670000002</v>
      </c>
      <c r="F251" s="51">
        <v>50.03615023474164</v>
      </c>
      <c r="G251" s="16">
        <f t="shared" si="47"/>
        <v>0</v>
      </c>
      <c r="H251" s="16">
        <f t="shared" si="48"/>
        <v>50.03615023474164</v>
      </c>
      <c r="I251" s="23">
        <f t="shared" si="53"/>
        <v>62.066121161431049</v>
      </c>
      <c r="J251" s="16">
        <f t="shared" si="45"/>
        <v>53.162972896862094</v>
      </c>
      <c r="K251" s="16">
        <f t="shared" si="49"/>
        <v>8.903148264568955</v>
      </c>
      <c r="L251" s="16">
        <f t="shared" si="50"/>
        <v>0</v>
      </c>
      <c r="M251" s="16">
        <f t="shared" si="54"/>
        <v>0.82220097974066642</v>
      </c>
      <c r="N251" s="16">
        <f t="shared" si="51"/>
        <v>0.50976460743921315</v>
      </c>
      <c r="O251" s="16">
        <f t="shared" si="52"/>
        <v>0.50976460743921315</v>
      </c>
      <c r="P251" s="1">
        <f>'App MESURE'!T247</f>
        <v>5.3932954574950811</v>
      </c>
      <c r="Q251" s="85">
        <v>8.6834562321428557</v>
      </c>
      <c r="R251" s="78">
        <f t="shared" si="46"/>
        <v>23.848873563447388</v>
      </c>
      <c r="T251" s="85">
        <v>16.486210600000003</v>
      </c>
    </row>
    <row r="252" spans="1:20" s="1" customFormat="1" x14ac:dyDescent="0.2">
      <c r="A252" s="17">
        <v>40603</v>
      </c>
      <c r="B252" s="1">
        <f t="shared" si="55"/>
        <v>3</v>
      </c>
      <c r="C252" s="47"/>
      <c r="D252" s="47"/>
      <c r="E252" s="47">
        <v>56.211904760000003</v>
      </c>
      <c r="F252" s="51">
        <v>62.672300469483389</v>
      </c>
      <c r="G252" s="16">
        <f t="shared" si="47"/>
        <v>0.7072934127223568</v>
      </c>
      <c r="H252" s="16">
        <f t="shared" si="48"/>
        <v>61.965007056761031</v>
      </c>
      <c r="I252" s="23">
        <f t="shared" si="53"/>
        <v>70.868155321329994</v>
      </c>
      <c r="J252" s="16">
        <f t="shared" si="45"/>
        <v>60.91358090093523</v>
      </c>
      <c r="K252" s="16">
        <f t="shared" si="49"/>
        <v>9.9545744203947635</v>
      </c>
      <c r="L252" s="16">
        <f t="shared" si="50"/>
        <v>0</v>
      </c>
      <c r="M252" s="16">
        <f t="shared" si="54"/>
        <v>0.31243637230145327</v>
      </c>
      <c r="N252" s="16">
        <f t="shared" si="51"/>
        <v>0.19371055082690103</v>
      </c>
      <c r="O252" s="16">
        <f t="shared" si="52"/>
        <v>0.90100396354925782</v>
      </c>
      <c r="P252" s="1">
        <f>'App MESURE'!T248</f>
        <v>3.3062469151020082</v>
      </c>
      <c r="Q252" s="85">
        <v>10.873551490322582</v>
      </c>
      <c r="R252" s="78">
        <f t="shared" si="46"/>
        <v>5.7851936559941857</v>
      </c>
      <c r="T252" s="85">
        <v>18.645452306451617</v>
      </c>
    </row>
    <row r="253" spans="1:20" s="1" customFormat="1" x14ac:dyDescent="0.2">
      <c r="A253" s="17">
        <v>40634</v>
      </c>
      <c r="B253" s="1">
        <f t="shared" si="55"/>
        <v>4</v>
      </c>
      <c r="C253" s="47"/>
      <c r="D253" s="47"/>
      <c r="E253" s="47">
        <v>55.333333330000002</v>
      </c>
      <c r="F253" s="51">
        <v>86.14647887323936</v>
      </c>
      <c r="G253" s="16">
        <f t="shared" si="47"/>
        <v>2.3972729575618601</v>
      </c>
      <c r="H253" s="16">
        <f t="shared" si="48"/>
        <v>83.749205915677493</v>
      </c>
      <c r="I253" s="23">
        <f t="shared" si="53"/>
        <v>93.703780336072256</v>
      </c>
      <c r="J253" s="16">
        <f t="shared" si="45"/>
        <v>82.650133875983471</v>
      </c>
      <c r="K253" s="16">
        <f t="shared" si="49"/>
        <v>11.053646460088785</v>
      </c>
      <c r="L253" s="16">
        <f t="shared" si="50"/>
        <v>0</v>
      </c>
      <c r="M253" s="16">
        <f t="shared" si="54"/>
        <v>0.11872582147455224</v>
      </c>
      <c r="N253" s="16">
        <f t="shared" si="51"/>
        <v>7.3610009314222388E-2</v>
      </c>
      <c r="O253" s="16">
        <f t="shared" si="52"/>
        <v>2.4708829668760823</v>
      </c>
      <c r="P253" s="1">
        <f>'App MESURE'!T249</f>
        <v>0.83553113351429642</v>
      </c>
      <c r="Q253" s="85">
        <v>16.486210600000003</v>
      </c>
      <c r="R253" s="78">
        <f t="shared" si="46"/>
        <v>2.6743756188797541</v>
      </c>
      <c r="T253" s="85">
        <v>22.892624233333336</v>
      </c>
    </row>
    <row r="254" spans="1:20" s="1" customFormat="1" x14ac:dyDescent="0.2">
      <c r="A254" s="17">
        <v>40664</v>
      </c>
      <c r="B254" s="1">
        <f t="shared" si="55"/>
        <v>5</v>
      </c>
      <c r="C254" s="47"/>
      <c r="D254" s="47"/>
      <c r="E254" s="47">
        <v>63.997619049999997</v>
      </c>
      <c r="F254" s="51">
        <v>94.518779342722823</v>
      </c>
      <c r="G254" s="16">
        <f t="shared" si="47"/>
        <v>3.0000210620243073</v>
      </c>
      <c r="H254" s="16">
        <f t="shared" si="48"/>
        <v>91.51875828069852</v>
      </c>
      <c r="I254" s="23">
        <f t="shared" si="53"/>
        <v>102.57240474078731</v>
      </c>
      <c r="J254" s="16">
        <f t="shared" si="45"/>
        <v>91.665162927112931</v>
      </c>
      <c r="K254" s="16">
        <f t="shared" si="49"/>
        <v>10.907241813674375</v>
      </c>
      <c r="L254" s="16">
        <f t="shared" si="50"/>
        <v>0</v>
      </c>
      <c r="M254" s="16">
        <f t="shared" si="54"/>
        <v>4.5115812160329852E-2</v>
      </c>
      <c r="N254" s="16">
        <f t="shared" si="51"/>
        <v>2.7971803539404507E-2</v>
      </c>
      <c r="O254" s="16">
        <f t="shared" si="52"/>
        <v>3.0279928655637116</v>
      </c>
      <c r="P254" s="1">
        <f>'App MESURE'!T250</f>
        <v>5.2773816537368123</v>
      </c>
      <c r="Q254" s="85">
        <v>18.645452306451617</v>
      </c>
      <c r="R254" s="78">
        <f t="shared" si="46"/>
        <v>5.0597499203588505</v>
      </c>
      <c r="T254" s="85">
        <v>24.014115161290327</v>
      </c>
    </row>
    <row r="255" spans="1:20" s="1" customFormat="1" ht="13.5" thickBot="1" x14ac:dyDescent="0.25">
      <c r="A255" s="17">
        <v>40695</v>
      </c>
      <c r="B255" s="1">
        <f t="shared" si="55"/>
        <v>6</v>
      </c>
      <c r="C255" s="47"/>
      <c r="D255" s="47"/>
      <c r="E255" s="47">
        <v>18.38095238</v>
      </c>
      <c r="F255" s="51">
        <v>36.837089201877895</v>
      </c>
      <c r="G255" s="16">
        <f t="shared" si="47"/>
        <v>0</v>
      </c>
      <c r="H255" s="16">
        <f t="shared" si="48"/>
        <v>36.837089201877895</v>
      </c>
      <c r="I255" s="23">
        <f t="shared" si="53"/>
        <v>47.74433101555227</v>
      </c>
      <c r="J255" s="16">
        <f t="shared" si="45"/>
        <v>47.044796698187234</v>
      </c>
      <c r="K255" s="16">
        <f t="shared" si="49"/>
        <v>0.69953431736503546</v>
      </c>
      <c r="L255" s="16">
        <f t="shared" si="50"/>
        <v>0</v>
      </c>
      <c r="M255" s="16">
        <f t="shared" si="54"/>
        <v>1.7144008620925345E-2</v>
      </c>
      <c r="N255" s="16">
        <f t="shared" si="51"/>
        <v>1.0629285344973713E-2</v>
      </c>
      <c r="O255" s="16">
        <f t="shared" si="52"/>
        <v>1.0629285344973713E-2</v>
      </c>
      <c r="P255" s="1">
        <f>'App MESURE'!T251</f>
        <v>1.5883534025984516</v>
      </c>
      <c r="Q255" s="85">
        <v>22.892624233333336</v>
      </c>
      <c r="R255" s="78">
        <f t="shared" si="46"/>
        <v>2.489213390163266</v>
      </c>
      <c r="T255" s="86">
        <v>25.443319451612901</v>
      </c>
    </row>
    <row r="256" spans="1:20" s="1" customFormat="1" x14ac:dyDescent="0.2">
      <c r="A256" s="17">
        <v>40725</v>
      </c>
      <c r="B256" s="1">
        <f t="shared" si="55"/>
        <v>7</v>
      </c>
      <c r="C256" s="47"/>
      <c r="D256" s="47"/>
      <c r="E256" s="47">
        <v>0.876190476</v>
      </c>
      <c r="F256" s="51">
        <v>2.2990610328638468</v>
      </c>
      <c r="G256" s="16">
        <f t="shared" si="47"/>
        <v>0</v>
      </c>
      <c r="H256" s="16">
        <f t="shared" si="48"/>
        <v>2.2990610328638468</v>
      </c>
      <c r="I256" s="23">
        <f t="shared" si="53"/>
        <v>2.9985953502288822</v>
      </c>
      <c r="J256" s="16">
        <f t="shared" si="45"/>
        <v>2.9984439911753622</v>
      </c>
      <c r="K256" s="16">
        <f t="shared" si="49"/>
        <v>1.5135905352003931E-4</v>
      </c>
      <c r="L256" s="16">
        <f t="shared" si="50"/>
        <v>0</v>
      </c>
      <c r="M256" s="16">
        <f t="shared" si="54"/>
        <v>6.5147232759516314E-3</v>
      </c>
      <c r="N256" s="16">
        <f t="shared" si="51"/>
        <v>4.0391284310900112E-3</v>
      </c>
      <c r="O256" s="16">
        <f t="shared" si="52"/>
        <v>4.0391284310900112E-3</v>
      </c>
      <c r="P256" s="1">
        <f>'App MESURE'!T252</f>
        <v>0.15208025361569141</v>
      </c>
      <c r="Q256" s="85">
        <v>24.014115161290327</v>
      </c>
      <c r="R256" s="78">
        <f t="shared" si="46"/>
        <v>2.1916174745922827E-2</v>
      </c>
      <c r="T256" s="85">
        <v>22.136023166666664</v>
      </c>
    </row>
    <row r="257" spans="1:20" s="1" customFormat="1" ht="13.5" thickBot="1" x14ac:dyDescent="0.25">
      <c r="A257" s="17">
        <v>40756</v>
      </c>
      <c r="B257" s="4">
        <f t="shared" si="55"/>
        <v>8</v>
      </c>
      <c r="C257" s="48"/>
      <c r="D257" s="48"/>
      <c r="E257" s="48">
        <v>2.5285714289999999</v>
      </c>
      <c r="F257" s="58">
        <v>12.729107981220622</v>
      </c>
      <c r="G257" s="25">
        <f t="shared" si="47"/>
        <v>0</v>
      </c>
      <c r="H257" s="25">
        <f t="shared" si="48"/>
        <v>12.729107981220622</v>
      </c>
      <c r="I257" s="24">
        <f t="shared" si="53"/>
        <v>12.729259340274142</v>
      </c>
      <c r="J257" s="25">
        <f t="shared" si="45"/>
        <v>12.719782265948156</v>
      </c>
      <c r="K257" s="25">
        <f t="shared" si="49"/>
        <v>9.4770743259857682E-3</v>
      </c>
      <c r="L257" s="25">
        <f t="shared" si="50"/>
        <v>0</v>
      </c>
      <c r="M257" s="25">
        <f t="shared" si="54"/>
        <v>2.4755948448616201E-3</v>
      </c>
      <c r="N257" s="25">
        <f t="shared" si="51"/>
        <v>1.5348688038142044E-3</v>
      </c>
      <c r="O257" s="25">
        <f t="shared" si="52"/>
        <v>1.5348688038142044E-3</v>
      </c>
      <c r="P257" s="4">
        <f>'App MESURE'!T253</f>
        <v>9.1479047736948135E-2</v>
      </c>
      <c r="Q257" s="86">
        <v>25.443319451612901</v>
      </c>
      <c r="R257" s="79">
        <f t="shared" si="46"/>
        <v>8.0899553239556134E-3</v>
      </c>
      <c r="T257" s="85">
        <v>18.7002779516129</v>
      </c>
    </row>
    <row r="258" spans="1:20" s="1" customFormat="1" x14ac:dyDescent="0.2">
      <c r="A258" s="17">
        <v>40787</v>
      </c>
      <c r="B258" s="1">
        <f t="shared" si="55"/>
        <v>9</v>
      </c>
      <c r="C258" s="47"/>
      <c r="D258" s="47"/>
      <c r="E258" s="47">
        <v>4.7547619049999996</v>
      </c>
      <c r="F258" s="51">
        <v>8.2427230046948221</v>
      </c>
      <c r="G258" s="16">
        <f t="shared" si="47"/>
        <v>0</v>
      </c>
      <c r="H258" s="16">
        <f t="shared" si="48"/>
        <v>8.2427230046948221</v>
      </c>
      <c r="I258" s="23">
        <f t="shared" si="53"/>
        <v>8.2522000790208079</v>
      </c>
      <c r="J258" s="16">
        <f t="shared" si="45"/>
        <v>8.2480945096965499</v>
      </c>
      <c r="K258" s="16">
        <f t="shared" si="49"/>
        <v>4.1055693242579849E-3</v>
      </c>
      <c r="L258" s="16">
        <f t="shared" si="50"/>
        <v>0</v>
      </c>
      <c r="M258" s="16">
        <f t="shared" si="54"/>
        <v>9.407260410474157E-4</v>
      </c>
      <c r="N258" s="16">
        <f t="shared" si="51"/>
        <v>5.8325014544939775E-4</v>
      </c>
      <c r="O258" s="16">
        <f t="shared" si="52"/>
        <v>5.8325014544939775E-4</v>
      </c>
      <c r="P258" s="1">
        <f>'App MESURE'!T254</f>
        <v>7.1531742841778531E-2</v>
      </c>
      <c r="Q258" s="85">
        <v>22.136023166666664</v>
      </c>
      <c r="R258" s="78">
        <f t="shared" si="46"/>
        <v>5.0336886158810689E-3</v>
      </c>
      <c r="T258" s="85">
        <v>12.124370433333336</v>
      </c>
    </row>
    <row r="259" spans="1:20" s="1" customFormat="1" x14ac:dyDescent="0.2">
      <c r="A259" s="17">
        <v>40817</v>
      </c>
      <c r="B259" s="1">
        <f t="shared" si="55"/>
        <v>10</v>
      </c>
      <c r="C259" s="47"/>
      <c r="D259" s="47"/>
      <c r="E259" s="47">
        <v>51.485714289999997</v>
      </c>
      <c r="F259" s="51">
        <v>58.770892018779207</v>
      </c>
      <c r="G259" s="16">
        <f t="shared" si="47"/>
        <v>0.4264188123700357</v>
      </c>
      <c r="H259" s="16">
        <f t="shared" si="48"/>
        <v>58.34447320640917</v>
      </c>
      <c r="I259" s="23">
        <f t="shared" si="53"/>
        <v>58.348578775733429</v>
      </c>
      <c r="J259" s="16">
        <f t="shared" si="45"/>
        <v>56.121015672382576</v>
      </c>
      <c r="K259" s="16">
        <f t="shared" si="49"/>
        <v>2.2275631033508532</v>
      </c>
      <c r="L259" s="16">
        <f t="shared" si="50"/>
        <v>0</v>
      </c>
      <c r="M259" s="16">
        <f t="shared" si="54"/>
        <v>3.5747589559801795E-4</v>
      </c>
      <c r="N259" s="16">
        <f t="shared" si="51"/>
        <v>2.2163505527077112E-4</v>
      </c>
      <c r="O259" s="16">
        <f t="shared" si="52"/>
        <v>0.42664044742530649</v>
      </c>
      <c r="P259" s="1">
        <f>'App MESURE'!T255</f>
        <v>2.0312327105843062</v>
      </c>
      <c r="Q259" s="85">
        <v>18.7002779516129</v>
      </c>
      <c r="R259" s="78">
        <f t="shared" si="46"/>
        <v>2.5747163309897205</v>
      </c>
      <c r="T259" s="85">
        <v>8.9084645451612889</v>
      </c>
    </row>
    <row r="260" spans="1:20" s="1" customFormat="1" x14ac:dyDescent="0.2">
      <c r="A260" s="17">
        <v>40848</v>
      </c>
      <c r="B260" s="1">
        <f t="shared" si="55"/>
        <v>11</v>
      </c>
      <c r="C260" s="47"/>
      <c r="D260" s="47"/>
      <c r="E260" s="47">
        <v>108.9666667</v>
      </c>
      <c r="F260" s="51">
        <v>124.69577464788698</v>
      </c>
      <c r="G260" s="16">
        <f t="shared" si="47"/>
        <v>5.1725573660972612</v>
      </c>
      <c r="H260" s="16">
        <f t="shared" si="48"/>
        <v>119.52321728178971</v>
      </c>
      <c r="I260" s="23">
        <f t="shared" si="53"/>
        <v>121.75078038514056</v>
      </c>
      <c r="J260" s="16">
        <f t="shared" si="45"/>
        <v>88.767473046714485</v>
      </c>
      <c r="K260" s="16">
        <f t="shared" si="49"/>
        <v>32.983307338426073</v>
      </c>
      <c r="L260" s="16">
        <f t="shared" si="50"/>
        <v>4.3307979067555884</v>
      </c>
      <c r="M260" s="16">
        <f t="shared" si="54"/>
        <v>4.3309337475959158</v>
      </c>
      <c r="N260" s="16">
        <f t="shared" si="51"/>
        <v>2.6851789235094676</v>
      </c>
      <c r="O260" s="16">
        <f t="shared" si="52"/>
        <v>7.8577362896067289</v>
      </c>
      <c r="P260" s="1">
        <f>'App MESURE'!T256</f>
        <v>10.970831199769485</v>
      </c>
      <c r="Q260" s="85">
        <v>12.124370433333336</v>
      </c>
      <c r="R260" s="78">
        <f t="shared" si="46"/>
        <v>9.6913599196812577</v>
      </c>
      <c r="T260" s="85">
        <v>7.8696530322580651</v>
      </c>
    </row>
    <row r="261" spans="1:20" s="1" customFormat="1" x14ac:dyDescent="0.2">
      <c r="A261" s="17">
        <v>40878</v>
      </c>
      <c r="B261" s="1">
        <f t="shared" si="55"/>
        <v>12</v>
      </c>
      <c r="C261" s="47"/>
      <c r="D261" s="47"/>
      <c r="E261" s="47">
        <v>7.4761904760000002</v>
      </c>
      <c r="F261" s="51">
        <v>14.330516431924876</v>
      </c>
      <c r="G261" s="16">
        <f t="shared" si="47"/>
        <v>0</v>
      </c>
      <c r="H261" s="16">
        <f t="shared" si="48"/>
        <v>14.330516431924876</v>
      </c>
      <c r="I261" s="23">
        <f t="shared" si="53"/>
        <v>42.983025863595358</v>
      </c>
      <c r="J261" s="16">
        <f t="shared" si="45"/>
        <v>39.75501361845722</v>
      </c>
      <c r="K261" s="16">
        <f t="shared" si="49"/>
        <v>3.2280122451381388</v>
      </c>
      <c r="L261" s="16">
        <f t="shared" si="50"/>
        <v>0</v>
      </c>
      <c r="M261" s="16">
        <f t="shared" si="54"/>
        <v>1.6457548240864481</v>
      </c>
      <c r="N261" s="16">
        <f t="shared" si="51"/>
        <v>1.0203679909335979</v>
      </c>
      <c r="O261" s="16">
        <f t="shared" si="52"/>
        <v>1.0203679909335979</v>
      </c>
      <c r="P261" s="1">
        <f>'App MESURE'!T257</f>
        <v>1.7005458548828467</v>
      </c>
      <c r="Q261" s="85">
        <v>8.9084645451612889</v>
      </c>
      <c r="R261" s="78">
        <f t="shared" si="46"/>
        <v>0.46264192660656289</v>
      </c>
      <c r="T261" s="85">
        <v>6.9448352551724151</v>
      </c>
    </row>
    <row r="262" spans="1:20" s="1" customFormat="1" x14ac:dyDescent="0.2">
      <c r="A262" s="17">
        <v>40909</v>
      </c>
      <c r="B262" s="1">
        <f t="shared" si="55"/>
        <v>1</v>
      </c>
      <c r="C262" s="47"/>
      <c r="D262" s="47"/>
      <c r="E262" s="47">
        <v>24.31666667</v>
      </c>
      <c r="F262" s="51">
        <v>30.040845070422474</v>
      </c>
      <c r="G262" s="16">
        <f t="shared" si="47"/>
        <v>0</v>
      </c>
      <c r="H262" s="16">
        <f t="shared" si="48"/>
        <v>30.040845070422474</v>
      </c>
      <c r="I262" s="23">
        <f t="shared" si="53"/>
        <v>33.268857315560609</v>
      </c>
      <c r="J262" s="16">
        <f t="shared" si="45"/>
        <v>31.490954138013635</v>
      </c>
      <c r="K262" s="16">
        <f t="shared" si="49"/>
        <v>1.7779031775469747</v>
      </c>
      <c r="L262" s="16">
        <f t="shared" si="50"/>
        <v>0</v>
      </c>
      <c r="M262" s="16">
        <f t="shared" si="54"/>
        <v>0.62538683315285026</v>
      </c>
      <c r="N262" s="16">
        <f t="shared" si="51"/>
        <v>0.38773983655476718</v>
      </c>
      <c r="O262" s="16">
        <f t="shared" si="52"/>
        <v>0.38773983655476718</v>
      </c>
      <c r="P262" s="1">
        <f>'App MESURE'!T258</f>
        <v>1.0480882646262129</v>
      </c>
      <c r="Q262" s="85">
        <v>7.8696530322580651</v>
      </c>
      <c r="R262" s="78">
        <f t="shared" si="46"/>
        <v>0.43606004645642926</v>
      </c>
      <c r="T262" s="85">
        <v>13.250972258064513</v>
      </c>
    </row>
    <row r="263" spans="1:20" s="1" customFormat="1" x14ac:dyDescent="0.2">
      <c r="A263" s="17">
        <v>40940</v>
      </c>
      <c r="B263" s="1">
        <f t="shared" si="55"/>
        <v>2</v>
      </c>
      <c r="C263" s="47"/>
      <c r="D263" s="47"/>
      <c r="E263" s="47">
        <v>8.7309523809999998</v>
      </c>
      <c r="F263" s="51">
        <v>11.166666666666661</v>
      </c>
      <c r="G263" s="16">
        <f t="shared" si="47"/>
        <v>0</v>
      </c>
      <c r="H263" s="16">
        <f t="shared" si="48"/>
        <v>11.166666666666661</v>
      </c>
      <c r="I263" s="23">
        <f t="shared" si="53"/>
        <v>12.944569844213635</v>
      </c>
      <c r="J263" s="16">
        <f t="shared" ref="J263:J326" si="56">I263/SQRT(1+(I263/($K$2*(300+(25*Q263)+0.05*(Q263)^3)))^2)</f>
        <v>12.817978006998384</v>
      </c>
      <c r="K263" s="16">
        <f t="shared" si="49"/>
        <v>0.12659183721525125</v>
      </c>
      <c r="L263" s="16">
        <f t="shared" si="50"/>
        <v>0</v>
      </c>
      <c r="M263" s="16">
        <f t="shared" si="54"/>
        <v>0.23764699659808308</v>
      </c>
      <c r="N263" s="16">
        <f t="shared" si="51"/>
        <v>0.14734113789081152</v>
      </c>
      <c r="O263" s="16">
        <f t="shared" si="52"/>
        <v>0.14734113789081152</v>
      </c>
      <c r="P263" s="1">
        <f>'App MESURE'!T259</f>
        <v>0.73960382448558559</v>
      </c>
      <c r="Q263" s="85">
        <v>6.9448352551724151</v>
      </c>
      <c r="R263" s="78">
        <f t="shared" ref="R263:R326" si="57">(P263-O263)^2</f>
        <v>0.35077508993245959</v>
      </c>
      <c r="T263" s="85">
        <v>11.945028916666667</v>
      </c>
    </row>
    <row r="264" spans="1:20" s="1" customFormat="1" x14ac:dyDescent="0.2">
      <c r="A264" s="17">
        <v>40969</v>
      </c>
      <c r="B264" s="1">
        <f t="shared" si="55"/>
        <v>3</v>
      </c>
      <c r="C264" s="47"/>
      <c r="D264" s="47"/>
      <c r="E264" s="47">
        <v>13.94761905</v>
      </c>
      <c r="F264" s="51">
        <v>25.738967136150148</v>
      </c>
      <c r="G264" s="16">
        <f t="shared" si="47"/>
        <v>0</v>
      </c>
      <c r="H264" s="16">
        <f t="shared" si="48"/>
        <v>25.738967136150148</v>
      </c>
      <c r="I264" s="23">
        <f t="shared" si="53"/>
        <v>25.865558973365399</v>
      </c>
      <c r="J264" s="16">
        <f t="shared" si="56"/>
        <v>25.435552906007306</v>
      </c>
      <c r="K264" s="16">
        <f t="shared" si="49"/>
        <v>0.43000606735809299</v>
      </c>
      <c r="L264" s="16">
        <f t="shared" si="50"/>
        <v>0</v>
      </c>
      <c r="M264" s="16">
        <f t="shared" si="54"/>
        <v>9.0305858707271564E-2</v>
      </c>
      <c r="N264" s="16">
        <f t="shared" si="51"/>
        <v>5.598963239850837E-2</v>
      </c>
      <c r="O264" s="16">
        <f t="shared" si="52"/>
        <v>5.598963239850837E-2</v>
      </c>
      <c r="P264" s="1">
        <f>'App MESURE'!T260</f>
        <v>0.3687402213507</v>
      </c>
      <c r="Q264" s="85">
        <v>13.250972258064513</v>
      </c>
      <c r="R264" s="78">
        <f t="shared" si="57"/>
        <v>9.7812930889942751E-2</v>
      </c>
      <c r="T264" s="85">
        <v>20.143729</v>
      </c>
    </row>
    <row r="265" spans="1:20" s="1" customFormat="1" x14ac:dyDescent="0.2">
      <c r="A265" s="17">
        <v>41000</v>
      </c>
      <c r="B265" s="1">
        <f t="shared" si="55"/>
        <v>4</v>
      </c>
      <c r="C265" s="47"/>
      <c r="D265" s="47"/>
      <c r="E265" s="47">
        <v>75.840476190000004</v>
      </c>
      <c r="F265" s="51">
        <v>96.35305164319233</v>
      </c>
      <c r="G265" s="16">
        <f t="shared" si="47"/>
        <v>3.1320760636580673</v>
      </c>
      <c r="H265" s="16">
        <f t="shared" si="48"/>
        <v>93.220975579534269</v>
      </c>
      <c r="I265" s="23">
        <f t="shared" si="53"/>
        <v>93.650981646892362</v>
      </c>
      <c r="J265" s="16">
        <f t="shared" si="56"/>
        <v>75.607639911353473</v>
      </c>
      <c r="K265" s="16">
        <f t="shared" si="49"/>
        <v>18.043341735538888</v>
      </c>
      <c r="L265" s="16">
        <f t="shared" si="50"/>
        <v>0.30864388156102662</v>
      </c>
      <c r="M265" s="16">
        <f t="shared" si="54"/>
        <v>0.34296010786978987</v>
      </c>
      <c r="N265" s="16">
        <f t="shared" si="51"/>
        <v>0.2126352668792697</v>
      </c>
      <c r="O265" s="16">
        <f t="shared" si="52"/>
        <v>3.3447113305373373</v>
      </c>
      <c r="P265" s="1">
        <f>'App MESURE'!T261</f>
        <v>0.86526337813358578</v>
      </c>
      <c r="Q265" s="85">
        <v>11.945028916666667</v>
      </c>
      <c r="R265" s="78">
        <f t="shared" si="57"/>
        <v>6.1476621486791556</v>
      </c>
      <c r="T265" s="85">
        <v>23.024079066666665</v>
      </c>
    </row>
    <row r="266" spans="1:20" s="1" customFormat="1" x14ac:dyDescent="0.2">
      <c r="A266" s="17">
        <v>41030</v>
      </c>
      <c r="B266" s="1">
        <f t="shared" si="55"/>
        <v>5</v>
      </c>
      <c r="C266" s="47"/>
      <c r="D266" s="47"/>
      <c r="E266" s="47">
        <v>2.3809523810000002</v>
      </c>
      <c r="F266" s="51">
        <v>7.4746478873239237</v>
      </c>
      <c r="G266" s="16">
        <f t="shared" si="47"/>
        <v>0</v>
      </c>
      <c r="H266" s="16">
        <f t="shared" si="48"/>
        <v>7.4746478873239237</v>
      </c>
      <c r="I266" s="23">
        <f t="shared" si="53"/>
        <v>25.209345741301789</v>
      </c>
      <c r="J266" s="16">
        <f t="shared" si="56"/>
        <v>25.055500077213775</v>
      </c>
      <c r="K266" s="16">
        <f t="shared" si="49"/>
        <v>0.15384566408801348</v>
      </c>
      <c r="L266" s="16">
        <f t="shared" si="50"/>
        <v>0</v>
      </c>
      <c r="M266" s="16">
        <f t="shared" si="54"/>
        <v>0.13032484099052016</v>
      </c>
      <c r="N266" s="16">
        <f t="shared" si="51"/>
        <v>8.0801401414122495E-2</v>
      </c>
      <c r="O266" s="16">
        <f t="shared" si="52"/>
        <v>8.0801401414122495E-2</v>
      </c>
      <c r="P266" s="1">
        <f>'App MESURE'!T262</f>
        <v>0.26373602171555038</v>
      </c>
      <c r="Q266" s="85">
        <v>20.143729</v>
      </c>
      <c r="R266" s="78">
        <f t="shared" si="57"/>
        <v>3.3465075304827591E-2</v>
      </c>
      <c r="T266" s="85">
        <v>25.601665774193549</v>
      </c>
    </row>
    <row r="267" spans="1:20" s="1" customFormat="1" ht="13.5" thickBot="1" x14ac:dyDescent="0.25">
      <c r="A267" s="17">
        <v>41061</v>
      </c>
      <c r="B267" s="1">
        <f t="shared" si="55"/>
        <v>6</v>
      </c>
      <c r="C267" s="47"/>
      <c r="D267" s="47"/>
      <c r="E267" s="47">
        <v>4.8833333330000004</v>
      </c>
      <c r="F267" s="51">
        <v>5.3145539906103236</v>
      </c>
      <c r="G267" s="16">
        <f t="shared" si="47"/>
        <v>0</v>
      </c>
      <c r="H267" s="16">
        <f t="shared" si="48"/>
        <v>5.3145539906103236</v>
      </c>
      <c r="I267" s="23">
        <f t="shared" si="53"/>
        <v>5.4683996546983371</v>
      </c>
      <c r="J267" s="16">
        <f t="shared" si="56"/>
        <v>5.4673450440827773</v>
      </c>
      <c r="K267" s="16">
        <f t="shared" si="49"/>
        <v>1.0546106155597812E-3</v>
      </c>
      <c r="L267" s="16">
        <f t="shared" si="50"/>
        <v>0</v>
      </c>
      <c r="M267" s="16">
        <f t="shared" si="54"/>
        <v>4.9523439576397668E-2</v>
      </c>
      <c r="N267" s="16">
        <f t="shared" si="51"/>
        <v>3.0704532537366554E-2</v>
      </c>
      <c r="O267" s="16">
        <f t="shared" si="52"/>
        <v>3.0704532537366554E-2</v>
      </c>
      <c r="P267" s="1">
        <f>'App MESURE'!T263</f>
        <v>4.3084224841840976E-2</v>
      </c>
      <c r="Q267" s="85">
        <v>23.024079066666665</v>
      </c>
      <c r="R267" s="78">
        <f t="shared" si="57"/>
        <v>1.5325678155346325E-4</v>
      </c>
      <c r="T267" s="86">
        <v>26.638674000000002</v>
      </c>
    </row>
    <row r="268" spans="1:20" s="1" customFormat="1" x14ac:dyDescent="0.2">
      <c r="A268" s="17">
        <v>41091</v>
      </c>
      <c r="B268" s="1">
        <f t="shared" si="55"/>
        <v>7</v>
      </c>
      <c r="C268" s="47"/>
      <c r="D268" s="47"/>
      <c r="E268" s="47">
        <v>1.8</v>
      </c>
      <c r="F268" s="51">
        <v>3.6281690140845027</v>
      </c>
      <c r="G268" s="16">
        <f t="shared" si="47"/>
        <v>0</v>
      </c>
      <c r="H268" s="16">
        <f t="shared" si="48"/>
        <v>3.6281690140845027</v>
      </c>
      <c r="I268" s="23">
        <f t="shared" si="53"/>
        <v>3.6292236247000624</v>
      </c>
      <c r="J268" s="16">
        <f t="shared" si="56"/>
        <v>3.6290085378274299</v>
      </c>
      <c r="K268" s="16">
        <f t="shared" si="49"/>
        <v>2.1508687263249726E-4</v>
      </c>
      <c r="L268" s="16">
        <f t="shared" si="50"/>
        <v>0</v>
      </c>
      <c r="M268" s="16">
        <f t="shared" si="54"/>
        <v>1.8818907039031114E-2</v>
      </c>
      <c r="N268" s="16">
        <f t="shared" si="51"/>
        <v>1.1667722364199291E-2</v>
      </c>
      <c r="O268" s="16">
        <f t="shared" si="52"/>
        <v>1.1667722364199291E-2</v>
      </c>
      <c r="P268" s="1">
        <f>'App MESURE'!T264</f>
        <v>9.0138077325504721E-3</v>
      </c>
      <c r="Q268" s="85">
        <v>25.601665774193549</v>
      </c>
      <c r="R268" s="78">
        <f t="shared" si="57"/>
        <v>7.0432628720796846E-6</v>
      </c>
      <c r="T268" s="85">
        <v>21.995055900000001</v>
      </c>
    </row>
    <row r="269" spans="1:20" s="1" customFormat="1" ht="13.5" thickBot="1" x14ac:dyDescent="0.25">
      <c r="A269" s="17">
        <v>41122</v>
      </c>
      <c r="B269" s="4">
        <f t="shared" si="55"/>
        <v>8</v>
      </c>
      <c r="C269" s="48"/>
      <c r="D269" s="48"/>
      <c r="E269" s="48">
        <v>3.19047619</v>
      </c>
      <c r="F269" s="58">
        <v>11.087323943661952</v>
      </c>
      <c r="G269" s="25">
        <f t="shared" si="47"/>
        <v>0</v>
      </c>
      <c r="H269" s="25">
        <f t="shared" si="48"/>
        <v>11.087323943661952</v>
      </c>
      <c r="I269" s="24">
        <f t="shared" si="53"/>
        <v>11.087539030534584</v>
      </c>
      <c r="J269" s="25">
        <f t="shared" si="56"/>
        <v>11.082227650251914</v>
      </c>
      <c r="K269" s="25">
        <f t="shared" si="49"/>
        <v>5.3113802826700862E-3</v>
      </c>
      <c r="L269" s="25">
        <f t="shared" si="50"/>
        <v>0</v>
      </c>
      <c r="M269" s="25">
        <f t="shared" si="54"/>
        <v>7.1511846748318238E-3</v>
      </c>
      <c r="N269" s="25">
        <f t="shared" si="51"/>
        <v>4.4337344983957309E-3</v>
      </c>
      <c r="O269" s="25">
        <f t="shared" si="52"/>
        <v>4.4337344983957309E-3</v>
      </c>
      <c r="P269" s="4">
        <f>'App MESURE'!T265</f>
        <v>0.16284353930224421</v>
      </c>
      <c r="Q269" s="86">
        <v>26.638674000000002</v>
      </c>
      <c r="R269" s="79">
        <f t="shared" si="57"/>
        <v>2.5093666257993374E-2</v>
      </c>
      <c r="T269" s="85">
        <v>17.962914741935482</v>
      </c>
    </row>
    <row r="270" spans="1:20" s="1" customFormat="1" x14ac:dyDescent="0.2">
      <c r="A270" s="17">
        <v>41153</v>
      </c>
      <c r="B270" s="1">
        <f t="shared" si="55"/>
        <v>9</v>
      </c>
      <c r="C270" s="47"/>
      <c r="D270" s="47"/>
      <c r="E270" s="47">
        <v>20</v>
      </c>
      <c r="F270" s="51">
        <v>33.453990610328447</v>
      </c>
      <c r="G270" s="16">
        <f t="shared" ref="G270:G333" si="58">IF((F270-$J$2)&gt;0,$I$2*(F270-$J$2),0)</f>
        <v>0</v>
      </c>
      <c r="H270" s="16">
        <f t="shared" ref="H270:H333" si="59">F270-G270</f>
        <v>33.453990610328447</v>
      </c>
      <c r="I270" s="23">
        <f t="shared" si="53"/>
        <v>33.459301990611117</v>
      </c>
      <c r="J270" s="16">
        <f t="shared" si="56"/>
        <v>33.183381568813687</v>
      </c>
      <c r="K270" s="16">
        <f t="shared" ref="K270:K333" si="60">I270-J270</f>
        <v>0.27592042179743004</v>
      </c>
      <c r="L270" s="16">
        <f t="shared" ref="L270:L333" si="61">IF(K270&gt;$N$2,(K270-$N$2)/$L$2,0)</f>
        <v>0</v>
      </c>
      <c r="M270" s="16">
        <f t="shared" si="54"/>
        <v>2.7174501764360929E-3</v>
      </c>
      <c r="N270" s="16">
        <f t="shared" ref="N270:N333" si="62">$M$2*M270</f>
        <v>1.6848191093903776E-3</v>
      </c>
      <c r="O270" s="16">
        <f t="shared" ref="O270:O333" si="63">N270+G270</f>
        <v>1.6848191093903776E-3</v>
      </c>
      <c r="P270" s="1">
        <f>'App MESURE'!T266</f>
        <v>4.1285607574748154E-2</v>
      </c>
      <c r="Q270" s="85">
        <v>21.995055900000001</v>
      </c>
      <c r="R270" s="78">
        <f t="shared" si="57"/>
        <v>1.5682224470780137E-3</v>
      </c>
      <c r="T270" s="85">
        <v>13.107276086666671</v>
      </c>
    </row>
    <row r="271" spans="1:20" s="1" customFormat="1" x14ac:dyDescent="0.2">
      <c r="A271" s="17">
        <v>41183</v>
      </c>
      <c r="B271" s="1">
        <f t="shared" si="55"/>
        <v>10</v>
      </c>
      <c r="C271" s="47"/>
      <c r="D271" s="47"/>
      <c r="E271" s="47">
        <v>101.85238099999999</v>
      </c>
      <c r="F271" s="51">
        <v>139.99107981220632</v>
      </c>
      <c r="G271" s="16">
        <f t="shared" si="58"/>
        <v>6.2737142379237874</v>
      </c>
      <c r="H271" s="16">
        <f t="shared" si="59"/>
        <v>133.71736557428252</v>
      </c>
      <c r="I271" s="23">
        <f t="shared" ref="I271:I334" si="64">H271+K270-L270</f>
        <v>133.99328599607995</v>
      </c>
      <c r="J271" s="16">
        <f t="shared" si="56"/>
        <v>110.37034778062781</v>
      </c>
      <c r="K271" s="16">
        <f t="shared" si="60"/>
        <v>23.622938215452137</v>
      </c>
      <c r="L271" s="16">
        <f t="shared" si="61"/>
        <v>1.8107890027189706</v>
      </c>
      <c r="M271" s="16">
        <f t="shared" ref="M271:M334" si="65">L271+M270-N270</f>
        <v>1.8118216337860162</v>
      </c>
      <c r="N271" s="16">
        <f t="shared" si="62"/>
        <v>1.1233294129473301</v>
      </c>
      <c r="O271" s="16">
        <f t="shared" si="63"/>
        <v>7.397043650871117</v>
      </c>
      <c r="P271" s="1">
        <f>'App MESURE'!T267</f>
        <v>3.2697742960304961</v>
      </c>
      <c r="Q271" s="85">
        <v>17.962914741935482</v>
      </c>
      <c r="R271" s="78">
        <f t="shared" si="57"/>
        <v>17.034352327406516</v>
      </c>
      <c r="T271" s="85">
        <v>9.0618383548387094</v>
      </c>
    </row>
    <row r="272" spans="1:20" s="1" customFormat="1" x14ac:dyDescent="0.2">
      <c r="A272" s="17">
        <v>41214</v>
      </c>
      <c r="B272" s="1">
        <f t="shared" si="55"/>
        <v>11</v>
      </c>
      <c r="C272" s="47"/>
      <c r="D272" s="47"/>
      <c r="E272" s="47">
        <v>117.0142857</v>
      </c>
      <c r="F272" s="51">
        <v>145.56244131455367</v>
      </c>
      <c r="G272" s="16">
        <f t="shared" si="58"/>
        <v>6.6748139830959881</v>
      </c>
      <c r="H272" s="16">
        <f t="shared" si="59"/>
        <v>138.88762733145768</v>
      </c>
      <c r="I272" s="23">
        <f t="shared" si="64"/>
        <v>160.69977654419085</v>
      </c>
      <c r="J272" s="16">
        <f t="shared" si="56"/>
        <v>104.99963810041146</v>
      </c>
      <c r="K272" s="16">
        <f t="shared" si="60"/>
        <v>55.700138443779394</v>
      </c>
      <c r="L272" s="16">
        <f t="shared" si="61"/>
        <v>10.446648243948086</v>
      </c>
      <c r="M272" s="16">
        <f t="shared" si="65"/>
        <v>11.135140464786772</v>
      </c>
      <c r="N272" s="16">
        <f t="shared" si="62"/>
        <v>6.9037870881677987</v>
      </c>
      <c r="O272" s="16">
        <f t="shared" si="63"/>
        <v>13.578601071263787</v>
      </c>
      <c r="P272" s="1">
        <f>'App MESURE'!T268</f>
        <v>16.856255609208187</v>
      </c>
      <c r="Q272" s="85">
        <v>13.107276086666671</v>
      </c>
      <c r="R272" s="78">
        <f t="shared" si="57"/>
        <v>10.743019270107519</v>
      </c>
      <c r="T272" s="85">
        <v>8.5166291290322587</v>
      </c>
    </row>
    <row r="273" spans="1:20" s="1" customFormat="1" x14ac:dyDescent="0.2">
      <c r="A273" s="17">
        <v>41244</v>
      </c>
      <c r="B273" s="1">
        <f t="shared" si="55"/>
        <v>12</v>
      </c>
      <c r="C273" s="47"/>
      <c r="D273" s="47"/>
      <c r="E273" s="47">
        <v>14.94761905</v>
      </c>
      <c r="F273" s="51">
        <v>23.622535211267522</v>
      </c>
      <c r="G273" s="16">
        <f t="shared" si="58"/>
        <v>0</v>
      </c>
      <c r="H273" s="16">
        <f t="shared" si="59"/>
        <v>23.622535211267522</v>
      </c>
      <c r="I273" s="23">
        <f t="shared" si="64"/>
        <v>68.876025411098823</v>
      </c>
      <c r="J273" s="16">
        <f t="shared" si="56"/>
        <v>57.69410418776539</v>
      </c>
      <c r="K273" s="16">
        <f t="shared" si="60"/>
        <v>11.181921223333433</v>
      </c>
      <c r="L273" s="16">
        <f t="shared" si="61"/>
        <v>0</v>
      </c>
      <c r="M273" s="16">
        <f t="shared" si="65"/>
        <v>4.2313533766189737</v>
      </c>
      <c r="N273" s="16">
        <f t="shared" si="62"/>
        <v>2.6234390935037637</v>
      </c>
      <c r="O273" s="16">
        <f t="shared" si="63"/>
        <v>2.6234390935037637</v>
      </c>
      <c r="P273" s="1">
        <f>'App MESURE'!T269</f>
        <v>9.6218623290506962</v>
      </c>
      <c r="Q273" s="85">
        <v>9.0618383548387094</v>
      </c>
      <c r="R273" s="78">
        <f t="shared" si="57"/>
        <v>48.977927783843185</v>
      </c>
      <c r="T273" s="85">
        <v>8.6808553714285726</v>
      </c>
    </row>
    <row r="274" spans="1:20" s="1" customFormat="1" x14ac:dyDescent="0.2">
      <c r="A274" s="17">
        <v>41275</v>
      </c>
      <c r="B274" s="1">
        <f t="shared" si="55"/>
        <v>1</v>
      </c>
      <c r="C274" s="47"/>
      <c r="D274" s="47"/>
      <c r="E274" s="47">
        <v>48.652380950000001</v>
      </c>
      <c r="F274" s="51">
        <v>74.202347417840244</v>
      </c>
      <c r="G274" s="16">
        <f t="shared" si="58"/>
        <v>1.537377565556624</v>
      </c>
      <c r="H274" s="16">
        <f t="shared" si="59"/>
        <v>72.664969852283619</v>
      </c>
      <c r="I274" s="23">
        <f t="shared" si="64"/>
        <v>83.846891075617052</v>
      </c>
      <c r="J274" s="16">
        <f t="shared" si="56"/>
        <v>64.743254782109844</v>
      </c>
      <c r="K274" s="16">
        <f t="shared" si="60"/>
        <v>19.103636293507208</v>
      </c>
      <c r="L274" s="16">
        <f t="shared" si="61"/>
        <v>0.59409755244498152</v>
      </c>
      <c r="M274" s="16">
        <f t="shared" si="65"/>
        <v>2.2020118355601919</v>
      </c>
      <c r="N274" s="16">
        <f t="shared" si="62"/>
        <v>1.3652473380473189</v>
      </c>
      <c r="O274" s="16">
        <f t="shared" si="63"/>
        <v>2.9026249036039431</v>
      </c>
      <c r="P274" s="1">
        <f>'App MESURE'!T270</f>
        <v>5.7940578492859371</v>
      </c>
      <c r="Q274" s="85">
        <v>8.5166291290322587</v>
      </c>
      <c r="R274" s="78">
        <f t="shared" si="57"/>
        <v>8.360384479375254</v>
      </c>
      <c r="T274" s="85">
        <v>12.197987532258065</v>
      </c>
    </row>
    <row r="275" spans="1:20" s="1" customFormat="1" x14ac:dyDescent="0.2">
      <c r="A275" s="17">
        <v>41306</v>
      </c>
      <c r="B275" s="1">
        <f t="shared" si="55"/>
        <v>2</v>
      </c>
      <c r="C275" s="47"/>
      <c r="D275" s="47"/>
      <c r="E275" s="47">
        <v>30.297619050000002</v>
      </c>
      <c r="F275" s="51">
        <v>43.553051643192383</v>
      </c>
      <c r="G275" s="16">
        <f t="shared" si="58"/>
        <v>0</v>
      </c>
      <c r="H275" s="16">
        <f t="shared" si="59"/>
        <v>43.553051643192383</v>
      </c>
      <c r="I275" s="23">
        <f t="shared" si="64"/>
        <v>62.062590384254612</v>
      </c>
      <c r="J275" s="16">
        <f t="shared" si="56"/>
        <v>53.158322225381532</v>
      </c>
      <c r="K275" s="16">
        <f t="shared" si="60"/>
        <v>8.9042681588730801</v>
      </c>
      <c r="L275" s="16">
        <f t="shared" si="61"/>
        <v>0</v>
      </c>
      <c r="M275" s="16">
        <f t="shared" si="65"/>
        <v>0.83676449751287296</v>
      </c>
      <c r="N275" s="16">
        <f t="shared" si="62"/>
        <v>0.51879398845798119</v>
      </c>
      <c r="O275" s="16">
        <f t="shared" si="63"/>
        <v>0.51879398845798119</v>
      </c>
      <c r="P275" s="1">
        <f>'App MESURE'!T271</f>
        <v>3.1929717063870053</v>
      </c>
      <c r="Q275" s="85">
        <v>8.6808553714285726</v>
      </c>
      <c r="R275" s="78">
        <f t="shared" si="57"/>
        <v>7.1512264670680832</v>
      </c>
      <c r="T275" s="85">
        <v>14.410815716666665</v>
      </c>
    </row>
    <row r="276" spans="1:20" s="1" customFormat="1" x14ac:dyDescent="0.2">
      <c r="A276" s="17">
        <v>41334</v>
      </c>
      <c r="B276" s="1">
        <f t="shared" si="55"/>
        <v>3</v>
      </c>
      <c r="C276" s="47"/>
      <c r="D276" s="47"/>
      <c r="E276" s="47">
        <v>97.097619050000006</v>
      </c>
      <c r="F276" s="51">
        <v>132.12394366197154</v>
      </c>
      <c r="G276" s="16">
        <f t="shared" si="58"/>
        <v>5.7073344932662753</v>
      </c>
      <c r="H276" s="16">
        <f t="shared" si="59"/>
        <v>126.41660916870526</v>
      </c>
      <c r="I276" s="23">
        <f t="shared" si="64"/>
        <v>135.32087732757833</v>
      </c>
      <c r="J276" s="16">
        <f t="shared" si="56"/>
        <v>93.879123737701434</v>
      </c>
      <c r="K276" s="16">
        <f t="shared" si="60"/>
        <v>41.441753589876896</v>
      </c>
      <c r="L276" s="16">
        <f t="shared" si="61"/>
        <v>6.607990140089119</v>
      </c>
      <c r="M276" s="16">
        <f t="shared" si="65"/>
        <v>6.9259606491440113</v>
      </c>
      <c r="N276" s="16">
        <f t="shared" si="62"/>
        <v>4.2940956024692873</v>
      </c>
      <c r="O276" s="16">
        <f t="shared" si="63"/>
        <v>10.001430095735563</v>
      </c>
      <c r="P276" s="1">
        <f>'App MESURE'!T272</f>
        <v>22.468358870679122</v>
      </c>
      <c r="Q276" s="85">
        <v>12.197987532258065</v>
      </c>
      <c r="R276" s="78">
        <f t="shared" si="57"/>
        <v>155.42431307951571</v>
      </c>
      <c r="T276" s="85">
        <v>15.598176048387096</v>
      </c>
    </row>
    <row r="277" spans="1:20" s="1" customFormat="1" x14ac:dyDescent="0.2">
      <c r="A277" s="17">
        <v>41365</v>
      </c>
      <c r="B277" s="1">
        <f t="shared" si="55"/>
        <v>4</v>
      </c>
      <c r="C277" s="47"/>
      <c r="D277" s="47"/>
      <c r="E277" s="47">
        <v>28.264285709999999</v>
      </c>
      <c r="F277" s="51">
        <v>41.925352112676023</v>
      </c>
      <c r="G277" s="16">
        <f t="shared" si="58"/>
        <v>0</v>
      </c>
      <c r="H277" s="16">
        <f t="shared" si="59"/>
        <v>41.925352112676023</v>
      </c>
      <c r="I277" s="23">
        <f t="shared" si="64"/>
        <v>76.759115562463805</v>
      </c>
      <c r="J277" s="16">
        <f t="shared" si="56"/>
        <v>68.494857492036402</v>
      </c>
      <c r="K277" s="16">
        <f t="shared" si="60"/>
        <v>8.2642580704274025</v>
      </c>
      <c r="L277" s="16">
        <f t="shared" si="61"/>
        <v>0</v>
      </c>
      <c r="M277" s="16">
        <f t="shared" si="65"/>
        <v>2.631865046674724</v>
      </c>
      <c r="N277" s="16">
        <f t="shared" si="62"/>
        <v>1.6317563289383288</v>
      </c>
      <c r="O277" s="16">
        <f t="shared" si="63"/>
        <v>1.6317563289383288</v>
      </c>
      <c r="P277" s="1">
        <f>'App MESURE'!T273</f>
        <v>8.2985998315172811</v>
      </c>
      <c r="Q277" s="85">
        <v>14.410815716666665</v>
      </c>
      <c r="R277" s="78">
        <f t="shared" si="57"/>
        <v>44.446802287879201</v>
      </c>
      <c r="T277" s="85">
        <v>21.093129133333331</v>
      </c>
    </row>
    <row r="278" spans="1:20" s="1" customFormat="1" x14ac:dyDescent="0.2">
      <c r="A278" s="17">
        <v>41395</v>
      </c>
      <c r="B278" s="1">
        <f t="shared" si="55"/>
        <v>5</v>
      </c>
      <c r="C278" s="47"/>
      <c r="D278" s="47"/>
      <c r="E278" s="47">
        <v>19.033333330000001</v>
      </c>
      <c r="F278" s="51">
        <v>25.223474178403734</v>
      </c>
      <c r="G278" s="16">
        <f t="shared" si="58"/>
        <v>0</v>
      </c>
      <c r="H278" s="16">
        <f t="shared" si="59"/>
        <v>25.223474178403734</v>
      </c>
      <c r="I278" s="23">
        <f t="shared" si="64"/>
        <v>33.487732248831136</v>
      </c>
      <c r="J278" s="16">
        <f t="shared" si="56"/>
        <v>32.817264616244692</v>
      </c>
      <c r="K278" s="16">
        <f t="shared" si="60"/>
        <v>0.67046763258644404</v>
      </c>
      <c r="L278" s="16">
        <f t="shared" si="61"/>
        <v>0</v>
      </c>
      <c r="M278" s="16">
        <f t="shared" si="65"/>
        <v>1.0001087177363952</v>
      </c>
      <c r="N278" s="16">
        <f t="shared" si="62"/>
        <v>0.62006740499656499</v>
      </c>
      <c r="O278" s="16">
        <f t="shared" si="63"/>
        <v>0.62006740499656499</v>
      </c>
      <c r="P278" s="1">
        <f>'App MESURE'!T274</f>
        <v>0.85324792802310212</v>
      </c>
      <c r="Q278" s="85">
        <v>15.598176048387096</v>
      </c>
      <c r="R278" s="78">
        <f t="shared" si="57"/>
        <v>5.4373156318929416E-2</v>
      </c>
      <c r="T278" s="85">
        <v>25.088801419354841</v>
      </c>
    </row>
    <row r="279" spans="1:20" s="1" customFormat="1" ht="13.5" thickBot="1" x14ac:dyDescent="0.25">
      <c r="A279" s="17">
        <v>41426</v>
      </c>
      <c r="B279" s="1">
        <f t="shared" si="55"/>
        <v>6</v>
      </c>
      <c r="C279" s="47"/>
      <c r="D279" s="47"/>
      <c r="E279" s="47">
        <v>0.63571428600000002</v>
      </c>
      <c r="F279" s="51">
        <v>3.4915492957746403</v>
      </c>
      <c r="G279" s="16">
        <f t="shared" si="58"/>
        <v>0</v>
      </c>
      <c r="H279" s="16">
        <f t="shared" si="59"/>
        <v>3.4915492957746403</v>
      </c>
      <c r="I279" s="23">
        <f t="shared" si="64"/>
        <v>4.1620169283610844</v>
      </c>
      <c r="J279" s="16">
        <f t="shared" si="56"/>
        <v>4.1614062364492241</v>
      </c>
      <c r="K279" s="16">
        <f t="shared" si="60"/>
        <v>6.1069191186025051E-4</v>
      </c>
      <c r="L279" s="16">
        <f t="shared" si="61"/>
        <v>0</v>
      </c>
      <c r="M279" s="16">
        <f t="shared" si="65"/>
        <v>0.38004131273983022</v>
      </c>
      <c r="N279" s="16">
        <f t="shared" si="62"/>
        <v>0.23562561389869474</v>
      </c>
      <c r="O279" s="16">
        <f t="shared" si="63"/>
        <v>0.23562561389869474</v>
      </c>
      <c r="P279" s="1">
        <f>'App MESURE'!T275</f>
        <v>0.29005456417484765</v>
      </c>
      <c r="Q279" s="85">
        <v>21.093129133333331</v>
      </c>
      <c r="R279" s="78">
        <f t="shared" si="57"/>
        <v>2.9625106281639261E-3</v>
      </c>
      <c r="T279" s="86">
        <v>26.268460677419355</v>
      </c>
    </row>
    <row r="280" spans="1:20" s="1" customFormat="1" x14ac:dyDescent="0.2">
      <c r="A280" s="17">
        <v>41456</v>
      </c>
      <c r="B280" s="1">
        <f t="shared" si="55"/>
        <v>7</v>
      </c>
      <c r="C280" s="47"/>
      <c r="D280" s="47"/>
      <c r="E280" s="47">
        <v>1.7809523810000001</v>
      </c>
      <c r="F280" s="51">
        <v>3.4394366197183039</v>
      </c>
      <c r="G280" s="16">
        <f t="shared" si="58"/>
        <v>0</v>
      </c>
      <c r="H280" s="16">
        <f t="shared" si="59"/>
        <v>3.4394366197183039</v>
      </c>
      <c r="I280" s="23">
        <f t="shared" si="64"/>
        <v>3.4400473116301642</v>
      </c>
      <c r="J280" s="16">
        <f t="shared" si="56"/>
        <v>3.4398506137858416</v>
      </c>
      <c r="K280" s="16">
        <f t="shared" si="60"/>
        <v>1.9669784432263526E-4</v>
      </c>
      <c r="L280" s="16">
        <f t="shared" si="61"/>
        <v>0</v>
      </c>
      <c r="M280" s="16">
        <f t="shared" si="65"/>
        <v>0.14441569884113548</v>
      </c>
      <c r="N280" s="16">
        <f t="shared" si="62"/>
        <v>8.9537733281503995E-2</v>
      </c>
      <c r="O280" s="16">
        <f t="shared" si="63"/>
        <v>8.9537733281503995E-2</v>
      </c>
      <c r="P280" s="1">
        <f>'App MESURE'!T276</f>
        <v>4.3390605498760164E-2</v>
      </c>
      <c r="Q280" s="85">
        <v>25.088801419354841</v>
      </c>
      <c r="R280" s="78">
        <f t="shared" si="57"/>
        <v>2.1295574025968875E-3</v>
      </c>
      <c r="T280" s="85">
        <v>21.389266300000006</v>
      </c>
    </row>
    <row r="281" spans="1:20" s="1" customFormat="1" ht="13.5" thickBot="1" x14ac:dyDescent="0.25">
      <c r="A281" s="17">
        <v>41487</v>
      </c>
      <c r="B281" s="4">
        <f t="shared" si="55"/>
        <v>8</v>
      </c>
      <c r="C281" s="48"/>
      <c r="D281" s="48"/>
      <c r="E281" s="48">
        <v>2.34047619</v>
      </c>
      <c r="F281" s="58">
        <v>8.9788732394366004</v>
      </c>
      <c r="G281" s="25">
        <f t="shared" si="58"/>
        <v>0</v>
      </c>
      <c r="H281" s="25">
        <f t="shared" si="59"/>
        <v>8.9788732394366004</v>
      </c>
      <c r="I281" s="24">
        <f t="shared" si="64"/>
        <v>8.9790699372809222</v>
      </c>
      <c r="J281" s="25">
        <f t="shared" si="56"/>
        <v>8.9761007251629241</v>
      </c>
      <c r="K281" s="25">
        <f t="shared" si="60"/>
        <v>2.9692121179980546E-3</v>
      </c>
      <c r="L281" s="25">
        <f t="shared" si="61"/>
        <v>0</v>
      </c>
      <c r="M281" s="25">
        <f t="shared" si="65"/>
        <v>5.4877965559631481E-2</v>
      </c>
      <c r="N281" s="25">
        <f t="shared" si="62"/>
        <v>3.4024338646971519E-2</v>
      </c>
      <c r="O281" s="25">
        <f t="shared" si="63"/>
        <v>3.4024338646971519E-2</v>
      </c>
      <c r="P281" s="4">
        <f>'App MESURE'!T277</f>
        <v>5.4269338969079733E-2</v>
      </c>
      <c r="Q281" s="86">
        <v>26.268460677419355</v>
      </c>
      <c r="R281" s="79">
        <f t="shared" si="57"/>
        <v>4.0986003804216172E-4</v>
      </c>
      <c r="T281" s="85">
        <v>18.834722935483875</v>
      </c>
    </row>
    <row r="282" spans="1:20" s="1" customFormat="1" x14ac:dyDescent="0.2">
      <c r="A282" s="17">
        <v>41518</v>
      </c>
      <c r="B282" s="1">
        <f t="shared" ref="B282:B345" si="66">B270</f>
        <v>9</v>
      </c>
      <c r="C282" s="47"/>
      <c r="D282" s="47"/>
      <c r="E282" s="47">
        <v>20.669047620000001</v>
      </c>
      <c r="F282" s="51">
        <v>42.037558685445909</v>
      </c>
      <c r="G282" s="16">
        <f t="shared" si="58"/>
        <v>0</v>
      </c>
      <c r="H282" s="16">
        <f t="shared" si="59"/>
        <v>42.037558685445909</v>
      </c>
      <c r="I282" s="23">
        <f t="shared" si="64"/>
        <v>42.040527897563905</v>
      </c>
      <c r="J282" s="16">
        <f t="shared" si="56"/>
        <v>41.449534504281111</v>
      </c>
      <c r="K282" s="16">
        <f t="shared" si="60"/>
        <v>0.59099339328279399</v>
      </c>
      <c r="L282" s="16">
        <f t="shared" si="61"/>
        <v>0</v>
      </c>
      <c r="M282" s="16">
        <f t="shared" si="65"/>
        <v>2.0853626912659962E-2</v>
      </c>
      <c r="N282" s="16">
        <f t="shared" si="62"/>
        <v>1.2929248685849177E-2</v>
      </c>
      <c r="O282" s="16">
        <f t="shared" si="63"/>
        <v>1.2929248685849177E-2</v>
      </c>
      <c r="P282" s="1">
        <f>'App MESURE'!T278</f>
        <v>1.436425303241365</v>
      </c>
      <c r="Q282" s="85">
        <v>21.389266300000006</v>
      </c>
      <c r="R282" s="78">
        <f t="shared" si="57"/>
        <v>2.02634101733512</v>
      </c>
      <c r="T282" s="85">
        <v>12.356142640000002</v>
      </c>
    </row>
    <row r="283" spans="1:20" s="1" customFormat="1" x14ac:dyDescent="0.2">
      <c r="A283" s="17">
        <v>41548</v>
      </c>
      <c r="B283" s="1">
        <f t="shared" si="66"/>
        <v>10</v>
      </c>
      <c r="C283" s="47"/>
      <c r="D283" s="47"/>
      <c r="E283" s="47">
        <v>13.84285714</v>
      </c>
      <c r="F283" s="51">
        <v>16.769014084507027</v>
      </c>
      <c r="G283" s="16">
        <f t="shared" si="58"/>
        <v>0</v>
      </c>
      <c r="H283" s="16">
        <f t="shared" si="59"/>
        <v>16.769014084507027</v>
      </c>
      <c r="I283" s="23">
        <f t="shared" si="64"/>
        <v>17.360007477789821</v>
      </c>
      <c r="J283" s="16">
        <f t="shared" si="56"/>
        <v>17.299294676536835</v>
      </c>
      <c r="K283" s="16">
        <f t="shared" si="60"/>
        <v>6.0712801252986281E-2</v>
      </c>
      <c r="L283" s="16">
        <f t="shared" si="61"/>
        <v>0</v>
      </c>
      <c r="M283" s="16">
        <f t="shared" si="65"/>
        <v>7.9243782268107847E-3</v>
      </c>
      <c r="N283" s="16">
        <f t="shared" si="62"/>
        <v>4.9131145006226862E-3</v>
      </c>
      <c r="O283" s="16">
        <f t="shared" si="63"/>
        <v>4.9131145006226862E-3</v>
      </c>
      <c r="P283" s="1">
        <f>'App MESURE'!T279</f>
        <v>0.18837526071217797</v>
      </c>
      <c r="Q283" s="85">
        <v>18.834722935483875</v>
      </c>
      <c r="R283" s="78">
        <f t="shared" si="57"/>
        <v>3.3658359092550091E-2</v>
      </c>
      <c r="T283" s="85">
        <v>8.9951457000000001</v>
      </c>
    </row>
    <row r="284" spans="1:20" s="1" customFormat="1" x14ac:dyDescent="0.2">
      <c r="A284" s="17">
        <v>41579</v>
      </c>
      <c r="B284" s="1">
        <f t="shared" si="66"/>
        <v>11</v>
      </c>
      <c r="C284" s="47"/>
      <c r="D284" s="47"/>
      <c r="E284" s="47">
        <v>40.111904760000002</v>
      </c>
      <c r="F284" s="51">
        <v>74.486854460093596</v>
      </c>
      <c r="G284" s="16">
        <f t="shared" si="58"/>
        <v>1.5578601176400664</v>
      </c>
      <c r="H284" s="16">
        <f t="shared" si="59"/>
        <v>72.928994342453535</v>
      </c>
      <c r="I284" s="23">
        <f t="shared" si="64"/>
        <v>72.989707143706525</v>
      </c>
      <c r="J284" s="16">
        <f t="shared" si="56"/>
        <v>63.847664378161404</v>
      </c>
      <c r="K284" s="16">
        <f t="shared" si="60"/>
        <v>9.1420427655451206</v>
      </c>
      <c r="L284" s="16">
        <f t="shared" si="61"/>
        <v>0</v>
      </c>
      <c r="M284" s="16">
        <f t="shared" si="65"/>
        <v>3.0112637261880985E-3</v>
      </c>
      <c r="N284" s="16">
        <f t="shared" si="62"/>
        <v>1.866983510236621E-3</v>
      </c>
      <c r="O284" s="16">
        <f t="shared" si="63"/>
        <v>1.5597271011503031</v>
      </c>
      <c r="P284" s="1">
        <f>'App MESURE'!T280</f>
        <v>0.95037651666565703</v>
      </c>
      <c r="Q284" s="85">
        <v>12.356142640000002</v>
      </c>
      <c r="R284" s="78">
        <f t="shared" si="57"/>
        <v>0.37130813481177977</v>
      </c>
      <c r="T284" s="85">
        <v>8.8560131580645134</v>
      </c>
    </row>
    <row r="285" spans="1:20" s="1" customFormat="1" x14ac:dyDescent="0.2">
      <c r="A285" s="17">
        <v>41609</v>
      </c>
      <c r="B285" s="1">
        <f t="shared" si="66"/>
        <v>12</v>
      </c>
      <c r="C285" s="47"/>
      <c r="D285" s="47"/>
      <c r="E285" s="47">
        <v>21.554761899999999</v>
      </c>
      <c r="F285" s="51">
        <v>33.993896713614987</v>
      </c>
      <c r="G285" s="16">
        <f t="shared" si="58"/>
        <v>0</v>
      </c>
      <c r="H285" s="16">
        <f t="shared" si="59"/>
        <v>33.993896713614987</v>
      </c>
      <c r="I285" s="23">
        <f t="shared" si="64"/>
        <v>43.135939479160108</v>
      </c>
      <c r="J285" s="16">
        <f t="shared" si="56"/>
        <v>39.90900941696917</v>
      </c>
      <c r="K285" s="16">
        <f t="shared" si="60"/>
        <v>3.226930062190938</v>
      </c>
      <c r="L285" s="16">
        <f t="shared" si="61"/>
        <v>0</v>
      </c>
      <c r="M285" s="16">
        <f t="shared" si="65"/>
        <v>1.1442802159514775E-3</v>
      </c>
      <c r="N285" s="16">
        <f t="shared" si="62"/>
        <v>7.0945373388991604E-4</v>
      </c>
      <c r="O285" s="16">
        <f t="shared" si="63"/>
        <v>7.0945373388991604E-4</v>
      </c>
      <c r="P285" s="1">
        <f>'App MESURE'!T281</f>
        <v>0.1893521265748189</v>
      </c>
      <c r="Q285" s="85">
        <v>8.9951457000000001</v>
      </c>
      <c r="R285" s="78">
        <f t="shared" si="57"/>
        <v>3.5586058016569763E-2</v>
      </c>
      <c r="T285" s="85">
        <v>9.4903226285714304</v>
      </c>
    </row>
    <row r="286" spans="1:20" s="1" customFormat="1" x14ac:dyDescent="0.2">
      <c r="A286" s="17">
        <v>41640</v>
      </c>
      <c r="B286" s="1">
        <f t="shared" si="66"/>
        <v>1</v>
      </c>
      <c r="C286" s="47"/>
      <c r="D286" s="47"/>
      <c r="E286" s="47">
        <v>94.069047620000006</v>
      </c>
      <c r="F286" s="51">
        <v>118.12253521126739</v>
      </c>
      <c r="G286" s="16">
        <f t="shared" si="58"/>
        <v>4.6993292939513154</v>
      </c>
      <c r="H286" s="16">
        <f t="shared" si="59"/>
        <v>113.42320591731607</v>
      </c>
      <c r="I286" s="23">
        <f t="shared" si="64"/>
        <v>116.65013597950701</v>
      </c>
      <c r="J286" s="16">
        <f t="shared" si="56"/>
        <v>77.710271626196345</v>
      </c>
      <c r="K286" s="16">
        <f t="shared" si="60"/>
        <v>38.939864353310668</v>
      </c>
      <c r="L286" s="16">
        <f t="shared" si="61"/>
        <v>5.9344287590976448</v>
      </c>
      <c r="M286" s="16">
        <f t="shared" si="65"/>
        <v>5.9348635855797065</v>
      </c>
      <c r="N286" s="16">
        <f t="shared" si="62"/>
        <v>3.6796154230594178</v>
      </c>
      <c r="O286" s="16">
        <f t="shared" si="63"/>
        <v>8.3789447170107323</v>
      </c>
      <c r="P286" s="1">
        <f>'App MESURE'!T282</f>
        <v>3.4275558940445103</v>
      </c>
      <c r="Q286" s="85">
        <v>8.8560131580645134</v>
      </c>
      <c r="R286" s="78">
        <f t="shared" si="57"/>
        <v>24.516251276194829</v>
      </c>
      <c r="T286" s="85">
        <v>11.421188612903228</v>
      </c>
    </row>
    <row r="287" spans="1:20" s="1" customFormat="1" x14ac:dyDescent="0.2">
      <c r="A287" s="17">
        <v>41671</v>
      </c>
      <c r="B287" s="1">
        <f t="shared" si="66"/>
        <v>2</v>
      </c>
      <c r="C287" s="47"/>
      <c r="D287" s="47"/>
      <c r="E287" s="47">
        <v>39.030952380000002</v>
      </c>
      <c r="F287" s="51">
        <v>50.160093896713548</v>
      </c>
      <c r="G287" s="16">
        <f t="shared" si="58"/>
        <v>0</v>
      </c>
      <c r="H287" s="16">
        <f t="shared" si="59"/>
        <v>50.160093896713548</v>
      </c>
      <c r="I287" s="23">
        <f t="shared" si="64"/>
        <v>83.165529490926573</v>
      </c>
      <c r="J287" s="16">
        <f t="shared" si="56"/>
        <v>66.044281814785307</v>
      </c>
      <c r="K287" s="16">
        <f t="shared" si="60"/>
        <v>17.121247676141266</v>
      </c>
      <c r="L287" s="16">
        <f t="shared" si="61"/>
        <v>6.0396701400357085E-2</v>
      </c>
      <c r="M287" s="16">
        <f t="shared" si="65"/>
        <v>2.3156448639206459</v>
      </c>
      <c r="N287" s="16">
        <f t="shared" si="62"/>
        <v>1.4356998156308005</v>
      </c>
      <c r="O287" s="16">
        <f t="shared" si="63"/>
        <v>1.4356998156308005</v>
      </c>
      <c r="P287" s="1">
        <f>'App MESURE'!T283</f>
        <v>6.9130418367290725</v>
      </c>
      <c r="Q287" s="85">
        <v>9.4903226285714304</v>
      </c>
      <c r="R287" s="78">
        <f t="shared" si="57"/>
        <v>30.0012756160889</v>
      </c>
      <c r="T287" s="85">
        <v>15.78512913333333</v>
      </c>
    </row>
    <row r="288" spans="1:20" s="1" customFormat="1" x14ac:dyDescent="0.2">
      <c r="A288" s="17">
        <v>41699</v>
      </c>
      <c r="B288" s="1">
        <f t="shared" si="66"/>
        <v>3</v>
      </c>
      <c r="C288" s="47"/>
      <c r="D288" s="47"/>
      <c r="E288" s="47">
        <v>21.426190479999999</v>
      </c>
      <c r="F288" s="51">
        <v>36.921596244131408</v>
      </c>
      <c r="G288" s="16">
        <f t="shared" si="58"/>
        <v>0</v>
      </c>
      <c r="H288" s="16">
        <f t="shared" si="59"/>
        <v>36.921596244131408</v>
      </c>
      <c r="I288" s="23">
        <f t="shared" si="64"/>
        <v>53.982447218872316</v>
      </c>
      <c r="J288" s="16">
        <f t="shared" si="56"/>
        <v>49.474136548861708</v>
      </c>
      <c r="K288" s="16">
        <f t="shared" si="60"/>
        <v>4.5083106700106086</v>
      </c>
      <c r="L288" s="16">
        <f t="shared" si="61"/>
        <v>0</v>
      </c>
      <c r="M288" s="16">
        <f t="shared" si="65"/>
        <v>0.87994504828984543</v>
      </c>
      <c r="N288" s="16">
        <f t="shared" si="62"/>
        <v>0.54556592993970421</v>
      </c>
      <c r="O288" s="16">
        <f t="shared" si="63"/>
        <v>0.54556592993970421</v>
      </c>
      <c r="P288" s="1">
        <f>'App MESURE'!T284</f>
        <v>0.99569273199365349</v>
      </c>
      <c r="Q288" s="85">
        <v>11.421188612903228</v>
      </c>
      <c r="R288" s="78">
        <f t="shared" si="57"/>
        <v>0.20261413792731525</v>
      </c>
      <c r="T288" s="85">
        <v>19.742867483870963</v>
      </c>
    </row>
    <row r="289" spans="1:20" s="1" customFormat="1" x14ac:dyDescent="0.2">
      <c r="A289" s="17">
        <v>41730</v>
      </c>
      <c r="B289" s="1">
        <f t="shared" si="66"/>
        <v>4</v>
      </c>
      <c r="C289" s="47"/>
      <c r="D289" s="47"/>
      <c r="E289" s="47">
        <v>35.745238100000002</v>
      </c>
      <c r="F289" s="51">
        <v>44.839436619718263</v>
      </c>
      <c r="G289" s="16">
        <f t="shared" si="58"/>
        <v>0</v>
      </c>
      <c r="H289" s="16">
        <f t="shared" si="59"/>
        <v>44.839436619718263</v>
      </c>
      <c r="I289" s="23">
        <f t="shared" si="64"/>
        <v>49.347747289728872</v>
      </c>
      <c r="J289" s="16">
        <f t="shared" si="56"/>
        <v>47.324736890863733</v>
      </c>
      <c r="K289" s="16">
        <f t="shared" si="60"/>
        <v>2.0230103988651393</v>
      </c>
      <c r="L289" s="16">
        <f t="shared" si="61"/>
        <v>0</v>
      </c>
      <c r="M289" s="16">
        <f t="shared" si="65"/>
        <v>0.33437911835014122</v>
      </c>
      <c r="N289" s="16">
        <f t="shared" si="62"/>
        <v>0.20731505337708755</v>
      </c>
      <c r="O289" s="16">
        <f t="shared" si="63"/>
        <v>0.20731505337708755</v>
      </c>
      <c r="P289" s="1">
        <f>'App MESURE'!T285</f>
        <v>1.6549114180995959</v>
      </c>
      <c r="Q289" s="85">
        <v>15.78512913333333</v>
      </c>
      <c r="R289" s="78">
        <f t="shared" si="57"/>
        <v>2.0955352351578211</v>
      </c>
      <c r="T289" s="85">
        <v>20.538087500000003</v>
      </c>
    </row>
    <row r="290" spans="1:20" s="1" customFormat="1" x14ac:dyDescent="0.2">
      <c r="A290" s="17">
        <v>41760</v>
      </c>
      <c r="B290" s="1">
        <f t="shared" si="66"/>
        <v>5</v>
      </c>
      <c r="C290" s="47"/>
      <c r="D290" s="47"/>
      <c r="E290" s="47">
        <v>4.835714286</v>
      </c>
      <c r="F290" s="51">
        <v>7.7079812206572669</v>
      </c>
      <c r="G290" s="16">
        <f t="shared" si="58"/>
        <v>0</v>
      </c>
      <c r="H290" s="16">
        <f t="shared" si="59"/>
        <v>7.7079812206572669</v>
      </c>
      <c r="I290" s="23">
        <f t="shared" si="64"/>
        <v>9.7309916195224062</v>
      </c>
      <c r="J290" s="16">
        <f t="shared" si="56"/>
        <v>9.7215533475812563</v>
      </c>
      <c r="K290" s="16">
        <f t="shared" si="60"/>
        <v>9.4382719411498783E-3</v>
      </c>
      <c r="L290" s="16">
        <f t="shared" si="61"/>
        <v>0</v>
      </c>
      <c r="M290" s="16">
        <f t="shared" si="65"/>
        <v>0.12706406497305367</v>
      </c>
      <c r="N290" s="16">
        <f t="shared" si="62"/>
        <v>7.8779720283293275E-2</v>
      </c>
      <c r="O290" s="16">
        <f t="shared" si="63"/>
        <v>7.8779720283293275E-2</v>
      </c>
      <c r="P290" s="1">
        <f>'App MESURE'!T286</f>
        <v>0.1857022004880422</v>
      </c>
      <c r="Q290" s="85">
        <v>19.742867483870963</v>
      </c>
      <c r="R290" s="78">
        <f t="shared" si="57"/>
        <v>1.1432416773134927E-2</v>
      </c>
      <c r="T290" s="85">
        <v>23.251064870967742</v>
      </c>
    </row>
    <row r="291" spans="1:20" s="1" customFormat="1" ht="13.5" thickBot="1" x14ac:dyDescent="0.25">
      <c r="A291" s="17">
        <v>41791</v>
      </c>
      <c r="B291" s="1">
        <f t="shared" si="66"/>
        <v>6</v>
      </c>
      <c r="C291" s="47"/>
      <c r="D291" s="47"/>
      <c r="E291" s="47">
        <v>2.6190476189999998</v>
      </c>
      <c r="F291" s="51">
        <v>4.9680751173708861</v>
      </c>
      <c r="G291" s="16">
        <f t="shared" si="58"/>
        <v>0</v>
      </c>
      <c r="H291" s="16">
        <f t="shared" si="59"/>
        <v>4.9680751173708861</v>
      </c>
      <c r="I291" s="23">
        <f t="shared" si="64"/>
        <v>4.977513389312036</v>
      </c>
      <c r="J291" s="16">
        <f t="shared" si="56"/>
        <v>4.9763835385638897</v>
      </c>
      <c r="K291" s="16">
        <f t="shared" si="60"/>
        <v>1.1298507481463105E-3</v>
      </c>
      <c r="L291" s="16">
        <f t="shared" si="61"/>
        <v>0</v>
      </c>
      <c r="M291" s="16">
        <f t="shared" si="65"/>
        <v>4.8284344689760395E-2</v>
      </c>
      <c r="N291" s="16">
        <f t="shared" si="62"/>
        <v>2.9936293707651444E-2</v>
      </c>
      <c r="O291" s="16">
        <f t="shared" si="63"/>
        <v>2.9936293707651444E-2</v>
      </c>
      <c r="P291" s="1">
        <f>'App MESURE'!T287</f>
        <v>4.9764803262471478E-2</v>
      </c>
      <c r="Q291" s="85">
        <v>20.538087500000003</v>
      </c>
      <c r="R291" s="78">
        <f t="shared" si="57"/>
        <v>3.9316979116558944E-4</v>
      </c>
      <c r="T291" s="86">
        <v>24.52518841935483</v>
      </c>
    </row>
    <row r="292" spans="1:20" s="1" customFormat="1" x14ac:dyDescent="0.2">
      <c r="A292" s="17">
        <v>41821</v>
      </c>
      <c r="B292" s="1">
        <f t="shared" si="66"/>
        <v>7</v>
      </c>
      <c r="C292" s="47"/>
      <c r="D292" s="47"/>
      <c r="E292" s="47">
        <v>0.96666666700000003</v>
      </c>
      <c r="F292" s="51">
        <v>3.8281690140845006</v>
      </c>
      <c r="G292" s="16">
        <f t="shared" si="58"/>
        <v>0</v>
      </c>
      <c r="H292" s="16">
        <f t="shared" si="59"/>
        <v>3.8281690140845006</v>
      </c>
      <c r="I292" s="23">
        <f t="shared" si="64"/>
        <v>3.8292988648326469</v>
      </c>
      <c r="J292" s="16">
        <f t="shared" si="56"/>
        <v>3.8289480532959037</v>
      </c>
      <c r="K292" s="16">
        <f t="shared" si="60"/>
        <v>3.5081153674321186E-4</v>
      </c>
      <c r="L292" s="16">
        <f t="shared" si="61"/>
        <v>0</v>
      </c>
      <c r="M292" s="16">
        <f t="shared" si="65"/>
        <v>1.8348050982108951E-2</v>
      </c>
      <c r="N292" s="16">
        <f t="shared" si="62"/>
        <v>1.1375791608907549E-2</v>
      </c>
      <c r="O292" s="16">
        <f t="shared" si="63"/>
        <v>1.1375791608907549E-2</v>
      </c>
      <c r="P292" s="1">
        <f>'App MESURE'!T288</f>
        <v>3.5930902547683934E-2</v>
      </c>
      <c r="Q292" s="85">
        <v>23.251064870967742</v>
      </c>
      <c r="R292" s="78">
        <f t="shared" si="57"/>
        <v>6.029534732156156E-4</v>
      </c>
      <c r="T292" s="85">
        <v>21.649694466666663</v>
      </c>
    </row>
    <row r="293" spans="1:20" s="1" customFormat="1" ht="13.5" thickBot="1" x14ac:dyDescent="0.25">
      <c r="A293" s="17">
        <v>41852</v>
      </c>
      <c r="B293" s="4">
        <f t="shared" si="66"/>
        <v>8</v>
      </c>
      <c r="C293" s="48"/>
      <c r="D293" s="48"/>
      <c r="E293" s="48">
        <v>0.485714286</v>
      </c>
      <c r="F293" s="58">
        <v>4.3431924882629049</v>
      </c>
      <c r="G293" s="25">
        <f t="shared" si="58"/>
        <v>0</v>
      </c>
      <c r="H293" s="25">
        <f t="shared" si="59"/>
        <v>4.3431924882629049</v>
      </c>
      <c r="I293" s="24">
        <f t="shared" si="64"/>
        <v>4.3435432997996486</v>
      </c>
      <c r="J293" s="25">
        <f t="shared" si="56"/>
        <v>4.3431150233297933</v>
      </c>
      <c r="K293" s="25">
        <f t="shared" si="60"/>
        <v>4.2827646985532652E-4</v>
      </c>
      <c r="L293" s="25">
        <f t="shared" si="61"/>
        <v>0</v>
      </c>
      <c r="M293" s="25">
        <f t="shared" si="65"/>
        <v>6.9722593732014018E-3</v>
      </c>
      <c r="N293" s="25">
        <f t="shared" si="62"/>
        <v>4.3228008113848689E-3</v>
      </c>
      <c r="O293" s="25">
        <f t="shared" si="63"/>
        <v>4.3228008113848689E-3</v>
      </c>
      <c r="P293" s="4">
        <f>'App MESURE'!T289</f>
        <v>4.4678292317695954E-2</v>
      </c>
      <c r="Q293" s="86">
        <v>24.52518841935483</v>
      </c>
      <c r="R293" s="79">
        <f t="shared" si="57"/>
        <v>1.628565694715946E-3</v>
      </c>
      <c r="T293" s="85">
        <v>20.362698000000005</v>
      </c>
    </row>
    <row r="294" spans="1:20" s="1" customFormat="1" x14ac:dyDescent="0.2">
      <c r="A294" s="17">
        <v>41883</v>
      </c>
      <c r="B294" s="1">
        <f t="shared" si="66"/>
        <v>9</v>
      </c>
      <c r="C294" s="47"/>
      <c r="D294" s="47"/>
      <c r="E294" s="47">
        <v>27.14285714</v>
      </c>
      <c r="F294" s="51">
        <v>19.323004694835657</v>
      </c>
      <c r="G294" s="16">
        <f t="shared" si="58"/>
        <v>0</v>
      </c>
      <c r="H294" s="16">
        <f t="shared" si="59"/>
        <v>19.323004694835657</v>
      </c>
      <c r="I294" s="23">
        <f t="shared" si="64"/>
        <v>19.323432971305511</v>
      </c>
      <c r="J294" s="16">
        <f t="shared" si="56"/>
        <v>19.267176311103857</v>
      </c>
      <c r="K294" s="16">
        <f t="shared" si="60"/>
        <v>5.625666020165454E-2</v>
      </c>
      <c r="L294" s="16">
        <f t="shared" si="61"/>
        <v>0</v>
      </c>
      <c r="M294" s="16">
        <f t="shared" si="65"/>
        <v>2.6494585618165329E-3</v>
      </c>
      <c r="N294" s="16">
        <f t="shared" si="62"/>
        <v>1.6426643083262504E-3</v>
      </c>
      <c r="O294" s="16">
        <f t="shared" si="63"/>
        <v>1.6426643083262504E-3</v>
      </c>
      <c r="P294" s="1">
        <f>'App MESURE'!T290</f>
        <v>4.2964928798615444E-2</v>
      </c>
      <c r="Q294" s="85">
        <v>21.649694466666663</v>
      </c>
      <c r="R294" s="78">
        <f t="shared" si="57"/>
        <v>1.7075295426054154E-3</v>
      </c>
      <c r="T294" s="85">
        <v>13.415126616666671</v>
      </c>
    </row>
    <row r="295" spans="1:20" s="1" customFormat="1" x14ac:dyDescent="0.2">
      <c r="A295" s="17">
        <v>41913</v>
      </c>
      <c r="B295" s="1">
        <f t="shared" si="66"/>
        <v>10</v>
      </c>
      <c r="C295" s="47"/>
      <c r="D295" s="47"/>
      <c r="E295" s="47">
        <v>4.3309523810000004</v>
      </c>
      <c r="F295" s="51">
        <v>13.577464788732375</v>
      </c>
      <c r="G295" s="16">
        <f t="shared" si="58"/>
        <v>0</v>
      </c>
      <c r="H295" s="16">
        <f t="shared" si="59"/>
        <v>13.577464788732375</v>
      </c>
      <c r="I295" s="23">
        <f t="shared" si="64"/>
        <v>13.633721448934029</v>
      </c>
      <c r="J295" s="16">
        <f t="shared" si="56"/>
        <v>13.609973445095608</v>
      </c>
      <c r="K295" s="16">
        <f t="shared" si="60"/>
        <v>2.3748003838420573E-2</v>
      </c>
      <c r="L295" s="16">
        <f t="shared" si="61"/>
        <v>0</v>
      </c>
      <c r="M295" s="16">
        <f t="shared" si="65"/>
        <v>1.0067942534902825E-3</v>
      </c>
      <c r="N295" s="16">
        <f t="shared" si="62"/>
        <v>6.2421243716397512E-4</v>
      </c>
      <c r="O295" s="16">
        <f t="shared" si="63"/>
        <v>6.2421243716397512E-4</v>
      </c>
      <c r="P295" s="1">
        <f>'App MESURE'!T291</f>
        <v>4.9535979834646804E-2</v>
      </c>
      <c r="Q295" s="85">
        <v>20.362698000000005</v>
      </c>
      <c r="R295" s="78">
        <f t="shared" si="57"/>
        <v>2.3923609899454638E-3</v>
      </c>
      <c r="T295" s="85">
        <v>8.9962527129032264</v>
      </c>
    </row>
    <row r="296" spans="1:20" s="1" customFormat="1" x14ac:dyDescent="0.2">
      <c r="A296" s="17">
        <v>41944</v>
      </c>
      <c r="B296" s="1">
        <f t="shared" si="66"/>
        <v>11</v>
      </c>
      <c r="C296" s="47"/>
      <c r="D296" s="47"/>
      <c r="E296" s="47">
        <v>163.047619</v>
      </c>
      <c r="F296" s="51">
        <v>180.49389671361456</v>
      </c>
      <c r="G296" s="16">
        <f t="shared" si="58"/>
        <v>9.1896387441807352</v>
      </c>
      <c r="H296" s="16">
        <f t="shared" si="59"/>
        <v>171.30425796943382</v>
      </c>
      <c r="I296" s="23">
        <f t="shared" si="64"/>
        <v>171.32800597327224</v>
      </c>
      <c r="J296" s="16">
        <f t="shared" si="56"/>
        <v>109.1764491850106</v>
      </c>
      <c r="K296" s="16">
        <f t="shared" si="60"/>
        <v>62.151556788261644</v>
      </c>
      <c r="L296" s="16">
        <f t="shared" si="61"/>
        <v>12.183506209501815</v>
      </c>
      <c r="M296" s="16">
        <f t="shared" si="65"/>
        <v>12.183888791318141</v>
      </c>
      <c r="N296" s="16">
        <f t="shared" si="62"/>
        <v>7.5540110506172473</v>
      </c>
      <c r="O296" s="16">
        <f t="shared" si="63"/>
        <v>16.743649794797982</v>
      </c>
      <c r="P296" s="1">
        <f>'App MESURE'!T292</f>
        <v>4.1679192751205347</v>
      </c>
      <c r="Q296" s="85">
        <v>13.415126616666671</v>
      </c>
      <c r="R296" s="78">
        <f t="shared" si="57"/>
        <v>158.14899810354677</v>
      </c>
      <c r="T296" s="85">
        <v>8.2852059870967736</v>
      </c>
    </row>
    <row r="297" spans="1:20" s="1" customFormat="1" x14ac:dyDescent="0.2">
      <c r="A297" s="17">
        <v>41974</v>
      </c>
      <c r="B297" s="1">
        <f t="shared" si="66"/>
        <v>12</v>
      </c>
      <c r="C297" s="47"/>
      <c r="D297" s="47"/>
      <c r="E297" s="47">
        <v>57.038095239999997</v>
      </c>
      <c r="F297" s="51">
        <v>65.35774647887304</v>
      </c>
      <c r="G297" s="16">
        <f t="shared" si="58"/>
        <v>0.9006270726519936</v>
      </c>
      <c r="H297" s="16">
        <f t="shared" si="59"/>
        <v>64.45711940622104</v>
      </c>
      <c r="I297" s="23">
        <f t="shared" si="64"/>
        <v>114.42516998498087</v>
      </c>
      <c r="J297" s="16">
        <f t="shared" si="56"/>
        <v>77.431843478661847</v>
      </c>
      <c r="K297" s="16">
        <f t="shared" si="60"/>
        <v>36.993326506319022</v>
      </c>
      <c r="L297" s="16">
        <f t="shared" si="61"/>
        <v>5.4103796920129135</v>
      </c>
      <c r="M297" s="16">
        <f t="shared" si="65"/>
        <v>10.040257432713808</v>
      </c>
      <c r="N297" s="16">
        <f t="shared" si="62"/>
        <v>6.2249596082825613</v>
      </c>
      <c r="O297" s="16">
        <f t="shared" si="63"/>
        <v>7.1255866809345552</v>
      </c>
      <c r="P297" s="1">
        <f>'App MESURE'!T293</f>
        <v>14.549972994099196</v>
      </c>
      <c r="Q297" s="85">
        <v>8.9962527129032264</v>
      </c>
      <c r="R297" s="78">
        <f t="shared" si="57"/>
        <v>55.121512127106449</v>
      </c>
      <c r="T297" s="85">
        <v>7.6346113678571443</v>
      </c>
    </row>
    <row r="298" spans="1:20" s="1" customFormat="1" x14ac:dyDescent="0.2">
      <c r="A298" s="17">
        <v>42005</v>
      </c>
      <c r="B298" s="1">
        <f t="shared" si="66"/>
        <v>1</v>
      </c>
      <c r="C298" s="47"/>
      <c r="D298" s="47"/>
      <c r="E298" s="47">
        <v>62.952380949999998</v>
      </c>
      <c r="F298" s="51">
        <v>79.712676056337813</v>
      </c>
      <c r="G298" s="16">
        <f t="shared" si="58"/>
        <v>1.9340833639122412</v>
      </c>
      <c r="H298" s="16">
        <f t="shared" si="59"/>
        <v>77.778592692425576</v>
      </c>
      <c r="I298" s="23">
        <f t="shared" si="64"/>
        <v>109.36153950673169</v>
      </c>
      <c r="J298" s="16">
        <f t="shared" si="56"/>
        <v>73.937566022473277</v>
      </c>
      <c r="K298" s="16">
        <f t="shared" si="60"/>
        <v>35.423973484258411</v>
      </c>
      <c r="L298" s="16">
        <f t="shared" si="61"/>
        <v>4.9878767397027364</v>
      </c>
      <c r="M298" s="16">
        <f t="shared" si="65"/>
        <v>8.8031745641339825</v>
      </c>
      <c r="N298" s="16">
        <f t="shared" si="62"/>
        <v>5.4579682297630692</v>
      </c>
      <c r="O298" s="16">
        <f t="shared" si="63"/>
        <v>7.3920515936753102</v>
      </c>
      <c r="P298" s="1">
        <f>'App MESURE'!T294</f>
        <v>7.9346373722947696</v>
      </c>
      <c r="Q298" s="85">
        <v>8.2852059870967736</v>
      </c>
      <c r="R298" s="78">
        <f t="shared" si="57"/>
        <v>0.29439932716008504</v>
      </c>
      <c r="T298" s="85">
        <v>12.012103896774196</v>
      </c>
    </row>
    <row r="299" spans="1:20" s="1" customFormat="1" x14ac:dyDescent="0.2">
      <c r="A299" s="17">
        <v>42036</v>
      </c>
      <c r="B299" s="1">
        <f t="shared" si="66"/>
        <v>2</v>
      </c>
      <c r="C299" s="47"/>
      <c r="D299" s="47"/>
      <c r="E299" s="47">
        <v>26.519047619999998</v>
      </c>
      <c r="F299" s="51">
        <v>43.211267605633715</v>
      </c>
      <c r="G299" s="16">
        <f t="shared" si="58"/>
        <v>0</v>
      </c>
      <c r="H299" s="16">
        <f t="shared" si="59"/>
        <v>43.211267605633715</v>
      </c>
      <c r="I299" s="23">
        <f t="shared" si="64"/>
        <v>73.647364350189392</v>
      </c>
      <c r="J299" s="16">
        <f t="shared" si="56"/>
        <v>58.464526469534974</v>
      </c>
      <c r="K299" s="16">
        <f t="shared" si="60"/>
        <v>15.182837880654418</v>
      </c>
      <c r="L299" s="16">
        <f t="shared" si="61"/>
        <v>0</v>
      </c>
      <c r="M299" s="16">
        <f t="shared" si="65"/>
        <v>3.3452063343709133</v>
      </c>
      <c r="N299" s="16">
        <f t="shared" si="62"/>
        <v>2.0740279273099662</v>
      </c>
      <c r="O299" s="16">
        <f t="shared" si="63"/>
        <v>2.0740279273099662</v>
      </c>
      <c r="P299" s="1">
        <f>'App MESURE'!T295</f>
        <v>5.4233816574074574</v>
      </c>
      <c r="Q299" s="85">
        <v>7.6346113678571443</v>
      </c>
      <c r="R299" s="78">
        <f t="shared" si="57"/>
        <v>11.218170409317977</v>
      </c>
      <c r="T299" s="85">
        <v>15.842901050000004</v>
      </c>
    </row>
    <row r="300" spans="1:20" s="1" customFormat="1" x14ac:dyDescent="0.2">
      <c r="A300" s="17">
        <v>42064</v>
      </c>
      <c r="B300" s="1">
        <f t="shared" si="66"/>
        <v>3</v>
      </c>
      <c r="C300" s="47"/>
      <c r="D300" s="47"/>
      <c r="E300" s="47">
        <v>56.745238100000002</v>
      </c>
      <c r="F300" s="51">
        <v>68.732863849765181</v>
      </c>
      <c r="G300" s="16">
        <f t="shared" si="58"/>
        <v>1.1436123316090252</v>
      </c>
      <c r="H300" s="16">
        <f t="shared" si="59"/>
        <v>67.589251518156161</v>
      </c>
      <c r="I300" s="23">
        <f t="shared" si="64"/>
        <v>82.772089398810579</v>
      </c>
      <c r="J300" s="16">
        <f t="shared" si="56"/>
        <v>69.619158241591904</v>
      </c>
      <c r="K300" s="16">
        <f t="shared" si="60"/>
        <v>13.152931157218674</v>
      </c>
      <c r="L300" s="16">
        <f t="shared" si="61"/>
        <v>0</v>
      </c>
      <c r="M300" s="16">
        <f t="shared" si="65"/>
        <v>1.2711784070609471</v>
      </c>
      <c r="N300" s="16">
        <f t="shared" si="62"/>
        <v>0.78813061237778714</v>
      </c>
      <c r="O300" s="16">
        <f t="shared" si="63"/>
        <v>1.9317429439868123</v>
      </c>
      <c r="P300" s="1">
        <f>'App MESURE'!T296</f>
        <v>4.8031606406179765</v>
      </c>
      <c r="Q300" s="85">
        <v>12.012103896774196</v>
      </c>
      <c r="R300" s="78">
        <f t="shared" si="57"/>
        <v>8.2450395885266214</v>
      </c>
      <c r="T300" s="85">
        <v>20.674775354838719</v>
      </c>
    </row>
    <row r="301" spans="1:20" s="1" customFormat="1" x14ac:dyDescent="0.2">
      <c r="A301" s="17">
        <v>42095</v>
      </c>
      <c r="B301" s="1">
        <f t="shared" si="66"/>
        <v>4</v>
      </c>
      <c r="C301" s="47"/>
      <c r="D301" s="47"/>
      <c r="E301" s="47">
        <v>20.783333330000001</v>
      </c>
      <c r="F301" s="51">
        <v>38.646009389671306</v>
      </c>
      <c r="G301" s="16">
        <f t="shared" si="58"/>
        <v>0</v>
      </c>
      <c r="H301" s="16">
        <f t="shared" si="59"/>
        <v>38.646009389671306</v>
      </c>
      <c r="I301" s="23">
        <f t="shared" si="64"/>
        <v>51.79894054688998</v>
      </c>
      <c r="J301" s="16">
        <f t="shared" si="56"/>
        <v>49.491095260619048</v>
      </c>
      <c r="K301" s="16">
        <f t="shared" si="60"/>
        <v>2.3078452862709327</v>
      </c>
      <c r="L301" s="16">
        <f t="shared" si="61"/>
        <v>0</v>
      </c>
      <c r="M301" s="16">
        <f t="shared" si="65"/>
        <v>0.48304779468315995</v>
      </c>
      <c r="N301" s="16">
        <f t="shared" si="62"/>
        <v>0.29948963270355916</v>
      </c>
      <c r="O301" s="16">
        <f t="shared" si="63"/>
        <v>0.29948963270355916</v>
      </c>
      <c r="P301" s="1">
        <f>'App MESURE'!T297</f>
        <v>1.8514745908604546</v>
      </c>
      <c r="Q301" s="85">
        <v>15.842901050000004</v>
      </c>
      <c r="R301" s="78">
        <f t="shared" si="57"/>
        <v>2.4086573103452604</v>
      </c>
      <c r="T301" s="85">
        <v>22.124105400000001</v>
      </c>
    </row>
    <row r="302" spans="1:20" s="1" customFormat="1" x14ac:dyDescent="0.2">
      <c r="A302" s="17">
        <v>42125</v>
      </c>
      <c r="B302" s="1">
        <f t="shared" si="66"/>
        <v>5</v>
      </c>
      <c r="C302" s="47"/>
      <c r="D302" s="47"/>
      <c r="E302" s="47">
        <v>33.8952381</v>
      </c>
      <c r="F302" s="51">
        <v>54.066666666666549</v>
      </c>
      <c r="G302" s="16">
        <f t="shared" si="58"/>
        <v>8.7746911584201948E-2</v>
      </c>
      <c r="H302" s="16">
        <f t="shared" si="59"/>
        <v>53.978919755082345</v>
      </c>
      <c r="I302" s="23">
        <f t="shared" si="64"/>
        <v>56.286765041353277</v>
      </c>
      <c r="J302" s="16">
        <f t="shared" si="56"/>
        <v>54.749110489382822</v>
      </c>
      <c r="K302" s="16">
        <f t="shared" si="60"/>
        <v>1.537654551970455</v>
      </c>
      <c r="L302" s="16">
        <f t="shared" si="61"/>
        <v>0</v>
      </c>
      <c r="M302" s="16">
        <f t="shared" si="65"/>
        <v>0.18355816197960079</v>
      </c>
      <c r="N302" s="16">
        <f t="shared" si="62"/>
        <v>0.11380606042735249</v>
      </c>
      <c r="O302" s="16">
        <f t="shared" si="63"/>
        <v>0.20155297201155442</v>
      </c>
      <c r="P302" s="1">
        <f>'App MESURE'!T298</f>
        <v>0.90378741551664399</v>
      </c>
      <c r="Q302" s="85">
        <v>20.674775354838719</v>
      </c>
      <c r="R302" s="78">
        <f t="shared" si="57"/>
        <v>0.49313321364490281</v>
      </c>
      <c r="T302" s="85">
        <v>26.525060290322582</v>
      </c>
    </row>
    <row r="303" spans="1:20" s="1" customFormat="1" ht="13.5" thickBot="1" x14ac:dyDescent="0.25">
      <c r="A303" s="17">
        <v>42156</v>
      </c>
      <c r="B303" s="1">
        <f t="shared" si="66"/>
        <v>6</v>
      </c>
      <c r="C303" s="47"/>
      <c r="D303" s="47"/>
      <c r="E303" s="47">
        <v>4.8666666669999996</v>
      </c>
      <c r="F303" s="51">
        <v>13.435680751173676</v>
      </c>
      <c r="G303" s="16">
        <f t="shared" si="58"/>
        <v>0</v>
      </c>
      <c r="H303" s="16">
        <f t="shared" si="59"/>
        <v>13.435680751173676</v>
      </c>
      <c r="I303" s="23">
        <f t="shared" si="64"/>
        <v>14.973335303144131</v>
      </c>
      <c r="J303" s="16">
        <f t="shared" si="56"/>
        <v>14.948810443981822</v>
      </c>
      <c r="K303" s="16">
        <f t="shared" si="60"/>
        <v>2.4524859162308843E-2</v>
      </c>
      <c r="L303" s="16">
        <f t="shared" si="61"/>
        <v>0</v>
      </c>
      <c r="M303" s="16">
        <f t="shared" si="65"/>
        <v>6.97521015522483E-2</v>
      </c>
      <c r="N303" s="16">
        <f t="shared" si="62"/>
        <v>4.3246302962393943E-2</v>
      </c>
      <c r="O303" s="16">
        <f t="shared" si="63"/>
        <v>4.3246302962393943E-2</v>
      </c>
      <c r="P303" s="1">
        <f>'App MESURE'!T299</f>
        <v>0.99902177244555079</v>
      </c>
      <c r="Q303" s="85">
        <v>22.124105400000001</v>
      </c>
      <c r="R303" s="78">
        <f t="shared" si="57"/>
        <v>0.91350674806574883</v>
      </c>
      <c r="T303" s="86">
        <v>24.765018161290332</v>
      </c>
    </row>
    <row r="304" spans="1:20" s="1" customFormat="1" x14ac:dyDescent="0.2">
      <c r="A304" s="17">
        <v>42186</v>
      </c>
      <c r="B304" s="1">
        <f t="shared" si="66"/>
        <v>7</v>
      </c>
      <c r="C304" s="47"/>
      <c r="D304" s="47"/>
      <c r="E304" s="47">
        <v>4.4785714289999996</v>
      </c>
      <c r="F304" s="51">
        <v>14.781690140845038</v>
      </c>
      <c r="G304" s="16">
        <f t="shared" si="58"/>
        <v>0</v>
      </c>
      <c r="H304" s="16">
        <f t="shared" si="59"/>
        <v>14.781690140845038</v>
      </c>
      <c r="I304" s="23">
        <f t="shared" si="64"/>
        <v>14.806215000007347</v>
      </c>
      <c r="J304" s="16">
        <f t="shared" si="56"/>
        <v>14.793374815396227</v>
      </c>
      <c r="K304" s="16">
        <f t="shared" si="60"/>
        <v>1.2840184611119909E-2</v>
      </c>
      <c r="L304" s="16">
        <f t="shared" si="61"/>
        <v>0</v>
      </c>
      <c r="M304" s="16">
        <f t="shared" si="65"/>
        <v>2.6505798589854357E-2</v>
      </c>
      <c r="N304" s="16">
        <f t="shared" si="62"/>
        <v>1.6433595125709702E-2</v>
      </c>
      <c r="O304" s="16">
        <f t="shared" si="63"/>
        <v>1.6433595125709702E-2</v>
      </c>
      <c r="P304" s="1">
        <f>'App MESURE'!T300</f>
        <v>0.23881706161945535</v>
      </c>
      <c r="Q304" s="85">
        <v>26.525060290322582</v>
      </c>
      <c r="R304" s="78">
        <f t="shared" si="57"/>
        <v>4.9454406169774888E-2</v>
      </c>
      <c r="T304" s="85">
        <v>20.79250956666667</v>
      </c>
    </row>
    <row r="305" spans="1:20" s="1" customFormat="1" ht="13.5" thickBot="1" x14ac:dyDescent="0.25">
      <c r="A305" s="17">
        <v>42217</v>
      </c>
      <c r="B305" s="4">
        <f t="shared" si="66"/>
        <v>8</v>
      </c>
      <c r="C305" s="48"/>
      <c r="D305" s="48"/>
      <c r="E305" s="48">
        <v>8.4285714289999998</v>
      </c>
      <c r="F305" s="58">
        <v>22.918309859154867</v>
      </c>
      <c r="G305" s="25">
        <f t="shared" si="58"/>
        <v>0</v>
      </c>
      <c r="H305" s="25">
        <f t="shared" si="59"/>
        <v>22.918309859154867</v>
      </c>
      <c r="I305" s="24">
        <f t="shared" si="64"/>
        <v>22.931150043765989</v>
      </c>
      <c r="J305" s="25">
        <f t="shared" si="56"/>
        <v>22.870437857303315</v>
      </c>
      <c r="K305" s="25">
        <f t="shared" si="60"/>
        <v>6.0712186462673401E-2</v>
      </c>
      <c r="L305" s="25">
        <f t="shared" si="61"/>
        <v>0</v>
      </c>
      <c r="M305" s="25">
        <f t="shared" si="65"/>
        <v>1.0072203464144655E-2</v>
      </c>
      <c r="N305" s="25">
        <f t="shared" si="62"/>
        <v>6.2447661477696859E-3</v>
      </c>
      <c r="O305" s="25">
        <f t="shared" si="63"/>
        <v>6.2447661477696859E-3</v>
      </c>
      <c r="P305" s="4">
        <f>'App MESURE'!T301</f>
        <v>0.42851553154557415</v>
      </c>
      <c r="Q305" s="86">
        <v>24.765018161290332</v>
      </c>
      <c r="R305" s="79">
        <f t="shared" si="57"/>
        <v>0.1783125993096476</v>
      </c>
      <c r="T305" s="85">
        <v>18.534829870967748</v>
      </c>
    </row>
    <row r="306" spans="1:20" s="1" customFormat="1" x14ac:dyDescent="0.2">
      <c r="A306" s="17">
        <v>42248</v>
      </c>
      <c r="B306" s="1">
        <f t="shared" si="66"/>
        <v>9</v>
      </c>
      <c r="C306" s="47"/>
      <c r="D306" s="47"/>
      <c r="E306" s="47">
        <v>7.8</v>
      </c>
      <c r="F306" s="51">
        <v>19.146948356807492</v>
      </c>
      <c r="G306" s="16">
        <f t="shared" si="58"/>
        <v>0</v>
      </c>
      <c r="H306" s="16">
        <f t="shared" si="59"/>
        <v>19.146948356807492</v>
      </c>
      <c r="I306" s="23">
        <f t="shared" si="64"/>
        <v>19.207660543270165</v>
      </c>
      <c r="J306" s="16">
        <f t="shared" si="56"/>
        <v>19.145317091609087</v>
      </c>
      <c r="K306" s="16">
        <f t="shared" si="60"/>
        <v>6.2343451661078575E-2</v>
      </c>
      <c r="L306" s="16">
        <f t="shared" si="61"/>
        <v>0</v>
      </c>
      <c r="M306" s="16">
        <f t="shared" si="65"/>
        <v>3.8274373163749691E-3</v>
      </c>
      <c r="N306" s="16">
        <f t="shared" si="62"/>
        <v>2.3730111361524807E-3</v>
      </c>
      <c r="O306" s="16">
        <f t="shared" si="63"/>
        <v>2.3730111361524807E-3</v>
      </c>
      <c r="P306" s="1">
        <f>'App MESURE'!T302</f>
        <v>0.19499397096150772</v>
      </c>
      <c r="Q306" s="85">
        <v>20.79250956666667</v>
      </c>
      <c r="R306" s="78">
        <f t="shared" si="57"/>
        <v>3.7102834164041115E-2</v>
      </c>
      <c r="T306" s="85">
        <v>13.275629716666668</v>
      </c>
    </row>
    <row r="307" spans="1:20" s="1" customFormat="1" x14ac:dyDescent="0.2">
      <c r="A307" s="17">
        <v>42278</v>
      </c>
      <c r="B307" s="1">
        <f t="shared" si="66"/>
        <v>10</v>
      </c>
      <c r="C307" s="47"/>
      <c r="D307" s="47"/>
      <c r="E307" s="47">
        <v>41.423809519999999</v>
      </c>
      <c r="F307" s="51">
        <v>45.409389671361438</v>
      </c>
      <c r="G307" s="16">
        <f t="shared" si="58"/>
        <v>0</v>
      </c>
      <c r="H307" s="16">
        <f t="shared" si="59"/>
        <v>45.409389671361438</v>
      </c>
      <c r="I307" s="23">
        <f t="shared" si="64"/>
        <v>45.471733123022517</v>
      </c>
      <c r="J307" s="16">
        <f t="shared" si="56"/>
        <v>44.36881498105663</v>
      </c>
      <c r="K307" s="16">
        <f t="shared" si="60"/>
        <v>1.1029181419658869</v>
      </c>
      <c r="L307" s="16">
        <f t="shared" si="61"/>
        <v>0</v>
      </c>
      <c r="M307" s="16">
        <f t="shared" si="65"/>
        <v>1.4544261802224884E-3</v>
      </c>
      <c r="N307" s="16">
        <f t="shared" si="62"/>
        <v>9.0174423173794275E-4</v>
      </c>
      <c r="O307" s="16">
        <f t="shared" si="63"/>
        <v>9.0174423173794275E-4</v>
      </c>
      <c r="P307" s="1">
        <f>'App MESURE'!T303</f>
        <v>0.60768161135267329</v>
      </c>
      <c r="Q307" s="85">
        <v>18.534829870967748</v>
      </c>
      <c r="R307" s="78">
        <f t="shared" si="57"/>
        <v>0.36818180714329996</v>
      </c>
      <c r="T307" s="85">
        <v>12.561457500000001</v>
      </c>
    </row>
    <row r="308" spans="1:20" s="1" customFormat="1" x14ac:dyDescent="0.2">
      <c r="A308" s="17">
        <v>42309</v>
      </c>
      <c r="B308" s="1">
        <f t="shared" si="66"/>
        <v>11</v>
      </c>
      <c r="C308" s="47"/>
      <c r="D308" s="47"/>
      <c r="E308" s="47">
        <v>20.55238095</v>
      </c>
      <c r="F308" s="51">
        <v>19.11830985915487</v>
      </c>
      <c r="G308" s="16">
        <f t="shared" si="58"/>
        <v>0</v>
      </c>
      <c r="H308" s="16">
        <f t="shared" si="59"/>
        <v>19.11830985915487</v>
      </c>
      <c r="I308" s="23">
        <f t="shared" si="64"/>
        <v>20.221228001120757</v>
      </c>
      <c r="J308" s="16">
        <f t="shared" si="56"/>
        <v>20.014454171820049</v>
      </c>
      <c r="K308" s="16">
        <f t="shared" si="60"/>
        <v>0.2067738293007082</v>
      </c>
      <c r="L308" s="16">
        <f t="shared" si="61"/>
        <v>0</v>
      </c>
      <c r="M308" s="16">
        <f t="shared" si="65"/>
        <v>5.5268194848454564E-4</v>
      </c>
      <c r="N308" s="16">
        <f t="shared" si="62"/>
        <v>3.4266280806041831E-4</v>
      </c>
      <c r="O308" s="16">
        <f t="shared" si="63"/>
        <v>3.4266280806041831E-4</v>
      </c>
      <c r="P308" s="1">
        <f>'App MESURE'!T304</f>
        <v>0.2141547508272722</v>
      </c>
      <c r="Q308" s="85">
        <v>13.275629716666668</v>
      </c>
      <c r="R308" s="78">
        <f t="shared" si="57"/>
        <v>4.5715608983135168E-2</v>
      </c>
      <c r="T308" s="85">
        <v>11.554535403225808</v>
      </c>
    </row>
    <row r="309" spans="1:20" s="1" customFormat="1" x14ac:dyDescent="0.2">
      <c r="A309" s="17">
        <v>42339</v>
      </c>
      <c r="B309" s="1">
        <f t="shared" si="66"/>
        <v>12</v>
      </c>
      <c r="C309" s="47"/>
      <c r="D309" s="47"/>
      <c r="E309" s="47">
        <v>4.7619047999999997E-2</v>
      </c>
      <c r="F309" s="51">
        <v>0.18028169014084433</v>
      </c>
      <c r="G309" s="16">
        <f t="shared" si="58"/>
        <v>0</v>
      </c>
      <c r="H309" s="16">
        <f t="shared" si="59"/>
        <v>0.18028169014084433</v>
      </c>
      <c r="I309" s="23">
        <f t="shared" si="64"/>
        <v>0.38705551944155253</v>
      </c>
      <c r="J309" s="16">
        <f t="shared" si="56"/>
        <v>0.38705389552846248</v>
      </c>
      <c r="K309" s="16">
        <f t="shared" si="60"/>
        <v>1.6239130900541632E-6</v>
      </c>
      <c r="L309" s="16">
        <f t="shared" si="61"/>
        <v>0</v>
      </c>
      <c r="M309" s="16">
        <f t="shared" si="65"/>
        <v>2.1001914042412733E-4</v>
      </c>
      <c r="N309" s="16">
        <f t="shared" si="62"/>
        <v>1.3021186706295895E-4</v>
      </c>
      <c r="O309" s="16">
        <f t="shared" si="63"/>
        <v>1.3021186706295895E-4</v>
      </c>
      <c r="P309" s="1">
        <f>'App MESURE'!T305</f>
        <v>0.17291413828619726</v>
      </c>
      <c r="Q309" s="85">
        <v>12.561457500000001</v>
      </c>
      <c r="R309" s="78">
        <f t="shared" si="57"/>
        <v>2.985428522881281E-2</v>
      </c>
      <c r="T309" s="85">
        <v>10.64168241724138</v>
      </c>
    </row>
    <row r="310" spans="1:20" s="1" customFormat="1" x14ac:dyDescent="0.2">
      <c r="A310" s="17">
        <v>42370</v>
      </c>
      <c r="B310" s="1">
        <f t="shared" si="66"/>
        <v>1</v>
      </c>
      <c r="C310" s="47"/>
      <c r="D310" s="47"/>
      <c r="E310" s="47">
        <v>14.84047619</v>
      </c>
      <c r="F310" s="51">
        <v>21.214084507042248</v>
      </c>
      <c r="G310" s="16">
        <f t="shared" si="58"/>
        <v>0</v>
      </c>
      <c r="H310" s="16">
        <f t="shared" si="59"/>
        <v>21.214084507042248</v>
      </c>
      <c r="I310" s="23">
        <f t="shared" si="64"/>
        <v>21.214086130955337</v>
      </c>
      <c r="J310" s="16">
        <f t="shared" si="56"/>
        <v>20.914006788831593</v>
      </c>
      <c r="K310" s="16">
        <f t="shared" si="60"/>
        <v>0.30007934212374465</v>
      </c>
      <c r="L310" s="16">
        <f t="shared" si="61"/>
        <v>0</v>
      </c>
      <c r="M310" s="16">
        <f t="shared" si="65"/>
        <v>7.9807273361168381E-5</v>
      </c>
      <c r="N310" s="16">
        <f t="shared" si="62"/>
        <v>4.9480509483924396E-5</v>
      </c>
      <c r="O310" s="16">
        <f t="shared" si="63"/>
        <v>4.9480509483924396E-5</v>
      </c>
      <c r="P310" s="1">
        <f>'App MESURE'!T306</f>
        <v>0.29836147624679604</v>
      </c>
      <c r="Q310" s="85">
        <v>11.554535403225808</v>
      </c>
      <c r="R310" s="78">
        <f t="shared" si="57"/>
        <v>8.8990046800778114E-2</v>
      </c>
      <c r="T310" s="85">
        <v>10.774347206451614</v>
      </c>
    </row>
    <row r="311" spans="1:20" s="1" customFormat="1" x14ac:dyDescent="0.2">
      <c r="A311" s="17">
        <v>42401</v>
      </c>
      <c r="B311" s="1">
        <f t="shared" si="66"/>
        <v>2</v>
      </c>
      <c r="C311" s="47"/>
      <c r="D311" s="47"/>
      <c r="E311" s="47">
        <v>59.335714289999999</v>
      </c>
      <c r="F311" s="51">
        <v>74.829107981220403</v>
      </c>
      <c r="G311" s="16">
        <f t="shared" si="58"/>
        <v>1.5825000194038297</v>
      </c>
      <c r="H311" s="16">
        <f t="shared" si="59"/>
        <v>73.246607961816579</v>
      </c>
      <c r="I311" s="23">
        <f t="shared" si="64"/>
        <v>73.546687303940331</v>
      </c>
      <c r="J311" s="16">
        <f t="shared" si="56"/>
        <v>62.318385261402547</v>
      </c>
      <c r="K311" s="16">
        <f t="shared" si="60"/>
        <v>11.228302042537784</v>
      </c>
      <c r="L311" s="16">
        <f t="shared" si="61"/>
        <v>0</v>
      </c>
      <c r="M311" s="16">
        <f t="shared" si="65"/>
        <v>3.0326763877243985E-5</v>
      </c>
      <c r="N311" s="16">
        <f t="shared" si="62"/>
        <v>1.8802593603891272E-5</v>
      </c>
      <c r="O311" s="16">
        <f t="shared" si="63"/>
        <v>1.5825188219974335</v>
      </c>
      <c r="P311" s="1">
        <f>'App MESURE'!T307</f>
        <v>1.2133546762498411</v>
      </c>
      <c r="Q311" s="85">
        <v>10.64168241724138</v>
      </c>
      <c r="R311" s="78">
        <f t="shared" si="57"/>
        <v>0.1362821665055497</v>
      </c>
      <c r="T311" s="85">
        <v>14.588065150000002</v>
      </c>
    </row>
    <row r="312" spans="1:20" s="1" customFormat="1" x14ac:dyDescent="0.2">
      <c r="A312" s="17">
        <v>42430</v>
      </c>
      <c r="B312" s="1">
        <f t="shared" si="66"/>
        <v>3</v>
      </c>
      <c r="C312" s="47"/>
      <c r="D312" s="47"/>
      <c r="E312" s="47">
        <v>38.992857139999998</v>
      </c>
      <c r="F312" s="51">
        <v>49.725352112675786</v>
      </c>
      <c r="G312" s="16">
        <f t="shared" si="58"/>
        <v>0</v>
      </c>
      <c r="H312" s="16">
        <f t="shared" si="59"/>
        <v>49.725352112675786</v>
      </c>
      <c r="I312" s="23">
        <f t="shared" si="64"/>
        <v>60.95365415521357</v>
      </c>
      <c r="J312" s="16">
        <f t="shared" si="56"/>
        <v>54.19326868614565</v>
      </c>
      <c r="K312" s="16">
        <f t="shared" si="60"/>
        <v>6.7603854690679199</v>
      </c>
      <c r="L312" s="16">
        <f t="shared" si="61"/>
        <v>0</v>
      </c>
      <c r="M312" s="16">
        <f t="shared" si="65"/>
        <v>1.1524170273352713E-5</v>
      </c>
      <c r="N312" s="16">
        <f t="shared" si="62"/>
        <v>7.1449855694786819E-6</v>
      </c>
      <c r="O312" s="16">
        <f t="shared" si="63"/>
        <v>7.1449855694786819E-6</v>
      </c>
      <c r="P312" s="1">
        <f>'App MESURE'!T308</f>
        <v>1.4625280471510063</v>
      </c>
      <c r="Q312" s="85">
        <v>10.774347206451614</v>
      </c>
      <c r="R312" s="78">
        <f t="shared" si="57"/>
        <v>2.1389673892708032</v>
      </c>
      <c r="T312" s="85">
        <v>18.083523516129027</v>
      </c>
    </row>
    <row r="313" spans="1:20" s="1" customFormat="1" x14ac:dyDescent="0.2">
      <c r="A313" s="17">
        <v>42461</v>
      </c>
      <c r="B313" s="1">
        <f t="shared" si="66"/>
        <v>4</v>
      </c>
      <c r="C313" s="47"/>
      <c r="D313" s="47"/>
      <c r="E313" s="47">
        <v>13.919047620000001</v>
      </c>
      <c r="F313" s="51">
        <v>23.207042253520999</v>
      </c>
      <c r="G313" s="16">
        <f t="shared" si="58"/>
        <v>0</v>
      </c>
      <c r="H313" s="16">
        <f t="shared" si="59"/>
        <v>23.207042253520999</v>
      </c>
      <c r="I313" s="23">
        <f t="shared" si="64"/>
        <v>29.967427722588919</v>
      </c>
      <c r="J313" s="16">
        <f t="shared" si="56"/>
        <v>29.413044263061824</v>
      </c>
      <c r="K313" s="16">
        <f t="shared" si="60"/>
        <v>0.55438345952709511</v>
      </c>
      <c r="L313" s="16">
        <f t="shared" si="61"/>
        <v>0</v>
      </c>
      <c r="M313" s="16">
        <f t="shared" si="65"/>
        <v>4.3791847038740309E-6</v>
      </c>
      <c r="N313" s="16">
        <f t="shared" si="62"/>
        <v>2.715094516401899E-6</v>
      </c>
      <c r="O313" s="16">
        <f t="shared" si="63"/>
        <v>2.715094516401899E-6</v>
      </c>
      <c r="P313" s="1">
        <f>'App MESURE'!T309</f>
        <v>0.31091301850189856</v>
      </c>
      <c r="Q313" s="85">
        <v>14.588065150000002</v>
      </c>
      <c r="R313" s="78">
        <f t="shared" si="57"/>
        <v>9.6665216764870443E-2</v>
      </c>
      <c r="T313" s="85">
        <v>22.807883199999996</v>
      </c>
    </row>
    <row r="314" spans="1:20" s="1" customFormat="1" x14ac:dyDescent="0.2">
      <c r="A314" s="17">
        <v>42491</v>
      </c>
      <c r="B314" s="1">
        <f t="shared" si="66"/>
        <v>5</v>
      </c>
      <c r="C314" s="47"/>
      <c r="D314" s="47"/>
      <c r="E314" s="47">
        <v>53.659523810000003</v>
      </c>
      <c r="F314" s="51">
        <v>70.719248826290993</v>
      </c>
      <c r="G314" s="16">
        <f t="shared" si="58"/>
        <v>1.2866184006933428</v>
      </c>
      <c r="H314" s="16">
        <f t="shared" si="59"/>
        <v>69.432630425597651</v>
      </c>
      <c r="I314" s="23">
        <f t="shared" si="64"/>
        <v>69.987013885124753</v>
      </c>
      <c r="J314" s="16">
        <f t="shared" si="56"/>
        <v>65.92300863045196</v>
      </c>
      <c r="K314" s="16">
        <f t="shared" si="60"/>
        <v>4.0640052546727929</v>
      </c>
      <c r="L314" s="16">
        <f t="shared" si="61"/>
        <v>0</v>
      </c>
      <c r="M314" s="16">
        <f t="shared" si="65"/>
        <v>1.6640901874721319E-6</v>
      </c>
      <c r="N314" s="16">
        <f t="shared" si="62"/>
        <v>1.0317359162327217E-6</v>
      </c>
      <c r="O314" s="16">
        <f t="shared" si="63"/>
        <v>1.286619432429259</v>
      </c>
      <c r="P314" s="1">
        <f>'App MESURE'!T310</f>
        <v>0.37763858129948369</v>
      </c>
      <c r="Q314" s="85">
        <v>18.083523516129027</v>
      </c>
      <c r="R314" s="78">
        <f t="shared" si="57"/>
        <v>0.82624618772061076</v>
      </c>
      <c r="T314" s="85">
        <v>27.431401870967736</v>
      </c>
    </row>
    <row r="315" spans="1:20" s="1" customFormat="1" ht="13.5" thickBot="1" x14ac:dyDescent="0.25">
      <c r="A315" s="17">
        <v>42522</v>
      </c>
      <c r="B315" s="1">
        <f t="shared" si="66"/>
        <v>6</v>
      </c>
      <c r="C315" s="47"/>
      <c r="D315" s="47"/>
      <c r="E315" s="47">
        <v>2.5714285710000002</v>
      </c>
      <c r="F315" s="51">
        <v>5.9577464788732257</v>
      </c>
      <c r="G315" s="16">
        <f t="shared" si="58"/>
        <v>0</v>
      </c>
      <c r="H315" s="16">
        <f t="shared" si="59"/>
        <v>5.9577464788732257</v>
      </c>
      <c r="I315" s="23">
        <f t="shared" si="64"/>
        <v>10.021751733546019</v>
      </c>
      <c r="J315" s="16">
        <f t="shared" si="56"/>
        <v>10.015064477662788</v>
      </c>
      <c r="K315" s="16">
        <f t="shared" si="60"/>
        <v>6.6872558832304918E-3</v>
      </c>
      <c r="L315" s="16">
        <f t="shared" si="61"/>
        <v>0</v>
      </c>
      <c r="M315" s="16">
        <f t="shared" si="65"/>
        <v>6.3235427123941016E-7</v>
      </c>
      <c r="N315" s="16">
        <f t="shared" si="62"/>
        <v>3.9205964816843427E-7</v>
      </c>
      <c r="O315" s="16">
        <f t="shared" si="63"/>
        <v>3.9205964816843427E-7</v>
      </c>
      <c r="P315" s="1">
        <f>'App MESURE'!T311</f>
        <v>6.8338279530817836E-2</v>
      </c>
      <c r="Q315" s="85">
        <v>22.807883199999996</v>
      </c>
      <c r="R315" s="78">
        <f t="shared" si="57"/>
        <v>4.6700668640222492E-3</v>
      </c>
      <c r="T315" s="86">
        <v>27.890555419354836</v>
      </c>
    </row>
    <row r="316" spans="1:20" s="1" customFormat="1" x14ac:dyDescent="0.2">
      <c r="A316" s="17">
        <v>42552</v>
      </c>
      <c r="B316" s="1">
        <f t="shared" si="66"/>
        <v>7</v>
      </c>
      <c r="C316" s="47"/>
      <c r="D316" s="47"/>
      <c r="E316" s="47">
        <v>5.3119047620000002</v>
      </c>
      <c r="F316" s="51">
        <v>12.744600938967094</v>
      </c>
      <c r="G316" s="16">
        <f t="shared" si="58"/>
        <v>0</v>
      </c>
      <c r="H316" s="16">
        <f t="shared" si="59"/>
        <v>12.744600938967094</v>
      </c>
      <c r="I316" s="23">
        <f t="shared" si="64"/>
        <v>12.751288194850325</v>
      </c>
      <c r="J316" s="16">
        <f t="shared" si="56"/>
        <v>12.744042124947827</v>
      </c>
      <c r="K316" s="16">
        <f t="shared" si="60"/>
        <v>7.2460699024983199E-3</v>
      </c>
      <c r="L316" s="16">
        <f t="shared" si="61"/>
        <v>0</v>
      </c>
      <c r="M316" s="16">
        <f t="shared" si="65"/>
        <v>2.4029462307097589E-7</v>
      </c>
      <c r="N316" s="16">
        <f t="shared" si="62"/>
        <v>1.4898266630400506E-7</v>
      </c>
      <c r="O316" s="16">
        <f t="shared" si="63"/>
        <v>1.4898266630400506E-7</v>
      </c>
      <c r="P316" s="1">
        <f>'App MESURE'!T312</f>
        <v>4.6019262729139428E-2</v>
      </c>
      <c r="Q316" s="85">
        <v>27.431401870967736</v>
      </c>
      <c r="R316" s="78">
        <f t="shared" si="57"/>
        <v>2.1177588300108317E-3</v>
      </c>
      <c r="T316" s="85">
        <v>22.879600366666669</v>
      </c>
    </row>
    <row r="317" spans="1:20" s="1" customFormat="1" ht="13.5" thickBot="1" x14ac:dyDescent="0.25">
      <c r="A317" s="17">
        <v>42583</v>
      </c>
      <c r="B317" s="4">
        <f t="shared" si="66"/>
        <v>8</v>
      </c>
      <c r="C317" s="48"/>
      <c r="D317" s="48"/>
      <c r="E317" s="48">
        <v>8.4023809519999997</v>
      </c>
      <c r="F317" s="58">
        <v>13.139436619718285</v>
      </c>
      <c r="G317" s="25">
        <f t="shared" si="58"/>
        <v>0</v>
      </c>
      <c r="H317" s="25">
        <f t="shared" si="59"/>
        <v>13.139436619718285</v>
      </c>
      <c r="I317" s="24">
        <f t="shared" si="64"/>
        <v>13.146682689620784</v>
      </c>
      <c r="J317" s="25">
        <f t="shared" si="56"/>
        <v>13.139223446310544</v>
      </c>
      <c r="K317" s="25">
        <f t="shared" si="60"/>
        <v>7.4592433102402822E-3</v>
      </c>
      <c r="L317" s="25">
        <f t="shared" si="61"/>
        <v>0</v>
      </c>
      <c r="M317" s="25">
        <f t="shared" si="65"/>
        <v>9.1311956766970827E-8</v>
      </c>
      <c r="N317" s="25">
        <f t="shared" si="62"/>
        <v>5.6613413195521914E-8</v>
      </c>
      <c r="O317" s="25">
        <f t="shared" si="63"/>
        <v>5.6613413195521914E-8</v>
      </c>
      <c r="P317" s="4">
        <f>'App MESURE'!T313</f>
        <v>0.26462408159067863</v>
      </c>
      <c r="Q317" s="86">
        <v>27.890555419354836</v>
      </c>
      <c r="R317" s="79">
        <f t="shared" si="57"/>
        <v>7.0025874595168403E-2</v>
      </c>
      <c r="T317" s="85">
        <v>19.998882677419349</v>
      </c>
    </row>
    <row r="318" spans="1:20" s="1" customFormat="1" x14ac:dyDescent="0.2">
      <c r="A318" s="17">
        <v>42614</v>
      </c>
      <c r="B318" s="1">
        <f t="shared" si="66"/>
        <v>9</v>
      </c>
      <c r="C318" s="47"/>
      <c r="D318" s="47"/>
      <c r="E318" s="47">
        <v>8.3452380949999991</v>
      </c>
      <c r="F318" s="51">
        <v>11.742253521126736</v>
      </c>
      <c r="G318" s="16">
        <f t="shared" si="58"/>
        <v>0</v>
      </c>
      <c r="H318" s="16">
        <f t="shared" si="59"/>
        <v>11.742253521126736</v>
      </c>
      <c r="I318" s="23">
        <f t="shared" si="64"/>
        <v>11.749712764436977</v>
      </c>
      <c r="J318" s="16">
        <f t="shared" si="56"/>
        <v>11.73904785790516</v>
      </c>
      <c r="K318" s="16">
        <f t="shared" si="60"/>
        <v>1.0664906531816953E-2</v>
      </c>
      <c r="L318" s="16">
        <f t="shared" si="61"/>
        <v>0</v>
      </c>
      <c r="M318" s="16">
        <f t="shared" si="65"/>
        <v>3.4698543571448914E-8</v>
      </c>
      <c r="N318" s="16">
        <f t="shared" si="62"/>
        <v>2.1513097014298326E-8</v>
      </c>
      <c r="O318" s="16">
        <f t="shared" si="63"/>
        <v>2.1513097014298326E-8</v>
      </c>
      <c r="P318" s="1">
        <f>'App MESURE'!T314</f>
        <v>0.15885644648287736</v>
      </c>
      <c r="Q318" s="85">
        <v>22.879600366666669</v>
      </c>
      <c r="R318" s="78">
        <f t="shared" si="57"/>
        <v>2.5235363754179448E-2</v>
      </c>
      <c r="T318" s="85">
        <v>12.604188096666666</v>
      </c>
    </row>
    <row r="319" spans="1:20" s="1" customFormat="1" x14ac:dyDescent="0.2">
      <c r="A319" s="17">
        <v>42644</v>
      </c>
      <c r="B319" s="1">
        <f t="shared" si="66"/>
        <v>10</v>
      </c>
      <c r="C319" s="47"/>
      <c r="D319" s="47"/>
      <c r="E319" s="47">
        <v>24.633333329999999</v>
      </c>
      <c r="F319" s="51">
        <v>29.502347417840273</v>
      </c>
      <c r="G319" s="16">
        <f t="shared" si="58"/>
        <v>0</v>
      </c>
      <c r="H319" s="16">
        <f t="shared" si="59"/>
        <v>29.502347417840273</v>
      </c>
      <c r="I319" s="23">
        <f t="shared" si="64"/>
        <v>29.513012324372092</v>
      </c>
      <c r="J319" s="16">
        <f t="shared" si="56"/>
        <v>29.261954853685712</v>
      </c>
      <c r="K319" s="16">
        <f t="shared" si="60"/>
        <v>0.25105747068637996</v>
      </c>
      <c r="L319" s="16">
        <f t="shared" si="61"/>
        <v>0</v>
      </c>
      <c r="M319" s="16">
        <f t="shared" si="65"/>
        <v>1.3185446557150587E-8</v>
      </c>
      <c r="N319" s="16">
        <f t="shared" si="62"/>
        <v>8.1749768654333643E-9</v>
      </c>
      <c r="O319" s="16">
        <f t="shared" si="63"/>
        <v>8.1749768654333643E-9</v>
      </c>
      <c r="P319" s="1">
        <f>'App MESURE'!T315</f>
        <v>0.31651342009441497</v>
      </c>
      <c r="Q319" s="85">
        <v>19.998882677419349</v>
      </c>
      <c r="R319" s="78">
        <f t="shared" si="57"/>
        <v>0.1001807399248839</v>
      </c>
      <c r="T319" s="85">
        <v>9.8387822903225803</v>
      </c>
    </row>
    <row r="320" spans="1:20" s="1" customFormat="1" x14ac:dyDescent="0.2">
      <c r="A320" s="17">
        <v>42675</v>
      </c>
      <c r="B320" s="1">
        <f t="shared" si="66"/>
        <v>11</v>
      </c>
      <c r="C320" s="47"/>
      <c r="D320" s="47"/>
      <c r="E320" s="47">
        <v>49.890476190000001</v>
      </c>
      <c r="F320" s="51">
        <v>88.205164319248595</v>
      </c>
      <c r="G320" s="16">
        <f t="shared" si="58"/>
        <v>2.5454841636442729</v>
      </c>
      <c r="H320" s="16">
        <f t="shared" si="59"/>
        <v>85.65968015560432</v>
      </c>
      <c r="I320" s="23">
        <f t="shared" si="64"/>
        <v>85.910737626290697</v>
      </c>
      <c r="J320" s="16">
        <f t="shared" si="56"/>
        <v>72.324363309488561</v>
      </c>
      <c r="K320" s="16">
        <f t="shared" si="60"/>
        <v>13.586374316802136</v>
      </c>
      <c r="L320" s="16">
        <f t="shared" si="61"/>
        <v>0</v>
      </c>
      <c r="M320" s="16">
        <f t="shared" si="65"/>
        <v>5.0104696917172228E-9</v>
      </c>
      <c r="N320" s="16">
        <f t="shared" si="62"/>
        <v>3.106491208864678E-9</v>
      </c>
      <c r="O320" s="16">
        <f t="shared" si="63"/>
        <v>2.5454841667507639</v>
      </c>
      <c r="P320" s="1">
        <f>'App MESURE'!T316</f>
        <v>1.7043275098510999</v>
      </c>
      <c r="Q320" s="85">
        <v>12.604188096666666</v>
      </c>
      <c r="R320" s="78">
        <f t="shared" si="57"/>
        <v>0.70754452144661906</v>
      </c>
      <c r="T320" s="85">
        <v>7.6826418806451606</v>
      </c>
    </row>
    <row r="321" spans="1:20" s="1" customFormat="1" x14ac:dyDescent="0.2">
      <c r="A321" s="17">
        <v>42705</v>
      </c>
      <c r="B321" s="1">
        <f t="shared" si="66"/>
        <v>12</v>
      </c>
      <c r="C321" s="47"/>
      <c r="D321" s="47"/>
      <c r="E321" s="47">
        <v>59.688095240000003</v>
      </c>
      <c r="F321" s="51">
        <v>73.084976525821489</v>
      </c>
      <c r="G321" s="16">
        <f t="shared" si="58"/>
        <v>1.4569345392222657</v>
      </c>
      <c r="H321" s="16">
        <f t="shared" si="59"/>
        <v>71.628041986599229</v>
      </c>
      <c r="I321" s="23">
        <f t="shared" si="64"/>
        <v>85.214416303401364</v>
      </c>
      <c r="J321" s="16">
        <f t="shared" si="56"/>
        <v>67.642110595089179</v>
      </c>
      <c r="K321" s="16">
        <f t="shared" si="60"/>
        <v>17.572305708312186</v>
      </c>
      <c r="L321" s="16">
        <f t="shared" si="61"/>
        <v>0.18183104254381999</v>
      </c>
      <c r="M321" s="16">
        <f t="shared" si="65"/>
        <v>0.18183104444779846</v>
      </c>
      <c r="N321" s="16">
        <f t="shared" si="62"/>
        <v>0.11273524755763505</v>
      </c>
      <c r="O321" s="16">
        <f t="shared" si="63"/>
        <v>1.5696697867799008</v>
      </c>
      <c r="P321" s="1">
        <f>'App MESURE'!T317</f>
        <v>2.8904572815670213</v>
      </c>
      <c r="Q321" s="85">
        <v>9.8387822903225803</v>
      </c>
      <c r="R321" s="78">
        <f t="shared" si="57"/>
        <v>1.7444796063860379</v>
      </c>
      <c r="T321" s="85">
        <v>11.007515785714286</v>
      </c>
    </row>
    <row r="322" spans="1:20" s="1" customFormat="1" x14ac:dyDescent="0.2">
      <c r="A322" s="17">
        <v>42736</v>
      </c>
      <c r="B322" s="1">
        <f t="shared" si="66"/>
        <v>1</v>
      </c>
      <c r="C322" s="47"/>
      <c r="D322" s="47"/>
      <c r="E322" s="47">
        <v>37.033333329999998</v>
      </c>
      <c r="F322" s="51">
        <v>52.359154929577429</v>
      </c>
      <c r="G322" s="16">
        <f t="shared" si="58"/>
        <v>0</v>
      </c>
      <c r="H322" s="16">
        <f t="shared" si="59"/>
        <v>52.359154929577429</v>
      </c>
      <c r="I322" s="23">
        <f t="shared" si="64"/>
        <v>69.749629595345795</v>
      </c>
      <c r="J322" s="16">
        <f t="shared" si="56"/>
        <v>56.517911302555383</v>
      </c>
      <c r="K322" s="16">
        <f t="shared" si="60"/>
        <v>13.231718292790411</v>
      </c>
      <c r="L322" s="16">
        <f t="shared" si="61"/>
        <v>0</v>
      </c>
      <c r="M322" s="16">
        <f t="shared" si="65"/>
        <v>6.9095796890163416E-2</v>
      </c>
      <c r="N322" s="16">
        <f t="shared" si="62"/>
        <v>4.2839394071901321E-2</v>
      </c>
      <c r="O322" s="16">
        <f t="shared" si="63"/>
        <v>4.2839394071901321E-2</v>
      </c>
      <c r="P322" s="1">
        <f>'App MESURE'!T318</f>
        <v>0.92038525458278853</v>
      </c>
      <c r="Q322" s="85">
        <v>7.6826418806451606</v>
      </c>
      <c r="R322" s="78">
        <f t="shared" si="57"/>
        <v>0.7700867372997936</v>
      </c>
      <c r="T322" s="85">
        <v>12.769490087096772</v>
      </c>
    </row>
    <row r="323" spans="1:20" s="1" customFormat="1" x14ac:dyDescent="0.2">
      <c r="A323" s="17">
        <v>42767</v>
      </c>
      <c r="B323" s="1">
        <f t="shared" si="66"/>
        <v>2</v>
      </c>
      <c r="C323" s="47"/>
      <c r="D323" s="47"/>
      <c r="E323" s="47">
        <v>73.169047620000001</v>
      </c>
      <c r="F323" s="51">
        <v>85.783098591549049</v>
      </c>
      <c r="G323" s="16">
        <f t="shared" si="58"/>
        <v>2.3711120742077325</v>
      </c>
      <c r="H323" s="16">
        <f t="shared" si="59"/>
        <v>83.411986517341319</v>
      </c>
      <c r="I323" s="23">
        <f t="shared" si="64"/>
        <v>96.643704810131737</v>
      </c>
      <c r="J323" s="16">
        <f t="shared" si="56"/>
        <v>75.333828235983304</v>
      </c>
      <c r="K323" s="16">
        <f t="shared" si="60"/>
        <v>21.309876574148433</v>
      </c>
      <c r="L323" s="16">
        <f t="shared" si="61"/>
        <v>1.1880639952868977</v>
      </c>
      <c r="M323" s="16">
        <f t="shared" si="65"/>
        <v>1.2143203981051596</v>
      </c>
      <c r="N323" s="16">
        <f t="shared" si="62"/>
        <v>0.75287864682519889</v>
      </c>
      <c r="O323" s="16">
        <f t="shared" si="63"/>
        <v>3.1239907210329312</v>
      </c>
      <c r="P323" s="1">
        <f>'App MESURE'!T319</f>
        <v>6.22558200082275</v>
      </c>
      <c r="Q323" s="85">
        <v>11.007515785714286</v>
      </c>
      <c r="R323" s="78">
        <f t="shared" si="57"/>
        <v>9.6198684668682457</v>
      </c>
      <c r="T323" s="85">
        <v>18.311722499999998</v>
      </c>
    </row>
    <row r="324" spans="1:20" s="1" customFormat="1" x14ac:dyDescent="0.2">
      <c r="A324" s="17">
        <v>42795</v>
      </c>
      <c r="B324" s="1">
        <f t="shared" si="66"/>
        <v>3</v>
      </c>
      <c r="C324" s="47"/>
      <c r="D324" s="47"/>
      <c r="E324" s="47">
        <v>20.26190476</v>
      </c>
      <c r="F324" s="51">
        <v>27.240375586854427</v>
      </c>
      <c r="G324" s="16">
        <f t="shared" si="58"/>
        <v>0</v>
      </c>
      <c r="H324" s="16">
        <f t="shared" si="59"/>
        <v>27.240375586854427</v>
      </c>
      <c r="I324" s="23">
        <f t="shared" si="64"/>
        <v>47.362188165715963</v>
      </c>
      <c r="J324" s="16">
        <f t="shared" si="56"/>
        <v>44.710714682679601</v>
      </c>
      <c r="K324" s="16">
        <f t="shared" si="60"/>
        <v>2.6514734830363622</v>
      </c>
      <c r="L324" s="16">
        <f t="shared" si="61"/>
        <v>0</v>
      </c>
      <c r="M324" s="16">
        <f t="shared" si="65"/>
        <v>0.46144175127996068</v>
      </c>
      <c r="N324" s="16">
        <f t="shared" si="62"/>
        <v>0.28609388579357564</v>
      </c>
      <c r="O324" s="16">
        <f t="shared" si="63"/>
        <v>0.28609388579357564</v>
      </c>
      <c r="P324" s="1">
        <f>'App MESURE'!T320</f>
        <v>1.4034898266524882</v>
      </c>
      <c r="Q324" s="85">
        <v>12.769490087096772</v>
      </c>
      <c r="R324" s="78">
        <f t="shared" si="57"/>
        <v>1.2485736886479748</v>
      </c>
      <c r="T324" s="85">
        <v>21.177699161290327</v>
      </c>
    </row>
    <row r="325" spans="1:20" s="1" customFormat="1" x14ac:dyDescent="0.2">
      <c r="A325" s="17">
        <v>42826</v>
      </c>
      <c r="B325" s="1">
        <f t="shared" si="66"/>
        <v>4</v>
      </c>
      <c r="C325" s="47"/>
      <c r="D325" s="47"/>
      <c r="E325" s="47">
        <v>12.05952381</v>
      </c>
      <c r="F325" s="51">
        <v>27.237558685445972</v>
      </c>
      <c r="G325" s="16">
        <f t="shared" si="58"/>
        <v>0</v>
      </c>
      <c r="H325" s="16">
        <f t="shared" si="59"/>
        <v>27.237558685445972</v>
      </c>
      <c r="I325" s="23">
        <f t="shared" si="64"/>
        <v>29.889032168482334</v>
      </c>
      <c r="J325" s="16">
        <f t="shared" si="56"/>
        <v>29.559154333183976</v>
      </c>
      <c r="K325" s="16">
        <f t="shared" si="60"/>
        <v>0.32987783529835824</v>
      </c>
      <c r="L325" s="16">
        <f t="shared" si="61"/>
        <v>0</v>
      </c>
      <c r="M325" s="16">
        <f t="shared" si="65"/>
        <v>0.17534786548638504</v>
      </c>
      <c r="N325" s="16">
        <f t="shared" si="62"/>
        <v>0.10871567660155872</v>
      </c>
      <c r="O325" s="16">
        <f t="shared" si="63"/>
        <v>0.10871567660155872</v>
      </c>
      <c r="P325" s="1">
        <f>'App MESURE'!T321</f>
        <v>0.45517864123642088</v>
      </c>
      <c r="Q325" s="85">
        <v>18.311722499999998</v>
      </c>
      <c r="R325" s="78">
        <f t="shared" si="57"/>
        <v>0.12003658586357774</v>
      </c>
      <c r="T325" s="85">
        <v>25.388743333333331</v>
      </c>
    </row>
    <row r="326" spans="1:20" s="1" customFormat="1" x14ac:dyDescent="0.2">
      <c r="A326" s="17">
        <v>42856</v>
      </c>
      <c r="B326" s="1">
        <f t="shared" si="66"/>
        <v>5</v>
      </c>
      <c r="C326" s="47"/>
      <c r="D326" s="47"/>
      <c r="E326" s="47">
        <v>4.2857142860000002</v>
      </c>
      <c r="F326" s="51">
        <v>9.7962441314553903</v>
      </c>
      <c r="G326" s="16">
        <f t="shared" si="58"/>
        <v>0</v>
      </c>
      <c r="H326" s="16">
        <f t="shared" si="59"/>
        <v>9.7962441314553903</v>
      </c>
      <c r="I326" s="23">
        <f t="shared" si="64"/>
        <v>10.126121966753749</v>
      </c>
      <c r="J326" s="16">
        <f t="shared" si="56"/>
        <v>10.117440763213205</v>
      </c>
      <c r="K326" s="16">
        <f t="shared" si="60"/>
        <v>8.6812035405436916E-3</v>
      </c>
      <c r="L326" s="16">
        <f t="shared" si="61"/>
        <v>0</v>
      </c>
      <c r="M326" s="16">
        <f t="shared" si="65"/>
        <v>6.6632188884826318E-2</v>
      </c>
      <c r="N326" s="16">
        <f t="shared" si="62"/>
        <v>4.1311957108592319E-2</v>
      </c>
      <c r="O326" s="16">
        <f t="shared" si="63"/>
        <v>4.1311957108592319E-2</v>
      </c>
      <c r="P326" s="1">
        <f>'App MESURE'!T322</f>
        <v>0.14176099786670257</v>
      </c>
      <c r="Q326" s="85">
        <v>21.177699161290327</v>
      </c>
      <c r="R326" s="78">
        <f t="shared" si="57"/>
        <v>1.0090009789224495E-2</v>
      </c>
      <c r="T326" s="85">
        <v>26.69703451612903</v>
      </c>
    </row>
    <row r="327" spans="1:20" s="1" customFormat="1" ht="13.5" thickBot="1" x14ac:dyDescent="0.25">
      <c r="A327" s="17">
        <v>42887</v>
      </c>
      <c r="B327" s="1">
        <f t="shared" si="66"/>
        <v>6</v>
      </c>
      <c r="C327" s="47"/>
      <c r="D327" s="47"/>
      <c r="E327" s="47">
        <v>5.404761905</v>
      </c>
      <c r="F327" s="51">
        <v>16.057746478873213</v>
      </c>
      <c r="G327" s="16">
        <f t="shared" si="58"/>
        <v>0</v>
      </c>
      <c r="H327" s="16">
        <f t="shared" si="59"/>
        <v>16.057746478873213</v>
      </c>
      <c r="I327" s="23">
        <f t="shared" si="64"/>
        <v>16.066427682413757</v>
      </c>
      <c r="J327" s="16">
        <f t="shared" ref="J327:J390" si="67">I327/SQRT(1+(I327/($K$2*(300+(25*Q327)+0.05*(Q327)^3)))^2)</f>
        <v>16.047240128364241</v>
      </c>
      <c r="K327" s="16">
        <f t="shared" si="60"/>
        <v>1.9187554049516109E-2</v>
      </c>
      <c r="L327" s="16">
        <f t="shared" si="61"/>
        <v>0</v>
      </c>
      <c r="M327" s="16">
        <f t="shared" si="65"/>
        <v>2.5320231776233999E-2</v>
      </c>
      <c r="N327" s="16">
        <f t="shared" si="62"/>
        <v>1.569854370126508E-2</v>
      </c>
      <c r="O327" s="16">
        <f t="shared" si="63"/>
        <v>1.569854370126508E-2</v>
      </c>
      <c r="P327" s="1">
        <f>'App MESURE'!T323</f>
        <v>5.7170334561164909E-2</v>
      </c>
      <c r="Q327" s="85">
        <v>25.388743333333331</v>
      </c>
      <c r="R327" s="78">
        <f t="shared" ref="R327:R390" si="68">(P327-O327)^2</f>
        <v>1.7199094371272707E-3</v>
      </c>
      <c r="T327" s="86">
        <v>27.532275032258067</v>
      </c>
    </row>
    <row r="328" spans="1:20" s="1" customFormat="1" x14ac:dyDescent="0.2">
      <c r="A328" s="17">
        <v>42917</v>
      </c>
      <c r="B328" s="1">
        <f t="shared" si="66"/>
        <v>7</v>
      </c>
      <c r="C328" s="47"/>
      <c r="D328" s="47"/>
      <c r="E328" s="47">
        <v>1.8976190479999999</v>
      </c>
      <c r="F328" s="51">
        <v>3.3248826291079765</v>
      </c>
      <c r="G328" s="16">
        <f t="shared" si="58"/>
        <v>0</v>
      </c>
      <c r="H328" s="16">
        <f t="shared" si="59"/>
        <v>3.3248826291079765</v>
      </c>
      <c r="I328" s="23">
        <f t="shared" si="64"/>
        <v>3.3440701831574926</v>
      </c>
      <c r="J328" s="16">
        <f t="shared" si="67"/>
        <v>3.3439255304952527</v>
      </c>
      <c r="K328" s="16">
        <f t="shared" si="60"/>
        <v>1.4465266223995243E-4</v>
      </c>
      <c r="L328" s="16">
        <f t="shared" si="61"/>
        <v>0</v>
      </c>
      <c r="M328" s="16">
        <f t="shared" si="65"/>
        <v>9.6216880749689197E-3</v>
      </c>
      <c r="N328" s="16">
        <f t="shared" si="62"/>
        <v>5.9654466064807303E-3</v>
      </c>
      <c r="O328" s="16">
        <f t="shared" si="63"/>
        <v>5.9654466064807303E-3</v>
      </c>
      <c r="P328" s="1">
        <f>'App MESURE'!T324</f>
        <v>1.0008434792693971E-2</v>
      </c>
      <c r="Q328" s="85">
        <v>26.69703451612903</v>
      </c>
      <c r="R328" s="78">
        <f t="shared" si="68"/>
        <v>1.6345753473859833E-5</v>
      </c>
      <c r="T328" s="85">
        <v>23.402340966666667</v>
      </c>
    </row>
    <row r="329" spans="1:20" s="1" customFormat="1" ht="13.5" thickBot="1" x14ac:dyDescent="0.25">
      <c r="A329" s="17">
        <v>42948</v>
      </c>
      <c r="B329" s="4">
        <f t="shared" si="66"/>
        <v>8</v>
      </c>
      <c r="C329" s="48"/>
      <c r="D329" s="48"/>
      <c r="E329" s="48">
        <v>6.335714286</v>
      </c>
      <c r="F329" s="58">
        <v>19.894366197183043</v>
      </c>
      <c r="G329" s="25">
        <f t="shared" si="58"/>
        <v>0</v>
      </c>
      <c r="H329" s="25">
        <f t="shared" si="59"/>
        <v>19.894366197183043</v>
      </c>
      <c r="I329" s="24">
        <f t="shared" si="64"/>
        <v>19.894510849845283</v>
      </c>
      <c r="J329" s="25">
        <f t="shared" si="67"/>
        <v>19.867400313857893</v>
      </c>
      <c r="K329" s="25">
        <f t="shared" si="60"/>
        <v>2.7110535987389994E-2</v>
      </c>
      <c r="L329" s="25">
        <f t="shared" si="61"/>
        <v>0</v>
      </c>
      <c r="M329" s="25">
        <f t="shared" si="65"/>
        <v>3.6562414684881894E-3</v>
      </c>
      <c r="N329" s="25">
        <f t="shared" si="62"/>
        <v>2.2668697104626773E-3</v>
      </c>
      <c r="O329" s="25">
        <f t="shared" si="63"/>
        <v>2.2668697104626773E-3</v>
      </c>
      <c r="P329" s="4">
        <f>'App MESURE'!T325</f>
        <v>0.2647572905719478</v>
      </c>
      <c r="Q329" s="86">
        <v>27.532275032258067</v>
      </c>
      <c r="R329" s="79">
        <f t="shared" si="68"/>
        <v>6.8901221044039576E-2</v>
      </c>
      <c r="T329" s="85">
        <v>21.77505887096774</v>
      </c>
    </row>
    <row r="330" spans="1:20" s="1" customFormat="1" x14ac:dyDescent="0.2">
      <c r="A330" s="17">
        <v>42979</v>
      </c>
      <c r="B330" s="1">
        <f t="shared" si="66"/>
        <v>9</v>
      </c>
      <c r="C330" s="47"/>
      <c r="D330" s="47"/>
      <c r="E330" s="47">
        <v>0.34285714299999998</v>
      </c>
      <c r="F330" s="51">
        <v>2.0183098591549276</v>
      </c>
      <c r="G330" s="16">
        <f t="shared" si="58"/>
        <v>0</v>
      </c>
      <c r="H330" s="16">
        <f t="shared" si="59"/>
        <v>2.0183098591549276</v>
      </c>
      <c r="I330" s="23">
        <f t="shared" si="64"/>
        <v>2.0454203951423175</v>
      </c>
      <c r="J330" s="16">
        <f t="shared" si="67"/>
        <v>2.0453680499567914</v>
      </c>
      <c r="K330" s="16">
        <f t="shared" si="60"/>
        <v>5.2345185526103677E-5</v>
      </c>
      <c r="L330" s="16">
        <f t="shared" si="61"/>
        <v>0</v>
      </c>
      <c r="M330" s="16">
        <f t="shared" si="65"/>
        <v>1.3893717580255121E-3</v>
      </c>
      <c r="N330" s="16">
        <f t="shared" si="62"/>
        <v>8.6141048997581747E-4</v>
      </c>
      <c r="O330" s="16">
        <f t="shared" si="63"/>
        <v>8.6141048997581747E-4</v>
      </c>
      <c r="P330" s="1">
        <f>'App MESURE'!T326</f>
        <v>4.8324074125055266E-2</v>
      </c>
      <c r="Q330" s="85">
        <v>23.402340966666667</v>
      </c>
      <c r="R330" s="78">
        <f t="shared" si="68"/>
        <v>2.2527044393366932E-3</v>
      </c>
      <c r="T330" s="85">
        <v>14.496379083333332</v>
      </c>
    </row>
    <row r="331" spans="1:20" s="1" customFormat="1" x14ac:dyDescent="0.2">
      <c r="A331" s="17">
        <v>43009</v>
      </c>
      <c r="B331" s="1">
        <f t="shared" si="66"/>
        <v>10</v>
      </c>
      <c r="C331" s="47"/>
      <c r="D331" s="47"/>
      <c r="E331" s="47">
        <v>7.845238095</v>
      </c>
      <c r="F331" s="51">
        <v>11.368544600938954</v>
      </c>
      <c r="G331" s="16">
        <f t="shared" si="58"/>
        <v>0</v>
      </c>
      <c r="H331" s="16">
        <f t="shared" si="59"/>
        <v>11.368544600938954</v>
      </c>
      <c r="I331" s="23">
        <f t="shared" si="64"/>
        <v>11.36859694612448</v>
      </c>
      <c r="J331" s="16">
        <f t="shared" si="67"/>
        <v>11.357309380404242</v>
      </c>
      <c r="K331" s="16">
        <f t="shared" si="60"/>
        <v>1.1287565720238035E-2</v>
      </c>
      <c r="L331" s="16">
        <f t="shared" si="61"/>
        <v>0</v>
      </c>
      <c r="M331" s="16">
        <f t="shared" si="65"/>
        <v>5.2796126804969461E-4</v>
      </c>
      <c r="N331" s="16">
        <f t="shared" si="62"/>
        <v>3.2733598619081065E-4</v>
      </c>
      <c r="O331" s="16">
        <f t="shared" si="63"/>
        <v>3.2733598619081065E-4</v>
      </c>
      <c r="P331" s="1">
        <f>'App MESURE'!T327</f>
        <v>6.6604490634609385E-4</v>
      </c>
      <c r="Q331" s="85">
        <v>21.77505887096774</v>
      </c>
      <c r="R331" s="78">
        <f t="shared" si="68"/>
        <v>1.1472373259275801E-7</v>
      </c>
      <c r="T331" s="85">
        <v>8.4235918548387119</v>
      </c>
    </row>
    <row r="332" spans="1:20" s="1" customFormat="1" x14ac:dyDescent="0.2">
      <c r="A332" s="17">
        <v>43040</v>
      </c>
      <c r="B332" s="1">
        <f t="shared" si="66"/>
        <v>11</v>
      </c>
      <c r="C332" s="47"/>
      <c r="D332" s="47"/>
      <c r="E332" s="47">
        <v>37.047619050000002</v>
      </c>
      <c r="F332" s="51">
        <v>37.899999999999928</v>
      </c>
      <c r="G332" s="16">
        <f t="shared" si="58"/>
        <v>0</v>
      </c>
      <c r="H332" s="16">
        <f t="shared" si="59"/>
        <v>37.899999999999928</v>
      </c>
      <c r="I332" s="23">
        <f t="shared" si="64"/>
        <v>37.911287565720166</v>
      </c>
      <c r="J332" s="16">
        <f t="shared" si="67"/>
        <v>36.7935655687996</v>
      </c>
      <c r="K332" s="16">
        <f t="shared" si="60"/>
        <v>1.1177219969205652</v>
      </c>
      <c r="L332" s="16">
        <f t="shared" si="61"/>
        <v>0</v>
      </c>
      <c r="M332" s="16">
        <f t="shared" si="65"/>
        <v>2.0062528185888395E-4</v>
      </c>
      <c r="N332" s="16">
        <f t="shared" si="62"/>
        <v>1.2438767475250805E-4</v>
      </c>
      <c r="O332" s="16">
        <f t="shared" si="63"/>
        <v>1.2438767475250805E-4</v>
      </c>
      <c r="P332" s="1">
        <f>'App MESURE'!T328</f>
        <v>7.374330795080597E-2</v>
      </c>
      <c r="Q332" s="85">
        <v>14.496379083333332</v>
      </c>
      <c r="R332" s="78">
        <f t="shared" si="68"/>
        <v>5.4197454226119152E-3</v>
      </c>
      <c r="T332" s="85">
        <v>8.5553236903225791</v>
      </c>
    </row>
    <row r="333" spans="1:20" s="1" customFormat="1" x14ac:dyDescent="0.2">
      <c r="A333" s="17">
        <v>43070</v>
      </c>
      <c r="B333" s="1">
        <f t="shared" si="66"/>
        <v>12</v>
      </c>
      <c r="C333" s="47"/>
      <c r="D333" s="47"/>
      <c r="E333" s="47">
        <v>36.054761900000003</v>
      </c>
      <c r="F333" s="51">
        <v>43.890610328638473</v>
      </c>
      <c r="G333" s="16">
        <f t="shared" si="58"/>
        <v>0</v>
      </c>
      <c r="H333" s="16">
        <f t="shared" si="59"/>
        <v>43.890610328638473</v>
      </c>
      <c r="I333" s="23">
        <f t="shared" si="64"/>
        <v>45.008332325559039</v>
      </c>
      <c r="J333" s="16">
        <f t="shared" si="67"/>
        <v>41.128941970418438</v>
      </c>
      <c r="K333" s="16">
        <f t="shared" si="60"/>
        <v>3.8793903551406004</v>
      </c>
      <c r="L333" s="16">
        <f t="shared" si="61"/>
        <v>0</v>
      </c>
      <c r="M333" s="16">
        <f t="shared" si="65"/>
        <v>7.6237607106375909E-5</v>
      </c>
      <c r="N333" s="16">
        <f t="shared" si="62"/>
        <v>4.726731640595306E-5</v>
      </c>
      <c r="O333" s="16">
        <f t="shared" si="63"/>
        <v>4.726731640595306E-5</v>
      </c>
      <c r="P333" s="1">
        <f>'App MESURE'!T329</f>
        <v>0.68971170201825815</v>
      </c>
      <c r="Q333" s="85">
        <v>8.4235918548387119</v>
      </c>
      <c r="R333" s="78">
        <f t="shared" si="68"/>
        <v>0.4756370324926254</v>
      </c>
      <c r="T333" s="85">
        <v>8.4935191535714285</v>
      </c>
    </row>
    <row r="334" spans="1:20" s="1" customFormat="1" x14ac:dyDescent="0.2">
      <c r="A334" s="17">
        <v>43101</v>
      </c>
      <c r="B334" s="1">
        <f t="shared" si="66"/>
        <v>1</v>
      </c>
      <c r="C334" s="47"/>
      <c r="D334" s="47"/>
      <c r="E334" s="47">
        <v>72.609523809999999</v>
      </c>
      <c r="F334" s="51">
        <v>84.228169014084315</v>
      </c>
      <c r="G334" s="16">
        <f t="shared" ref="G334:G397" si="69">IF((F334-$J$2)&gt;0,$I$2*(F334-$J$2),0)</f>
        <v>2.2591678291575685</v>
      </c>
      <c r="H334" s="16">
        <f t="shared" ref="H334:H397" si="70">F334-G334</f>
        <v>81.969001184926753</v>
      </c>
      <c r="I334" s="23">
        <f t="shared" si="64"/>
        <v>85.848391540067354</v>
      </c>
      <c r="J334" s="16">
        <f t="shared" si="67"/>
        <v>65.721033490720743</v>
      </c>
      <c r="K334" s="16">
        <f t="shared" ref="K334:K397" si="71">I334-J334</f>
        <v>20.127358049346611</v>
      </c>
      <c r="L334" s="16">
        <f t="shared" ref="L334:L397" si="72">IF(K334&gt;$N$2,(K334-$N$2)/$L$2,0)</f>
        <v>0.8697050531833348</v>
      </c>
      <c r="M334" s="16">
        <f t="shared" si="65"/>
        <v>0.86973402347403528</v>
      </c>
      <c r="N334" s="16">
        <f t="shared" ref="N334:N397" si="73">$M$2*M334</f>
        <v>0.53923509455390184</v>
      </c>
      <c r="O334" s="16">
        <f t="shared" ref="O334:O397" si="74">N334+G334</f>
        <v>2.7984029237114703</v>
      </c>
      <c r="P334" s="1">
        <f>'App MESURE'!T330</f>
        <v>1.9682248624439644</v>
      </c>
      <c r="Q334" s="85">
        <v>8.5553236903225791</v>
      </c>
      <c r="R334" s="78">
        <f t="shared" si="68"/>
        <v>0.68919561340987467</v>
      </c>
      <c r="T334" s="85">
        <v>11.494192629032257</v>
      </c>
    </row>
    <row r="335" spans="1:20" s="1" customFormat="1" x14ac:dyDescent="0.2">
      <c r="A335" s="17">
        <v>43132</v>
      </c>
      <c r="B335" s="1">
        <f t="shared" si="66"/>
        <v>2</v>
      </c>
      <c r="C335" s="47"/>
      <c r="D335" s="47"/>
      <c r="E335" s="47">
        <v>65.059523810000002</v>
      </c>
      <c r="F335" s="51">
        <v>73.565258215962274</v>
      </c>
      <c r="G335" s="16">
        <f t="shared" si="69"/>
        <v>1.4915115207096774</v>
      </c>
      <c r="H335" s="16">
        <f t="shared" si="70"/>
        <v>72.073746695252595</v>
      </c>
      <c r="I335" s="23">
        <f t="shared" ref="I335:I398" si="75">H335+K334-L334</f>
        <v>91.331399691415868</v>
      </c>
      <c r="J335" s="16">
        <f t="shared" si="67"/>
        <v>67.962188848908596</v>
      </c>
      <c r="K335" s="16">
        <f t="shared" si="71"/>
        <v>23.369210842507272</v>
      </c>
      <c r="L335" s="16">
        <f t="shared" si="72"/>
        <v>1.7424802393979215</v>
      </c>
      <c r="M335" s="16">
        <f t="shared" ref="M335:M398" si="76">L335+M334-N334</f>
        <v>2.0729791683180552</v>
      </c>
      <c r="N335" s="16">
        <f t="shared" si="73"/>
        <v>1.2852470843571941</v>
      </c>
      <c r="O335" s="16">
        <f t="shared" si="74"/>
        <v>2.7767586050668713</v>
      </c>
      <c r="P335" s="1">
        <f>'App MESURE'!T331</f>
        <v>2.1566790970521814</v>
      </c>
      <c r="Q335" s="85">
        <v>8.4935191535714285</v>
      </c>
      <c r="R335" s="78">
        <f t="shared" si="68"/>
        <v>0.38449859625973992</v>
      </c>
      <c r="T335" s="85">
        <v>13.588209183333333</v>
      </c>
    </row>
    <row r="336" spans="1:20" s="1" customFormat="1" x14ac:dyDescent="0.2">
      <c r="A336" s="17">
        <v>43160</v>
      </c>
      <c r="B336" s="1">
        <f t="shared" si="66"/>
        <v>3</v>
      </c>
      <c r="C336" s="47"/>
      <c r="D336" s="47"/>
      <c r="E336" s="47">
        <v>104.37619050000001</v>
      </c>
      <c r="F336" s="51">
        <v>156.88215962441276</v>
      </c>
      <c r="G336" s="16">
        <f t="shared" si="69"/>
        <v>7.4897559192084859</v>
      </c>
      <c r="H336" s="16">
        <f t="shared" si="70"/>
        <v>149.39240370520429</v>
      </c>
      <c r="I336" s="23">
        <f t="shared" si="75"/>
        <v>171.01913430831362</v>
      </c>
      <c r="J336" s="16">
        <f t="shared" si="67"/>
        <v>100.53473923662811</v>
      </c>
      <c r="K336" s="16">
        <f t="shared" si="71"/>
        <v>70.484395071685512</v>
      </c>
      <c r="L336" s="16">
        <f t="shared" si="72"/>
        <v>14.42688212708034</v>
      </c>
      <c r="M336" s="16">
        <f t="shared" si="76"/>
        <v>15.214614211041201</v>
      </c>
      <c r="N336" s="16">
        <f t="shared" si="73"/>
        <v>9.4330608108455447</v>
      </c>
      <c r="O336" s="16">
        <f t="shared" si="74"/>
        <v>16.922816730054031</v>
      </c>
      <c r="P336" s="1">
        <f>'App MESURE'!T332</f>
        <v>11.112470829453249</v>
      </c>
      <c r="Q336" s="85">
        <v>11.494192629032257</v>
      </c>
      <c r="R336" s="78">
        <f t="shared" si="68"/>
        <v>33.760119484628305</v>
      </c>
      <c r="T336" s="85">
        <v>15.498551096774195</v>
      </c>
    </row>
    <row r="337" spans="1:20" s="1" customFormat="1" x14ac:dyDescent="0.2">
      <c r="A337" s="17">
        <v>43191</v>
      </c>
      <c r="B337" s="1">
        <f t="shared" si="66"/>
        <v>4</v>
      </c>
      <c r="C337" s="47"/>
      <c r="D337" s="47"/>
      <c r="E337" s="47">
        <v>94.52857143</v>
      </c>
      <c r="F337" s="51">
        <v>104.90845070422499</v>
      </c>
      <c r="G337" s="16">
        <f t="shared" si="69"/>
        <v>3.7480060085702553</v>
      </c>
      <c r="H337" s="16">
        <f t="shared" si="70"/>
        <v>101.16044469565473</v>
      </c>
      <c r="I337" s="23">
        <f t="shared" si="75"/>
        <v>157.2179576402599</v>
      </c>
      <c r="J337" s="16">
        <f t="shared" si="67"/>
        <v>105.9328058216211</v>
      </c>
      <c r="K337" s="16">
        <f t="shared" si="71"/>
        <v>51.285151818638795</v>
      </c>
      <c r="L337" s="16">
        <f t="shared" si="72"/>
        <v>9.2580406729870326</v>
      </c>
      <c r="M337" s="16">
        <f t="shared" si="76"/>
        <v>15.039594073182689</v>
      </c>
      <c r="N337" s="16">
        <f t="shared" si="73"/>
        <v>9.3245483253732679</v>
      </c>
      <c r="O337" s="16">
        <f t="shared" si="74"/>
        <v>13.072554333943524</v>
      </c>
      <c r="P337" s="1">
        <f>'App MESURE'!T333</f>
        <v>5.1492760565499953</v>
      </c>
      <c r="Q337" s="85">
        <v>13.588209183333333</v>
      </c>
      <c r="R337" s="78">
        <f t="shared" si="68"/>
        <v>62.778338661016157</v>
      </c>
      <c r="T337" s="85">
        <v>19.590472866666676</v>
      </c>
    </row>
    <row r="338" spans="1:20" s="1" customFormat="1" x14ac:dyDescent="0.2">
      <c r="A338" s="17">
        <v>43221</v>
      </c>
      <c r="B338" s="1">
        <f t="shared" si="66"/>
        <v>5</v>
      </c>
      <c r="C338" s="47"/>
      <c r="D338" s="47"/>
      <c r="E338" s="47">
        <v>32.830952379999999</v>
      </c>
      <c r="F338" s="51">
        <v>58.406572769953002</v>
      </c>
      <c r="G338" s="16">
        <f t="shared" si="69"/>
        <v>0.40019032983413283</v>
      </c>
      <c r="H338" s="16">
        <f t="shared" si="70"/>
        <v>58.00638244011887</v>
      </c>
      <c r="I338" s="23">
        <f t="shared" si="75"/>
        <v>100.03349358577063</v>
      </c>
      <c r="J338" s="16">
        <f t="shared" si="67"/>
        <v>85.355546518164132</v>
      </c>
      <c r="K338" s="16">
        <f t="shared" si="71"/>
        <v>14.677947067606496</v>
      </c>
      <c r="L338" s="16">
        <f t="shared" si="72"/>
        <v>0</v>
      </c>
      <c r="M338" s="16">
        <f t="shared" si="76"/>
        <v>5.7150457478094214</v>
      </c>
      <c r="N338" s="16">
        <f t="shared" si="73"/>
        <v>3.5433283636418413</v>
      </c>
      <c r="O338" s="16">
        <f t="shared" si="74"/>
        <v>3.9435186934759741</v>
      </c>
      <c r="P338" s="1">
        <f>'App MESURE'!T334</f>
        <v>2.678210971411398</v>
      </c>
      <c r="Q338" s="85">
        <v>15.498551096774195</v>
      </c>
      <c r="R338" s="78">
        <f t="shared" si="68"/>
        <v>1.6010036315162466</v>
      </c>
      <c r="T338" s="85">
        <v>24.181129935483874</v>
      </c>
    </row>
    <row r="339" spans="1:20" s="1" customFormat="1" ht="13.5" thickBot="1" x14ac:dyDescent="0.25">
      <c r="A339" s="17">
        <v>43252</v>
      </c>
      <c r="B339" s="1">
        <f t="shared" si="66"/>
        <v>6</v>
      </c>
      <c r="C339" s="47"/>
      <c r="D339" s="47"/>
      <c r="E339" s="47">
        <v>2.1452380949999998</v>
      </c>
      <c r="F339" s="51">
        <v>4.7521126760563321</v>
      </c>
      <c r="G339" s="16">
        <f t="shared" si="69"/>
        <v>0</v>
      </c>
      <c r="H339" s="16">
        <f t="shared" si="70"/>
        <v>4.7521126760563321</v>
      </c>
      <c r="I339" s="23">
        <f t="shared" si="75"/>
        <v>19.430059743662827</v>
      </c>
      <c r="J339" s="16">
        <f t="shared" si="67"/>
        <v>19.353626310054743</v>
      </c>
      <c r="K339" s="16">
        <f t="shared" si="71"/>
        <v>7.64334336080843E-2</v>
      </c>
      <c r="L339" s="16">
        <f t="shared" si="72"/>
        <v>0</v>
      </c>
      <c r="M339" s="16">
        <f t="shared" si="76"/>
        <v>2.1717173841675801</v>
      </c>
      <c r="N339" s="16">
        <f t="shared" si="73"/>
        <v>1.3464647781838996</v>
      </c>
      <c r="O339" s="16">
        <f t="shared" si="74"/>
        <v>1.3464647781838996</v>
      </c>
      <c r="P339" s="1">
        <f>'App MESURE'!T335</f>
        <v>0.31640981310898331</v>
      </c>
      <c r="Q339" s="85">
        <v>19.590472866666676</v>
      </c>
      <c r="R339" s="78">
        <f t="shared" si="68"/>
        <v>1.061013231075487</v>
      </c>
      <c r="T339" s="86">
        <v>26.326314548387089</v>
      </c>
    </row>
    <row r="340" spans="1:20" s="1" customFormat="1" x14ac:dyDescent="0.2">
      <c r="A340" s="17">
        <v>43282</v>
      </c>
      <c r="B340" s="1">
        <f t="shared" si="66"/>
        <v>7</v>
      </c>
      <c r="C340" s="47"/>
      <c r="D340" s="47"/>
      <c r="E340" s="47">
        <v>7.3809524000000001E-2</v>
      </c>
      <c r="F340" s="51">
        <v>0.68122065727699443</v>
      </c>
      <c r="G340" s="16">
        <f t="shared" si="69"/>
        <v>0</v>
      </c>
      <c r="H340" s="16">
        <f t="shared" si="70"/>
        <v>0.68122065727699443</v>
      </c>
      <c r="I340" s="23">
        <f t="shared" si="75"/>
        <v>0.75765409088507873</v>
      </c>
      <c r="J340" s="16">
        <f t="shared" si="67"/>
        <v>0.75765170555876726</v>
      </c>
      <c r="K340" s="16">
        <f t="shared" si="71"/>
        <v>2.3853263114714807E-6</v>
      </c>
      <c r="L340" s="16">
        <f t="shared" si="72"/>
        <v>0</v>
      </c>
      <c r="M340" s="16">
        <f t="shared" si="76"/>
        <v>0.82525260598368044</v>
      </c>
      <c r="N340" s="16">
        <f t="shared" si="73"/>
        <v>0.51165661570988186</v>
      </c>
      <c r="O340" s="16">
        <f t="shared" si="74"/>
        <v>0.51165661570988186</v>
      </c>
      <c r="P340" s="1">
        <f>'App MESURE'!T336</f>
        <v>4.6933964400521416E-2</v>
      </c>
      <c r="Q340" s="85">
        <v>24.181129935483874</v>
      </c>
      <c r="R340" s="78">
        <f t="shared" si="68"/>
        <v>0.21596714264000139</v>
      </c>
      <c r="T340" s="85">
        <v>22.875221300000003</v>
      </c>
    </row>
    <row r="341" spans="1:20" s="1" customFormat="1" ht="13.5" thickBot="1" x14ac:dyDescent="0.25">
      <c r="A341" s="17">
        <v>43313</v>
      </c>
      <c r="B341" s="4">
        <f t="shared" si="66"/>
        <v>8</v>
      </c>
      <c r="C341" s="48"/>
      <c r="D341" s="48"/>
      <c r="E341" s="48">
        <v>3.2428571430000002</v>
      </c>
      <c r="F341" s="58">
        <v>13.769014084507013</v>
      </c>
      <c r="G341" s="25">
        <f t="shared" si="69"/>
        <v>0</v>
      </c>
      <c r="H341" s="25">
        <f t="shared" si="70"/>
        <v>13.769014084507013</v>
      </c>
      <c r="I341" s="24">
        <f t="shared" si="75"/>
        <v>13.769016469833325</v>
      </c>
      <c r="J341" s="25">
        <f t="shared" si="67"/>
        <v>13.758401871703411</v>
      </c>
      <c r="K341" s="25">
        <f t="shared" si="71"/>
        <v>1.0614598129913944E-2</v>
      </c>
      <c r="L341" s="25">
        <f t="shared" si="72"/>
        <v>0</v>
      </c>
      <c r="M341" s="25">
        <f t="shared" si="76"/>
        <v>0.31359599027379859</v>
      </c>
      <c r="N341" s="25">
        <f t="shared" si="73"/>
        <v>0.19442951396975514</v>
      </c>
      <c r="O341" s="25">
        <f t="shared" si="74"/>
        <v>0.19442951396975514</v>
      </c>
      <c r="P341" s="4">
        <f>'App MESURE'!T337</f>
        <v>0.17245234715113056</v>
      </c>
      <c r="Q341" s="86">
        <v>26.326314548387089</v>
      </c>
      <c r="R341" s="79">
        <f t="shared" si="68"/>
        <v>4.8299586137365313E-4</v>
      </c>
      <c r="T341" s="85">
        <v>17.083488258064516</v>
      </c>
    </row>
    <row r="342" spans="1:20" s="1" customFormat="1" x14ac:dyDescent="0.2">
      <c r="A342" s="17">
        <v>43344</v>
      </c>
      <c r="B342" s="1">
        <f t="shared" si="66"/>
        <v>9</v>
      </c>
      <c r="C342" s="47"/>
      <c r="D342" s="47"/>
      <c r="E342" s="47">
        <v>41.816666669999996</v>
      </c>
      <c r="F342" s="51">
        <v>53.05680751173692</v>
      </c>
      <c r="G342" s="16">
        <f t="shared" si="69"/>
        <v>1.504399156520313E-2</v>
      </c>
      <c r="H342" s="16">
        <f t="shared" si="70"/>
        <v>53.04176352017172</v>
      </c>
      <c r="I342" s="23">
        <f t="shared" si="75"/>
        <v>53.052378118301633</v>
      </c>
      <c r="J342" s="16">
        <f t="shared" si="67"/>
        <v>52.095247790658419</v>
      </c>
      <c r="K342" s="16">
        <f t="shared" si="71"/>
        <v>0.95713032764321326</v>
      </c>
      <c r="L342" s="16">
        <f t="shared" si="72"/>
        <v>0</v>
      </c>
      <c r="M342" s="16">
        <f t="shared" si="76"/>
        <v>0.11916647630404345</v>
      </c>
      <c r="N342" s="16">
        <f t="shared" si="73"/>
        <v>7.3883215308506944E-2</v>
      </c>
      <c r="O342" s="16">
        <f t="shared" si="74"/>
        <v>8.8927206873710071E-2</v>
      </c>
      <c r="P342" s="1">
        <f>'App MESURE'!T338</f>
        <v>0.17798969649251281</v>
      </c>
      <c r="Q342" s="85">
        <v>22.875221300000003</v>
      </c>
      <c r="R342" s="78">
        <f t="shared" si="68"/>
        <v>7.932127057099345E-3</v>
      </c>
      <c r="T342" s="85">
        <v>11.986408450000003</v>
      </c>
    </row>
    <row r="343" spans="1:20" s="1" customFormat="1" x14ac:dyDescent="0.2">
      <c r="A343" s="17">
        <v>43374</v>
      </c>
      <c r="B343" s="1">
        <f t="shared" si="66"/>
        <v>10</v>
      </c>
      <c r="C343" s="47"/>
      <c r="D343" s="47"/>
      <c r="E343" s="47">
        <v>116.6119048</v>
      </c>
      <c r="F343" s="51">
        <v>138.53004694835647</v>
      </c>
      <c r="G343" s="16">
        <f t="shared" si="69"/>
        <v>6.1685299110529712</v>
      </c>
      <c r="H343" s="16">
        <f t="shared" si="70"/>
        <v>132.36151703730349</v>
      </c>
      <c r="I343" s="23">
        <f t="shared" si="75"/>
        <v>133.31864736494668</v>
      </c>
      <c r="J343" s="16">
        <f t="shared" si="67"/>
        <v>107.74308175800184</v>
      </c>
      <c r="K343" s="16">
        <f t="shared" si="71"/>
        <v>25.575565606944849</v>
      </c>
      <c r="L343" s="16">
        <f t="shared" si="72"/>
        <v>2.3364775036938195</v>
      </c>
      <c r="M343" s="16">
        <f t="shared" si="76"/>
        <v>2.3817607646893562</v>
      </c>
      <c r="N343" s="16">
        <f t="shared" si="73"/>
        <v>1.4766916741074008</v>
      </c>
      <c r="O343" s="16">
        <f t="shared" si="74"/>
        <v>7.645221585160372</v>
      </c>
      <c r="P343" s="1">
        <f>'App MESURE'!T339</f>
        <v>2.0828201087304992</v>
      </c>
      <c r="Q343" s="85">
        <v>17.083488258064516</v>
      </c>
      <c r="R343" s="78">
        <f t="shared" si="68"/>
        <v>30.940310184989229</v>
      </c>
      <c r="T343" s="85">
        <v>10.960355258064515</v>
      </c>
    </row>
    <row r="344" spans="1:20" s="1" customFormat="1" x14ac:dyDescent="0.2">
      <c r="A344" s="17">
        <v>43405</v>
      </c>
      <c r="B344" s="1">
        <f t="shared" si="66"/>
        <v>11</v>
      </c>
      <c r="C344" s="47"/>
      <c r="D344" s="47"/>
      <c r="E344" s="47">
        <v>52.171428570000003</v>
      </c>
      <c r="F344" s="51">
        <v>64.835211267605544</v>
      </c>
      <c r="G344" s="16">
        <f t="shared" si="69"/>
        <v>0.86300812798387438</v>
      </c>
      <c r="H344" s="16">
        <f t="shared" si="70"/>
        <v>63.972203139621669</v>
      </c>
      <c r="I344" s="23">
        <f t="shared" si="75"/>
        <v>87.211291242872704</v>
      </c>
      <c r="J344" s="16">
        <f t="shared" si="67"/>
        <v>72.159291181936325</v>
      </c>
      <c r="K344" s="16">
        <f t="shared" si="71"/>
        <v>15.052000060936379</v>
      </c>
      <c r="L344" s="16">
        <f t="shared" si="72"/>
        <v>0</v>
      </c>
      <c r="M344" s="16">
        <f t="shared" si="76"/>
        <v>0.90506909058195539</v>
      </c>
      <c r="N344" s="16">
        <f t="shared" si="73"/>
        <v>0.56114283616081229</v>
      </c>
      <c r="O344" s="16">
        <f t="shared" si="74"/>
        <v>1.4241509641446868</v>
      </c>
      <c r="P344" s="1">
        <f>'App MESURE'!T340</f>
        <v>6.7124212875530178</v>
      </c>
      <c r="Q344" s="85">
        <v>11.986408450000003</v>
      </c>
      <c r="R344" s="78">
        <f t="shared" si="68"/>
        <v>27.965803013441253</v>
      </c>
      <c r="T344" s="85">
        <v>7.8379457032258069</v>
      </c>
    </row>
    <row r="345" spans="1:20" s="1" customFormat="1" x14ac:dyDescent="0.2">
      <c r="A345" s="17">
        <v>43435</v>
      </c>
      <c r="B345" s="1">
        <f t="shared" si="66"/>
        <v>12</v>
      </c>
      <c r="C345" s="47"/>
      <c r="D345" s="47"/>
      <c r="E345" s="47">
        <v>5.6857142859999996</v>
      </c>
      <c r="F345" s="51">
        <v>7.0305164319248821</v>
      </c>
      <c r="G345" s="16">
        <f t="shared" si="69"/>
        <v>0</v>
      </c>
      <c r="H345" s="16">
        <f t="shared" si="70"/>
        <v>7.0305164319248821</v>
      </c>
      <c r="I345" s="23">
        <f t="shared" si="75"/>
        <v>22.082516492861259</v>
      </c>
      <c r="J345" s="16">
        <f t="shared" si="67"/>
        <v>21.717163593829159</v>
      </c>
      <c r="K345" s="16">
        <f t="shared" si="71"/>
        <v>0.3653528990321</v>
      </c>
      <c r="L345" s="16">
        <f t="shared" si="72"/>
        <v>0</v>
      </c>
      <c r="M345" s="16">
        <f t="shared" si="76"/>
        <v>0.34392625442114311</v>
      </c>
      <c r="N345" s="16">
        <f t="shared" si="73"/>
        <v>0.21323427774110873</v>
      </c>
      <c r="O345" s="16">
        <f t="shared" si="74"/>
        <v>0.21323427774110873</v>
      </c>
      <c r="P345" s="1">
        <f>'App MESURE'!T341</f>
        <v>1.3455883227941345</v>
      </c>
      <c r="Q345" s="85">
        <v>10.960355258064515</v>
      </c>
      <c r="R345" s="78">
        <f t="shared" si="68"/>
        <v>1.2822256833479502</v>
      </c>
      <c r="T345" s="85">
        <v>10.987688632142859</v>
      </c>
    </row>
    <row r="346" spans="1:20" s="1" customFormat="1" x14ac:dyDescent="0.2">
      <c r="A346" s="17">
        <v>43466</v>
      </c>
      <c r="B346" s="1">
        <f t="shared" ref="B346:B401" si="77">B334</f>
        <v>1</v>
      </c>
      <c r="C346" s="47"/>
      <c r="D346" s="47"/>
      <c r="E346" s="47">
        <v>23.20952381</v>
      </c>
      <c r="F346" s="51">
        <v>44.199061032863774</v>
      </c>
      <c r="G346" s="16">
        <f t="shared" si="69"/>
        <v>0</v>
      </c>
      <c r="H346" s="16">
        <f t="shared" si="70"/>
        <v>44.199061032863774</v>
      </c>
      <c r="I346" s="23">
        <f t="shared" si="75"/>
        <v>44.564413931895871</v>
      </c>
      <c r="J346" s="16">
        <f t="shared" si="67"/>
        <v>40.526558556449977</v>
      </c>
      <c r="K346" s="16">
        <f t="shared" si="71"/>
        <v>4.0378553754458935</v>
      </c>
      <c r="L346" s="16">
        <f t="shared" si="72"/>
        <v>0</v>
      </c>
      <c r="M346" s="16">
        <f t="shared" si="76"/>
        <v>0.13069197668003438</v>
      </c>
      <c r="N346" s="16">
        <f t="shared" si="73"/>
        <v>8.1029025541621308E-2</v>
      </c>
      <c r="O346" s="16">
        <f t="shared" si="74"/>
        <v>8.1029025541621308E-2</v>
      </c>
      <c r="P346" s="1">
        <f>'App MESURE'!T342</f>
        <v>1.2545621855935021</v>
      </c>
      <c r="Q346" s="85">
        <v>7.8379457032258069</v>
      </c>
      <c r="R346" s="78">
        <f t="shared" si="68"/>
        <v>1.3771800777413532</v>
      </c>
      <c r="T346" s="85">
        <v>14.187085322580643</v>
      </c>
    </row>
    <row r="347" spans="1:20" s="1" customFormat="1" x14ac:dyDescent="0.2">
      <c r="A347" s="17">
        <v>43497</v>
      </c>
      <c r="B347" s="1">
        <f t="shared" si="77"/>
        <v>2</v>
      </c>
      <c r="C347" s="47"/>
      <c r="D347" s="47"/>
      <c r="E347" s="47">
        <v>17.461904759999999</v>
      </c>
      <c r="F347" s="51">
        <v>23.049295774647785</v>
      </c>
      <c r="G347" s="16">
        <f t="shared" si="69"/>
        <v>0</v>
      </c>
      <c r="H347" s="16">
        <f t="shared" si="70"/>
        <v>23.049295774647785</v>
      </c>
      <c r="I347" s="23">
        <f t="shared" si="75"/>
        <v>27.087151150093678</v>
      </c>
      <c r="J347" s="16">
        <f t="shared" si="67"/>
        <v>26.423483833462793</v>
      </c>
      <c r="K347" s="16">
        <f t="shared" si="71"/>
        <v>0.6636673166308853</v>
      </c>
      <c r="L347" s="16">
        <f t="shared" si="72"/>
        <v>0</v>
      </c>
      <c r="M347" s="16">
        <f t="shared" si="76"/>
        <v>4.966295113841307E-2</v>
      </c>
      <c r="N347" s="16">
        <f t="shared" si="73"/>
        <v>3.0791029705816104E-2</v>
      </c>
      <c r="O347" s="16">
        <f t="shared" si="74"/>
        <v>3.0791029705816104E-2</v>
      </c>
      <c r="P347" s="1">
        <f>'App MESURE'!T343</f>
        <v>1.1405226110574063</v>
      </c>
      <c r="Q347" s="85">
        <v>10.987688632142859</v>
      </c>
      <c r="R347" s="78">
        <f t="shared" si="68"/>
        <v>1.2315041826491011</v>
      </c>
      <c r="T347" s="85">
        <v>14.046468333333333</v>
      </c>
    </row>
    <row r="348" spans="1:20" s="1" customFormat="1" x14ac:dyDescent="0.2">
      <c r="A348" s="17">
        <v>43525</v>
      </c>
      <c r="B348" s="1">
        <f t="shared" si="77"/>
        <v>3</v>
      </c>
      <c r="C348" s="47"/>
      <c r="D348" s="47"/>
      <c r="E348" s="47">
        <v>27.65714286</v>
      </c>
      <c r="F348" s="51">
        <v>41.86197183098583</v>
      </c>
      <c r="G348" s="16">
        <f t="shared" si="69"/>
        <v>0</v>
      </c>
      <c r="H348" s="16">
        <f t="shared" si="70"/>
        <v>41.86197183098583</v>
      </c>
      <c r="I348" s="23">
        <f t="shared" si="75"/>
        <v>42.525639147616715</v>
      </c>
      <c r="J348" s="16">
        <f t="shared" si="67"/>
        <v>40.901264235333784</v>
      </c>
      <c r="K348" s="16">
        <f t="shared" si="71"/>
        <v>1.6243749122829314</v>
      </c>
      <c r="L348" s="16">
        <f t="shared" si="72"/>
        <v>0</v>
      </c>
      <c r="M348" s="16">
        <f t="shared" si="76"/>
        <v>1.8871921432596965E-2</v>
      </c>
      <c r="N348" s="16">
        <f t="shared" si="73"/>
        <v>1.1700591288210119E-2</v>
      </c>
      <c r="O348" s="16">
        <f t="shared" si="74"/>
        <v>1.1700591288210119E-2</v>
      </c>
      <c r="P348" s="1">
        <f>'App MESURE'!T344</f>
        <v>0.39580828634460519</v>
      </c>
      <c r="Q348" s="85">
        <v>14.187085322580643</v>
      </c>
      <c r="R348" s="78">
        <f t="shared" si="68"/>
        <v>0.14753872140153659</v>
      </c>
      <c r="T348" s="85">
        <v>20.946373967741934</v>
      </c>
    </row>
    <row r="349" spans="1:20" s="1" customFormat="1" x14ac:dyDescent="0.2">
      <c r="A349" s="17">
        <v>43556</v>
      </c>
      <c r="B349" s="1">
        <f t="shared" si="77"/>
        <v>4</v>
      </c>
      <c r="C349" s="47"/>
      <c r="D349" s="47"/>
      <c r="E349" s="47">
        <v>31.914285710000001</v>
      </c>
      <c r="F349" s="51">
        <v>56.752112676056193</v>
      </c>
      <c r="G349" s="16">
        <f t="shared" si="69"/>
        <v>0.28108057151383831</v>
      </c>
      <c r="H349" s="16">
        <f t="shared" si="70"/>
        <v>56.471032104542353</v>
      </c>
      <c r="I349" s="23">
        <f t="shared" si="75"/>
        <v>58.095407016825284</v>
      </c>
      <c r="J349" s="16">
        <f t="shared" si="67"/>
        <v>54.076713725835177</v>
      </c>
      <c r="K349" s="16">
        <f t="shared" si="71"/>
        <v>4.0186932909901074</v>
      </c>
      <c r="L349" s="16">
        <f t="shared" si="72"/>
        <v>0</v>
      </c>
      <c r="M349" s="16">
        <f t="shared" si="76"/>
        <v>7.1713301443868463E-3</v>
      </c>
      <c r="N349" s="16">
        <f t="shared" si="73"/>
        <v>4.4462246895198444E-3</v>
      </c>
      <c r="O349" s="16">
        <f t="shared" si="74"/>
        <v>0.28552679620335814</v>
      </c>
      <c r="P349" s="1">
        <f>'App MESURE'!T345</f>
        <v>0.99301108719072539</v>
      </c>
      <c r="Q349" s="85">
        <v>14.046468333333333</v>
      </c>
      <c r="R349" s="78">
        <f t="shared" si="68"/>
        <v>0.50053402199389785</v>
      </c>
      <c r="T349" s="85">
        <v>21.169872766666671</v>
      </c>
    </row>
    <row r="350" spans="1:20" s="1" customFormat="1" x14ac:dyDescent="0.2">
      <c r="A350" s="17">
        <v>43586</v>
      </c>
      <c r="B350" s="1">
        <f t="shared" si="77"/>
        <v>5</v>
      </c>
      <c r="C350" s="47"/>
      <c r="D350" s="47"/>
      <c r="E350" s="47">
        <v>4.55952381</v>
      </c>
      <c r="F350" s="51">
        <v>11.959154929577453</v>
      </c>
      <c r="G350" s="16">
        <f t="shared" si="69"/>
        <v>0</v>
      </c>
      <c r="H350" s="16">
        <f t="shared" si="70"/>
        <v>11.959154929577453</v>
      </c>
      <c r="I350" s="23">
        <f t="shared" si="75"/>
        <v>15.97784822056756</v>
      </c>
      <c r="J350" s="16">
        <f t="shared" si="67"/>
        <v>15.94268038561826</v>
      </c>
      <c r="K350" s="16">
        <f t="shared" si="71"/>
        <v>3.5167834949300314E-2</v>
      </c>
      <c r="L350" s="16">
        <f t="shared" si="72"/>
        <v>0</v>
      </c>
      <c r="M350" s="16">
        <f t="shared" si="76"/>
        <v>2.7251054548670019E-3</v>
      </c>
      <c r="N350" s="16">
        <f t="shared" si="73"/>
        <v>1.6895653820175412E-3</v>
      </c>
      <c r="O350" s="16">
        <f t="shared" si="74"/>
        <v>1.6895653820175412E-3</v>
      </c>
      <c r="P350" s="1">
        <f>'App MESURE'!T346</f>
        <v>0.12193062085509151</v>
      </c>
      <c r="Q350" s="85">
        <v>20.946373967741934</v>
      </c>
      <c r="R350" s="78">
        <f t="shared" si="68"/>
        <v>1.4457911421278851E-2</v>
      </c>
      <c r="T350" s="85">
        <v>24.178802935483873</v>
      </c>
    </row>
    <row r="351" spans="1:20" s="1" customFormat="1" ht="13.5" thickBot="1" x14ac:dyDescent="0.25">
      <c r="A351" s="17">
        <v>43617</v>
      </c>
      <c r="B351" s="1">
        <f t="shared" si="77"/>
        <v>6</v>
      </c>
      <c r="C351" s="47"/>
      <c r="D351" s="47"/>
      <c r="E351" s="47">
        <v>1.30952381</v>
      </c>
      <c r="F351" s="51">
        <v>2.0281690140844999</v>
      </c>
      <c r="G351" s="16">
        <f t="shared" si="69"/>
        <v>0</v>
      </c>
      <c r="H351" s="16">
        <f t="shared" si="70"/>
        <v>2.0281690140844999</v>
      </c>
      <c r="I351" s="23">
        <f t="shared" si="75"/>
        <v>2.0633368490338002</v>
      </c>
      <c r="J351" s="16">
        <f t="shared" si="67"/>
        <v>2.0632632321694286</v>
      </c>
      <c r="K351" s="16">
        <f t="shared" si="71"/>
        <v>7.3616864371572888E-5</v>
      </c>
      <c r="L351" s="16">
        <f t="shared" si="72"/>
        <v>0</v>
      </c>
      <c r="M351" s="16">
        <f t="shared" si="76"/>
        <v>1.0355400728494608E-3</v>
      </c>
      <c r="N351" s="16">
        <f t="shared" si="73"/>
        <v>6.420348451666657E-4</v>
      </c>
      <c r="O351" s="16">
        <f t="shared" si="74"/>
        <v>6.420348451666657E-4</v>
      </c>
      <c r="P351" s="1">
        <f>'App MESURE'!T347</f>
        <v>1.8389943894153202E-2</v>
      </c>
      <c r="Q351" s="85">
        <v>21.169872766666671</v>
      </c>
      <c r="R351" s="78">
        <f t="shared" si="68"/>
        <v>3.1498827561109817E-4</v>
      </c>
      <c r="T351" s="86">
        <v>26.266556322580652</v>
      </c>
    </row>
    <row r="352" spans="1:20" s="1" customFormat="1" x14ac:dyDescent="0.2">
      <c r="A352" s="17">
        <v>43647</v>
      </c>
      <c r="B352" s="1">
        <f t="shared" si="77"/>
        <v>7</v>
      </c>
      <c r="C352" s="47"/>
      <c r="D352" s="47"/>
      <c r="E352" s="47">
        <v>0.60476190500000004</v>
      </c>
      <c r="F352" s="51">
        <v>4.2774647887323818</v>
      </c>
      <c r="G352" s="16">
        <f t="shared" si="69"/>
        <v>0</v>
      </c>
      <c r="H352" s="16">
        <f t="shared" si="70"/>
        <v>4.2774647887323818</v>
      </c>
      <c r="I352" s="23">
        <f t="shared" si="75"/>
        <v>4.2775384055967534</v>
      </c>
      <c r="J352" s="16">
        <f t="shared" si="67"/>
        <v>4.2771090722108411</v>
      </c>
      <c r="K352" s="16">
        <f t="shared" si="71"/>
        <v>4.2933338591222281E-4</v>
      </c>
      <c r="L352" s="16">
        <f t="shared" si="72"/>
        <v>0</v>
      </c>
      <c r="M352" s="16">
        <f t="shared" si="76"/>
        <v>3.9350522768279508E-4</v>
      </c>
      <c r="N352" s="16">
        <f t="shared" si="73"/>
        <v>2.4397324116333296E-4</v>
      </c>
      <c r="O352" s="16">
        <f t="shared" si="74"/>
        <v>2.4397324116333296E-4</v>
      </c>
      <c r="P352" s="1">
        <f>'App MESURE'!T348</f>
        <v>1.0194927366470876E-2</v>
      </c>
      <c r="Q352" s="85">
        <v>24.178802935483873</v>
      </c>
      <c r="R352" s="78">
        <f t="shared" si="68"/>
        <v>9.9021488003975215E-5</v>
      </c>
      <c r="T352" s="85">
        <v>23.171142800000009</v>
      </c>
    </row>
    <row r="353" spans="1:20" s="1" customFormat="1" ht="13.5" thickBot="1" x14ac:dyDescent="0.25">
      <c r="A353" s="17">
        <v>43678</v>
      </c>
      <c r="B353" s="4">
        <f t="shared" si="77"/>
        <v>8</v>
      </c>
      <c r="C353" s="48"/>
      <c r="D353" s="48"/>
      <c r="E353" s="48">
        <v>2.345238095</v>
      </c>
      <c r="F353" s="58">
        <v>9.0699530516431786</v>
      </c>
      <c r="G353" s="25">
        <f t="shared" si="69"/>
        <v>0</v>
      </c>
      <c r="H353" s="25">
        <f t="shared" si="70"/>
        <v>9.0699530516431786</v>
      </c>
      <c r="I353" s="24">
        <f t="shared" si="75"/>
        <v>9.0703823850290917</v>
      </c>
      <c r="J353" s="25">
        <f t="shared" si="67"/>
        <v>9.0673208898156954</v>
      </c>
      <c r="K353" s="25">
        <f t="shared" si="71"/>
        <v>3.0614952133962703E-3</v>
      </c>
      <c r="L353" s="25">
        <f t="shared" si="72"/>
        <v>0</v>
      </c>
      <c r="M353" s="25">
        <f t="shared" si="76"/>
        <v>1.4953198651946212E-4</v>
      </c>
      <c r="N353" s="25">
        <f t="shared" si="73"/>
        <v>9.2709831642066515E-5</v>
      </c>
      <c r="O353" s="25">
        <f t="shared" si="74"/>
        <v>9.2709831642066515E-5</v>
      </c>
      <c r="P353" s="4">
        <f>'App MESURE'!T349</f>
        <v>5.3017174545149075E-3</v>
      </c>
      <c r="Q353" s="86">
        <v>26.266556322580652</v>
      </c>
      <c r="R353" s="79">
        <f t="shared" si="68"/>
        <v>2.7133760415147363E-5</v>
      </c>
      <c r="T353" s="85">
        <v>18.640851290322576</v>
      </c>
    </row>
    <row r="354" spans="1:20" s="1" customFormat="1" x14ac:dyDescent="0.2">
      <c r="A354" s="17">
        <v>43709</v>
      </c>
      <c r="B354" s="1">
        <f t="shared" si="77"/>
        <v>9</v>
      </c>
      <c r="C354" s="47"/>
      <c r="D354" s="47"/>
      <c r="E354" s="47">
        <v>7.4976190479999998</v>
      </c>
      <c r="F354" s="51">
        <v>15.930985915492938</v>
      </c>
      <c r="G354" s="16">
        <f t="shared" si="69"/>
        <v>0</v>
      </c>
      <c r="H354" s="16">
        <f t="shared" si="70"/>
        <v>15.930985915492938</v>
      </c>
      <c r="I354" s="23">
        <f t="shared" si="75"/>
        <v>15.934047410706334</v>
      </c>
      <c r="J354" s="16">
        <f t="shared" si="67"/>
        <v>15.908544517504767</v>
      </c>
      <c r="K354" s="16">
        <f t="shared" si="71"/>
        <v>2.5502893201567289E-2</v>
      </c>
      <c r="L354" s="16">
        <f t="shared" si="72"/>
        <v>0</v>
      </c>
      <c r="M354" s="16">
        <f t="shared" si="76"/>
        <v>5.6822154877395609E-5</v>
      </c>
      <c r="N354" s="16">
        <f t="shared" si="73"/>
        <v>3.522973602398528E-5</v>
      </c>
      <c r="O354" s="16">
        <f t="shared" si="74"/>
        <v>3.522973602398528E-5</v>
      </c>
      <c r="P354" s="1">
        <f>'App MESURE'!T350</f>
        <v>9.1885483139798441E-2</v>
      </c>
      <c r="Q354" s="85">
        <v>23.171142800000009</v>
      </c>
      <c r="R354" s="78">
        <f t="shared" si="68"/>
        <v>8.4364690503375799E-3</v>
      </c>
      <c r="T354" s="85">
        <v>11.817048133333333</v>
      </c>
    </row>
    <row r="355" spans="1:20" s="1" customFormat="1" x14ac:dyDescent="0.2">
      <c r="A355" s="17">
        <v>43739</v>
      </c>
      <c r="B355" s="1">
        <f t="shared" si="77"/>
        <v>10</v>
      </c>
      <c r="C355" s="47"/>
      <c r="D355" s="47"/>
      <c r="E355" s="47">
        <v>18.07857143</v>
      </c>
      <c r="F355" s="51">
        <v>23.293896713614995</v>
      </c>
      <c r="G355" s="16">
        <f t="shared" si="69"/>
        <v>0</v>
      </c>
      <c r="H355" s="16">
        <f t="shared" si="70"/>
        <v>23.293896713614995</v>
      </c>
      <c r="I355" s="23">
        <f t="shared" si="75"/>
        <v>23.31939960681656</v>
      </c>
      <c r="J355" s="16">
        <f t="shared" si="67"/>
        <v>23.168821803407035</v>
      </c>
      <c r="K355" s="16">
        <f t="shared" si="71"/>
        <v>0.15057780340952576</v>
      </c>
      <c r="L355" s="16">
        <f t="shared" si="72"/>
        <v>0</v>
      </c>
      <c r="M355" s="16">
        <f t="shared" si="76"/>
        <v>2.1592418853410329E-5</v>
      </c>
      <c r="N355" s="16">
        <f t="shared" si="73"/>
        <v>1.3387299689114403E-5</v>
      </c>
      <c r="O355" s="16">
        <f t="shared" si="74"/>
        <v>1.3387299689114403E-5</v>
      </c>
      <c r="P355" s="1">
        <f>'App MESURE'!T351</f>
        <v>3.4465603753722526E-2</v>
      </c>
      <c r="Q355" s="85">
        <v>18.640851290322576</v>
      </c>
      <c r="R355" s="78">
        <f t="shared" si="68"/>
        <v>1.1869552185955704E-3</v>
      </c>
      <c r="T355" s="85">
        <v>10.57838980967742</v>
      </c>
    </row>
    <row r="356" spans="1:20" s="1" customFormat="1" x14ac:dyDescent="0.2">
      <c r="A356" s="17">
        <v>43770</v>
      </c>
      <c r="B356" s="1">
        <f t="shared" si="77"/>
        <v>11</v>
      </c>
      <c r="C356" s="47"/>
      <c r="D356" s="47"/>
      <c r="E356" s="47">
        <v>38.116666670000001</v>
      </c>
      <c r="F356" s="51">
        <v>64.550234741783868</v>
      </c>
      <c r="G356" s="16">
        <f t="shared" si="69"/>
        <v>0.8424917763095171</v>
      </c>
      <c r="H356" s="16">
        <f t="shared" si="70"/>
        <v>63.707742965474353</v>
      </c>
      <c r="I356" s="23">
        <f t="shared" si="75"/>
        <v>63.858320768883878</v>
      </c>
      <c r="J356" s="16">
        <f t="shared" si="67"/>
        <v>57.053972616695866</v>
      </c>
      <c r="K356" s="16">
        <f t="shared" si="71"/>
        <v>6.8043481521880125</v>
      </c>
      <c r="L356" s="16">
        <f t="shared" si="72"/>
        <v>0</v>
      </c>
      <c r="M356" s="16">
        <f t="shared" si="76"/>
        <v>8.2051191642959254E-6</v>
      </c>
      <c r="N356" s="16">
        <f t="shared" si="73"/>
        <v>5.0871738818634736E-6</v>
      </c>
      <c r="O356" s="16">
        <f t="shared" si="74"/>
        <v>0.84249686348339892</v>
      </c>
      <c r="P356" s="1">
        <f>'App MESURE'!T352</f>
        <v>0.28932043467807506</v>
      </c>
      <c r="Q356" s="85">
        <v>11.817048133333333</v>
      </c>
      <c r="R356" s="78">
        <f t="shared" si="68"/>
        <v>0.30600416138581149</v>
      </c>
      <c r="T356" s="85">
        <v>8.4994568354838709</v>
      </c>
    </row>
    <row r="357" spans="1:20" s="1" customFormat="1" x14ac:dyDescent="0.2">
      <c r="A357" s="17">
        <v>43800</v>
      </c>
      <c r="B357" s="1">
        <f t="shared" si="77"/>
        <v>12</v>
      </c>
      <c r="C357" s="47"/>
      <c r="D357" s="47"/>
      <c r="E357" s="47">
        <v>40.700000000000003</v>
      </c>
      <c r="F357" s="51">
        <v>53.232394366197056</v>
      </c>
      <c r="G357" s="16">
        <f t="shared" si="69"/>
        <v>2.7685038560605561E-2</v>
      </c>
      <c r="H357" s="16">
        <f t="shared" si="70"/>
        <v>53.204709327636451</v>
      </c>
      <c r="I357" s="23">
        <f t="shared" si="75"/>
        <v>60.009057479824463</v>
      </c>
      <c r="J357" s="16">
        <f t="shared" si="67"/>
        <v>53.381082703900063</v>
      </c>
      <c r="K357" s="16">
        <f t="shared" si="71"/>
        <v>6.6279747759244003</v>
      </c>
      <c r="L357" s="16">
        <f t="shared" si="72"/>
        <v>0</v>
      </c>
      <c r="M357" s="16">
        <f t="shared" si="76"/>
        <v>3.1179452824324518E-6</v>
      </c>
      <c r="N357" s="16">
        <f t="shared" si="73"/>
        <v>1.9331260751081199E-6</v>
      </c>
      <c r="O357" s="16">
        <f t="shared" si="74"/>
        <v>2.7686971686680668E-2</v>
      </c>
      <c r="P357" s="1">
        <f>'App MESURE'!T353</f>
        <v>1.822032445800374</v>
      </c>
      <c r="Q357" s="85">
        <v>10.57838980967742</v>
      </c>
      <c r="R357" s="78">
        <f t="shared" si="68"/>
        <v>3.2196756804722946</v>
      </c>
      <c r="T357" s="85">
        <v>13.630892775862071</v>
      </c>
    </row>
    <row r="358" spans="1:20" s="1" customFormat="1" x14ac:dyDescent="0.2">
      <c r="A358" s="17">
        <v>43831</v>
      </c>
      <c r="B358" s="1">
        <f t="shared" si="77"/>
        <v>1</v>
      </c>
      <c r="C358" s="47"/>
      <c r="D358" s="47"/>
      <c r="E358" s="47">
        <v>21.39285714</v>
      </c>
      <c r="F358" s="51">
        <v>27.763380281690058</v>
      </c>
      <c r="G358" s="16">
        <f t="shared" si="69"/>
        <v>0</v>
      </c>
      <c r="H358" s="16">
        <f t="shared" si="70"/>
        <v>27.763380281690058</v>
      </c>
      <c r="I358" s="23">
        <f t="shared" si="75"/>
        <v>34.391355057614462</v>
      </c>
      <c r="J358" s="16">
        <f t="shared" si="67"/>
        <v>32.581402863167526</v>
      </c>
      <c r="K358" s="16">
        <f t="shared" si="71"/>
        <v>1.8099521944469359</v>
      </c>
      <c r="L358" s="16">
        <f t="shared" si="72"/>
        <v>0</v>
      </c>
      <c r="M358" s="16">
        <f t="shared" si="76"/>
        <v>1.1848192073243319E-6</v>
      </c>
      <c r="N358" s="16">
        <f t="shared" si="73"/>
        <v>7.345879085410857E-7</v>
      </c>
      <c r="O358" s="16">
        <f t="shared" si="74"/>
        <v>7.345879085410857E-7</v>
      </c>
      <c r="P358" s="1">
        <f>'App MESURE'!T354</f>
        <v>0.33766700631996688</v>
      </c>
      <c r="Q358" s="85">
        <v>8.4994568354838709</v>
      </c>
      <c r="R358" s="78">
        <f t="shared" si="68"/>
        <v>0.11401851106542825</v>
      </c>
      <c r="T358" s="85">
        <v>13.170151983870968</v>
      </c>
    </row>
    <row r="359" spans="1:20" s="1" customFormat="1" x14ac:dyDescent="0.2">
      <c r="A359" s="17">
        <v>43862</v>
      </c>
      <c r="B359" s="1">
        <f t="shared" si="77"/>
        <v>2</v>
      </c>
      <c r="C359" s="47"/>
      <c r="D359" s="47"/>
      <c r="E359" s="47">
        <v>0.56428571400000005</v>
      </c>
      <c r="F359" s="51">
        <v>2.4164319248826223</v>
      </c>
      <c r="G359" s="16">
        <f t="shared" si="69"/>
        <v>0</v>
      </c>
      <c r="H359" s="16">
        <f t="shared" si="70"/>
        <v>2.4164319248826223</v>
      </c>
      <c r="I359" s="23">
        <f t="shared" si="75"/>
        <v>4.2263841193295582</v>
      </c>
      <c r="J359" s="16">
        <f t="shared" si="67"/>
        <v>4.2245594976211764</v>
      </c>
      <c r="K359" s="16">
        <f t="shared" si="71"/>
        <v>1.8246217083817129E-3</v>
      </c>
      <c r="L359" s="16">
        <f t="shared" si="72"/>
        <v>0</v>
      </c>
      <c r="M359" s="16">
        <f t="shared" si="76"/>
        <v>4.5023129878324615E-7</v>
      </c>
      <c r="N359" s="16">
        <f t="shared" si="73"/>
        <v>2.7914340524561262E-7</v>
      </c>
      <c r="O359" s="16">
        <f t="shared" si="74"/>
        <v>2.7914340524561262E-7</v>
      </c>
      <c r="P359" s="1">
        <f>'App MESURE'!T355</f>
        <v>0.17152049673733233</v>
      </c>
      <c r="Q359" s="85">
        <v>13.630892775862071</v>
      </c>
      <c r="R359" s="78">
        <f t="shared" si="68"/>
        <v>2.9419185043468091E-2</v>
      </c>
      <c r="T359" s="85">
        <v>15.12368621666667</v>
      </c>
    </row>
    <row r="360" spans="1:20" s="1" customFormat="1" x14ac:dyDescent="0.2">
      <c r="A360" s="17">
        <v>43891</v>
      </c>
      <c r="B360" s="1">
        <f t="shared" si="77"/>
        <v>3</v>
      </c>
      <c r="C360" s="47"/>
      <c r="D360" s="47"/>
      <c r="E360" s="47">
        <v>41.1</v>
      </c>
      <c r="F360" s="51">
        <v>58.200938967136068</v>
      </c>
      <c r="G360" s="16">
        <f t="shared" si="69"/>
        <v>0.38538610902133652</v>
      </c>
      <c r="H360" s="16">
        <f t="shared" si="70"/>
        <v>57.815552858114728</v>
      </c>
      <c r="I360" s="23">
        <f t="shared" si="75"/>
        <v>57.817377479823108</v>
      </c>
      <c r="J360" s="16">
        <f t="shared" si="67"/>
        <v>53.400395096065246</v>
      </c>
      <c r="K360" s="16">
        <f t="shared" si="71"/>
        <v>4.4169823837578619</v>
      </c>
      <c r="L360" s="16">
        <f t="shared" si="72"/>
        <v>0</v>
      </c>
      <c r="M360" s="16">
        <f t="shared" si="76"/>
        <v>1.7108789353763353E-7</v>
      </c>
      <c r="N360" s="16">
        <f t="shared" si="73"/>
        <v>1.0607449399333278E-7</v>
      </c>
      <c r="O360" s="16">
        <f t="shared" si="74"/>
        <v>0.38538621509583049</v>
      </c>
      <c r="P360" s="1">
        <f>'App MESURE'!T356</f>
        <v>0.41817851459908273</v>
      </c>
      <c r="Q360" s="85">
        <v>13.170151983870968</v>
      </c>
      <c r="R360" s="78">
        <f t="shared" si="68"/>
        <v>1.0753349067109974E-3</v>
      </c>
      <c r="T360" s="85">
        <v>20.544989677419359</v>
      </c>
    </row>
    <row r="361" spans="1:20" s="1" customFormat="1" x14ac:dyDescent="0.2">
      <c r="A361" s="17">
        <v>43922</v>
      </c>
      <c r="B361" s="1">
        <f t="shared" si="77"/>
        <v>4</v>
      </c>
      <c r="C361" s="47"/>
      <c r="D361" s="47"/>
      <c r="E361" s="47">
        <v>44.242857139999998</v>
      </c>
      <c r="F361" s="51">
        <v>65.2361502347417</v>
      </c>
      <c r="G361" s="16">
        <f t="shared" si="69"/>
        <v>0.89187297860973336</v>
      </c>
      <c r="H361" s="16">
        <f t="shared" si="70"/>
        <v>64.34427725613196</v>
      </c>
      <c r="I361" s="23">
        <f t="shared" si="75"/>
        <v>68.761259639889829</v>
      </c>
      <c r="J361" s="16">
        <f t="shared" si="67"/>
        <v>63.140814986468136</v>
      </c>
      <c r="K361" s="16">
        <f t="shared" si="71"/>
        <v>5.6204446534216927</v>
      </c>
      <c r="L361" s="16">
        <f t="shared" si="72"/>
        <v>0</v>
      </c>
      <c r="M361" s="16">
        <f t="shared" si="76"/>
        <v>6.5013399544300744E-8</v>
      </c>
      <c r="N361" s="16">
        <f t="shared" si="73"/>
        <v>4.0308307717466461E-8</v>
      </c>
      <c r="O361" s="16">
        <f t="shared" si="74"/>
        <v>0.89187301891804105</v>
      </c>
      <c r="P361" s="1">
        <f>'App MESURE'!T357</f>
        <v>1.4514474280690743</v>
      </c>
      <c r="Q361" s="85">
        <v>15.12368621666667</v>
      </c>
      <c r="R361" s="78">
        <f t="shared" si="68"/>
        <v>0.313123519376728</v>
      </c>
      <c r="T361" s="85">
        <v>22.099651466666668</v>
      </c>
    </row>
    <row r="362" spans="1:20" s="1" customFormat="1" x14ac:dyDescent="0.2">
      <c r="A362" s="17">
        <v>43952</v>
      </c>
      <c r="B362" s="1">
        <f t="shared" si="77"/>
        <v>5</v>
      </c>
      <c r="C362" s="47"/>
      <c r="D362" s="47"/>
      <c r="E362" s="47">
        <v>34.838095240000001</v>
      </c>
      <c r="F362" s="51">
        <v>42.707981220657224</v>
      </c>
      <c r="G362" s="16">
        <f t="shared" si="69"/>
        <v>0</v>
      </c>
      <c r="H362" s="16">
        <f t="shared" si="70"/>
        <v>42.707981220657224</v>
      </c>
      <c r="I362" s="23">
        <f t="shared" si="75"/>
        <v>48.328425874078917</v>
      </c>
      <c r="J362" s="16">
        <f t="shared" si="67"/>
        <v>47.326928542565796</v>
      </c>
      <c r="K362" s="16">
        <f t="shared" si="71"/>
        <v>1.0014973315131215</v>
      </c>
      <c r="L362" s="16">
        <f t="shared" si="72"/>
        <v>0</v>
      </c>
      <c r="M362" s="16">
        <f t="shared" si="76"/>
        <v>2.4705091826834283E-8</v>
      </c>
      <c r="N362" s="16">
        <f t="shared" si="73"/>
        <v>1.5317156932637254E-8</v>
      </c>
      <c r="O362" s="16">
        <f t="shared" si="74"/>
        <v>1.5317156932637254E-8</v>
      </c>
      <c r="P362" s="1">
        <f>'App MESURE'!T358</f>
        <v>0.52078495257138624</v>
      </c>
      <c r="Q362" s="85">
        <v>20.544989677419359</v>
      </c>
      <c r="R362" s="78">
        <f t="shared" si="68"/>
        <v>0.27121695087089148</v>
      </c>
      <c r="T362" s="85">
        <v>28.787321774193551</v>
      </c>
    </row>
    <row r="363" spans="1:20" s="1" customFormat="1" ht="13.5" thickBot="1" x14ac:dyDescent="0.25">
      <c r="A363" s="17">
        <v>43983</v>
      </c>
      <c r="B363" s="1">
        <f t="shared" si="77"/>
        <v>6</v>
      </c>
      <c r="C363" s="47"/>
      <c r="D363" s="47"/>
      <c r="E363" s="47">
        <v>2.414285714</v>
      </c>
      <c r="F363" s="51">
        <v>7.3239436619718097</v>
      </c>
      <c r="G363" s="16">
        <f t="shared" si="69"/>
        <v>0</v>
      </c>
      <c r="H363" s="16">
        <f t="shared" si="70"/>
        <v>7.3239436619718097</v>
      </c>
      <c r="I363" s="23">
        <f t="shared" si="75"/>
        <v>8.3254409934849321</v>
      </c>
      <c r="J363" s="16">
        <f t="shared" si="67"/>
        <v>8.3212035095627908</v>
      </c>
      <c r="K363" s="16">
        <f t="shared" si="71"/>
        <v>4.2374839221412941E-3</v>
      </c>
      <c r="L363" s="16">
        <f t="shared" si="72"/>
        <v>0</v>
      </c>
      <c r="M363" s="16">
        <f t="shared" si="76"/>
        <v>9.3879348941970287E-9</v>
      </c>
      <c r="N363" s="16">
        <f t="shared" si="73"/>
        <v>5.8205196344021575E-9</v>
      </c>
      <c r="O363" s="16">
        <f t="shared" si="74"/>
        <v>5.8205196344021575E-9</v>
      </c>
      <c r="P363" s="1">
        <f>'App MESURE'!T359</f>
        <v>2.4373099292849761E-2</v>
      </c>
      <c r="Q363" s="85">
        <v>22.099651466666668</v>
      </c>
      <c r="R363" s="78">
        <f t="shared" si="68"/>
        <v>5.9404768541094133E-4</v>
      </c>
      <c r="T363" s="86">
        <v>26.277312967741938</v>
      </c>
    </row>
    <row r="364" spans="1:20" s="1" customFormat="1" x14ac:dyDescent="0.2">
      <c r="A364" s="17">
        <v>44013</v>
      </c>
      <c r="B364" s="1">
        <f t="shared" si="77"/>
        <v>7</v>
      </c>
      <c r="C364" s="47"/>
      <c r="D364" s="47"/>
      <c r="E364" s="47">
        <v>2.8738095239999999</v>
      </c>
      <c r="F364" s="51">
        <v>11.662910798122038</v>
      </c>
      <c r="G364" s="16">
        <f t="shared" si="69"/>
        <v>0</v>
      </c>
      <c r="H364" s="16">
        <f t="shared" si="70"/>
        <v>11.662910798122038</v>
      </c>
      <c r="I364" s="23">
        <f t="shared" si="75"/>
        <v>11.667148282044179</v>
      </c>
      <c r="J364" s="16">
        <f t="shared" si="67"/>
        <v>11.662530161763103</v>
      </c>
      <c r="K364" s="16">
        <f t="shared" si="71"/>
        <v>4.6181202810764432E-3</v>
      </c>
      <c r="L364" s="16">
        <f t="shared" si="72"/>
        <v>0</v>
      </c>
      <c r="M364" s="16">
        <f t="shared" si="76"/>
        <v>3.5674152597948713E-9</v>
      </c>
      <c r="N364" s="16">
        <f t="shared" si="73"/>
        <v>2.2117974610728202E-9</v>
      </c>
      <c r="O364" s="16">
        <f t="shared" si="74"/>
        <v>2.2117974610728202E-9</v>
      </c>
      <c r="P364" s="1">
        <f>'App MESURE'!T360</f>
        <v>1.8382839415152189E-3</v>
      </c>
      <c r="Q364" s="85">
        <v>28.787321774193551</v>
      </c>
      <c r="R364" s="78">
        <f t="shared" si="68"/>
        <v>3.3792797178141113E-6</v>
      </c>
      <c r="T364" s="85">
        <v>23.911410766666666</v>
      </c>
    </row>
    <row r="365" spans="1:20" s="1" customFormat="1" ht="13.5" thickBot="1" x14ac:dyDescent="0.25">
      <c r="A365" s="17">
        <v>44044</v>
      </c>
      <c r="B365" s="4">
        <f t="shared" si="77"/>
        <v>8</v>
      </c>
      <c r="C365" s="48"/>
      <c r="D365" s="48"/>
      <c r="E365" s="48">
        <v>1.8261904760000001</v>
      </c>
      <c r="F365" s="58">
        <v>8.985446009389646</v>
      </c>
      <c r="G365" s="25">
        <f t="shared" si="69"/>
        <v>0</v>
      </c>
      <c r="H365" s="25">
        <f t="shared" si="70"/>
        <v>8.985446009389646</v>
      </c>
      <c r="I365" s="24">
        <f t="shared" si="75"/>
        <v>8.9900641296707224</v>
      </c>
      <c r="J365" s="25">
        <f t="shared" si="67"/>
        <v>8.987087636284377</v>
      </c>
      <c r="K365" s="25">
        <f t="shared" si="71"/>
        <v>2.9764933863454246E-3</v>
      </c>
      <c r="L365" s="25">
        <f t="shared" si="72"/>
        <v>0</v>
      </c>
      <c r="M365" s="25">
        <f t="shared" si="76"/>
        <v>1.3556177987220511E-9</v>
      </c>
      <c r="N365" s="25">
        <f t="shared" si="73"/>
        <v>8.4048303520767171E-10</v>
      </c>
      <c r="O365" s="25">
        <f t="shared" si="74"/>
        <v>8.4048303520767171E-10</v>
      </c>
      <c r="P365" s="4">
        <f>'App MESURE'!T361</f>
        <v>0.15993958351057533</v>
      </c>
      <c r="Q365" s="86">
        <v>26.277312967741938</v>
      </c>
      <c r="R365" s="79">
        <f t="shared" si="68"/>
        <v>2.5580670104683283E-2</v>
      </c>
      <c r="T365" s="85">
        <v>17.423234564516129</v>
      </c>
    </row>
    <row r="366" spans="1:20" s="1" customFormat="1" x14ac:dyDescent="0.2">
      <c r="A366" s="17">
        <v>44075</v>
      </c>
      <c r="B366" s="1">
        <f t="shared" si="77"/>
        <v>9</v>
      </c>
      <c r="C366" s="47"/>
      <c r="D366" s="47"/>
      <c r="E366" s="47">
        <v>5.4214285709999999</v>
      </c>
      <c r="F366" s="51">
        <v>8.4802816901408349</v>
      </c>
      <c r="G366" s="16">
        <f t="shared" si="69"/>
        <v>0</v>
      </c>
      <c r="H366" s="16">
        <f t="shared" si="70"/>
        <v>8.4802816901408349</v>
      </c>
      <c r="I366" s="23">
        <f t="shared" si="75"/>
        <v>8.4832581835271803</v>
      </c>
      <c r="J366" s="16">
        <f t="shared" si="67"/>
        <v>8.4797831777554116</v>
      </c>
      <c r="K366" s="16">
        <f t="shared" si="71"/>
        <v>3.4750057717687355E-3</v>
      </c>
      <c r="L366" s="16">
        <f t="shared" si="72"/>
        <v>0</v>
      </c>
      <c r="M366" s="16">
        <f t="shared" si="76"/>
        <v>5.1513476351437937E-10</v>
      </c>
      <c r="N366" s="16">
        <f t="shared" si="73"/>
        <v>3.1938355337891522E-10</v>
      </c>
      <c r="O366" s="16">
        <f t="shared" si="74"/>
        <v>3.1938355337891522E-10</v>
      </c>
      <c r="P366" s="1">
        <f>'App MESURE'!T362</f>
        <v>5.0856820888920698E-2</v>
      </c>
      <c r="Q366" s="85">
        <v>23.911410766666666</v>
      </c>
      <c r="R366" s="78">
        <f t="shared" si="68"/>
        <v>2.5864161984420963E-3</v>
      </c>
      <c r="T366" s="85">
        <v>14.462332386666668</v>
      </c>
    </row>
    <row r="367" spans="1:20" s="1" customFormat="1" x14ac:dyDescent="0.2">
      <c r="A367" s="17">
        <v>44105</v>
      </c>
      <c r="B367" s="1">
        <f t="shared" si="77"/>
        <v>10</v>
      </c>
      <c r="C367" s="47"/>
      <c r="D367" s="47"/>
      <c r="E367" s="47">
        <v>24.057142859999999</v>
      </c>
      <c r="F367" s="51">
        <v>37.24178403755856</v>
      </c>
      <c r="G367" s="16">
        <f t="shared" si="69"/>
        <v>0</v>
      </c>
      <c r="H367" s="16">
        <f t="shared" si="70"/>
        <v>37.24178403755856</v>
      </c>
      <c r="I367" s="23">
        <f t="shared" si="75"/>
        <v>37.245259043330329</v>
      </c>
      <c r="J367" s="16">
        <f t="shared" si="67"/>
        <v>36.530544986293108</v>
      </c>
      <c r="K367" s="16">
        <f t="shared" si="71"/>
        <v>0.71471405703722013</v>
      </c>
      <c r="L367" s="16">
        <f t="shared" si="72"/>
        <v>0</v>
      </c>
      <c r="M367" s="16">
        <f t="shared" si="76"/>
        <v>1.9575121013546415E-10</v>
      </c>
      <c r="N367" s="16">
        <f t="shared" si="73"/>
        <v>1.2136575028398778E-10</v>
      </c>
      <c r="O367" s="16">
        <f t="shared" si="74"/>
        <v>1.2136575028398778E-10</v>
      </c>
      <c r="P367" s="1">
        <f>'App MESURE'!T363</f>
        <v>2.7458811338961626E-2</v>
      </c>
      <c r="Q367" s="85">
        <v>17.423234564516129</v>
      </c>
      <c r="R367" s="78">
        <f t="shared" si="68"/>
        <v>7.5398631348356907E-4</v>
      </c>
      <c r="T367" s="85">
        <v>9.9068839645161297</v>
      </c>
    </row>
    <row r="368" spans="1:20" s="1" customFormat="1" x14ac:dyDescent="0.2">
      <c r="A368" s="17">
        <v>44136</v>
      </c>
      <c r="B368" s="1">
        <f t="shared" si="77"/>
        <v>11</v>
      </c>
      <c r="C368" s="47"/>
      <c r="D368" s="47"/>
      <c r="E368" s="47">
        <v>38.43571429</v>
      </c>
      <c r="F368" s="51">
        <v>38.912676056338</v>
      </c>
      <c r="G368" s="16">
        <f t="shared" si="69"/>
        <v>0</v>
      </c>
      <c r="H368" s="16">
        <f t="shared" si="70"/>
        <v>38.912676056338</v>
      </c>
      <c r="I368" s="23">
        <f t="shared" si="75"/>
        <v>39.62739011337522</v>
      </c>
      <c r="J368" s="16">
        <f t="shared" si="67"/>
        <v>38.350328859867638</v>
      </c>
      <c r="K368" s="16">
        <f t="shared" si="71"/>
        <v>1.2770612535075827</v>
      </c>
      <c r="L368" s="16">
        <f t="shared" si="72"/>
        <v>0</v>
      </c>
      <c r="M368" s="16">
        <f t="shared" si="76"/>
        <v>7.4385459851476365E-11</v>
      </c>
      <c r="N368" s="16">
        <f t="shared" si="73"/>
        <v>4.6118985107915347E-11</v>
      </c>
      <c r="O368" s="16">
        <f t="shared" si="74"/>
        <v>4.6118985107915347E-11</v>
      </c>
      <c r="P368" s="1">
        <f>'App MESURE'!T364</f>
        <v>0.20864877960147776</v>
      </c>
      <c r="Q368" s="85">
        <v>14.462332386666668</v>
      </c>
      <c r="R368" s="78">
        <f t="shared" si="68"/>
        <v>4.3534313209940695E-2</v>
      </c>
      <c r="T368" s="85">
        <v>8.5142108548387103</v>
      </c>
    </row>
    <row r="369" spans="1:20" s="1" customFormat="1" x14ac:dyDescent="0.2">
      <c r="A369" s="17">
        <v>44166</v>
      </c>
      <c r="B369" s="1">
        <f t="shared" si="77"/>
        <v>12</v>
      </c>
      <c r="C369" s="47"/>
      <c r="D369" s="47"/>
      <c r="E369" s="47">
        <v>33.43571429</v>
      </c>
      <c r="F369" s="51">
        <v>40.979812206572682</v>
      </c>
      <c r="G369" s="16">
        <f t="shared" si="69"/>
        <v>0</v>
      </c>
      <c r="H369" s="16">
        <f t="shared" si="70"/>
        <v>40.979812206572682</v>
      </c>
      <c r="I369" s="23">
        <f t="shared" si="75"/>
        <v>42.256873460080264</v>
      </c>
      <c r="J369" s="16">
        <f t="shared" si="67"/>
        <v>39.524238244639044</v>
      </c>
      <c r="K369" s="16">
        <f t="shared" si="71"/>
        <v>2.7326352154412206</v>
      </c>
      <c r="L369" s="16">
        <f t="shared" si="72"/>
        <v>0</v>
      </c>
      <c r="M369" s="16">
        <f t="shared" si="76"/>
        <v>2.8266474743561018E-11</v>
      </c>
      <c r="N369" s="16">
        <f t="shared" si="73"/>
        <v>1.7525214341007831E-11</v>
      </c>
      <c r="O369" s="16">
        <f t="shared" si="74"/>
        <v>1.7525214341007831E-11</v>
      </c>
      <c r="P369" s="1">
        <f>'App MESURE'!T365</f>
        <v>0.60059489354915119</v>
      </c>
      <c r="Q369" s="85">
        <v>9.9068839645161297</v>
      </c>
      <c r="R369" s="78">
        <f t="shared" si="68"/>
        <v>0.36071422613626514</v>
      </c>
      <c r="T369" s="85">
        <v>11.257405107142858</v>
      </c>
    </row>
    <row r="370" spans="1:20" s="1" customFormat="1" x14ac:dyDescent="0.2">
      <c r="A370" s="17">
        <v>44197</v>
      </c>
      <c r="B370" s="1">
        <f t="shared" si="77"/>
        <v>1</v>
      </c>
      <c r="C370" s="47"/>
      <c r="D370" s="47"/>
      <c r="E370" s="47">
        <v>94.871428570000006</v>
      </c>
      <c r="F370" s="51">
        <v>119.61126760563354</v>
      </c>
      <c r="G370" s="16">
        <f t="shared" si="69"/>
        <v>4.8065077966850325</v>
      </c>
      <c r="H370" s="16">
        <f t="shared" si="70"/>
        <v>114.80475980894852</v>
      </c>
      <c r="I370" s="23">
        <f t="shared" si="75"/>
        <v>117.53739502438974</v>
      </c>
      <c r="J370" s="16">
        <f t="shared" si="67"/>
        <v>76.981969153030064</v>
      </c>
      <c r="K370" s="16">
        <f t="shared" si="71"/>
        <v>40.555425871359674</v>
      </c>
      <c r="L370" s="16">
        <f t="shared" si="72"/>
        <v>6.3693720136868315</v>
      </c>
      <c r="M370" s="16">
        <f t="shared" si="76"/>
        <v>6.3693720136975722</v>
      </c>
      <c r="N370" s="16">
        <f t="shared" si="73"/>
        <v>3.9490106484924947</v>
      </c>
      <c r="O370" s="16">
        <f t="shared" si="74"/>
        <v>8.7555184451775272</v>
      </c>
      <c r="P370" s="1">
        <f>'App MESURE'!T366</f>
        <v>5.365151571395308</v>
      </c>
      <c r="Q370" s="85">
        <v>8.5142108548387103</v>
      </c>
      <c r="R370" s="78">
        <f t="shared" si="68"/>
        <v>11.494587538839818</v>
      </c>
      <c r="T370" s="85">
        <v>12.045087061290319</v>
      </c>
    </row>
    <row r="371" spans="1:20" s="1" customFormat="1" x14ac:dyDescent="0.2">
      <c r="A371" s="17">
        <v>44228</v>
      </c>
      <c r="B371" s="1">
        <f t="shared" si="77"/>
        <v>2</v>
      </c>
      <c r="C371" s="47"/>
      <c r="D371" s="47"/>
      <c r="E371" s="47">
        <v>45.242857139999998</v>
      </c>
      <c r="F371" s="51">
        <v>47.026760563380257</v>
      </c>
      <c r="G371" s="16">
        <f t="shared" si="69"/>
        <v>0</v>
      </c>
      <c r="H371" s="16">
        <f t="shared" si="70"/>
        <v>47.026760563380257</v>
      </c>
      <c r="I371" s="23">
        <f t="shared" si="75"/>
        <v>81.212814421053096</v>
      </c>
      <c r="J371" s="16">
        <f t="shared" si="67"/>
        <v>67.655779262009531</v>
      </c>
      <c r="K371" s="16">
        <f t="shared" si="71"/>
        <v>13.557035159043565</v>
      </c>
      <c r="L371" s="16">
        <f t="shared" si="72"/>
        <v>0</v>
      </c>
      <c r="M371" s="16">
        <f t="shared" si="76"/>
        <v>2.4203613652050775</v>
      </c>
      <c r="N371" s="16">
        <f t="shared" si="73"/>
        <v>1.5006240464271481</v>
      </c>
      <c r="O371" s="16">
        <f t="shared" si="74"/>
        <v>1.5006240464271481</v>
      </c>
      <c r="P371" s="1">
        <f>'App MESURE'!T367</f>
        <v>0.38484772450007748</v>
      </c>
      <c r="Q371" s="85">
        <v>11.257405107142858</v>
      </c>
      <c r="R371" s="78">
        <f t="shared" si="68"/>
        <v>1.244956800573102</v>
      </c>
      <c r="T371" s="85">
        <v>15.044954966666667</v>
      </c>
    </row>
    <row r="372" spans="1:20" s="1" customFormat="1" x14ac:dyDescent="0.2">
      <c r="A372" s="17">
        <v>44256</v>
      </c>
      <c r="B372" s="1">
        <f t="shared" si="77"/>
        <v>3</v>
      </c>
      <c r="C372" s="47"/>
      <c r="D372" s="47"/>
      <c r="E372" s="47">
        <v>42.871428569999999</v>
      </c>
      <c r="F372" s="51">
        <v>60.275586854460002</v>
      </c>
      <c r="G372" s="16">
        <f t="shared" si="69"/>
        <v>0.53474650119425049</v>
      </c>
      <c r="H372" s="16">
        <f t="shared" si="70"/>
        <v>59.740840353265753</v>
      </c>
      <c r="I372" s="23">
        <f t="shared" si="75"/>
        <v>73.297875512309318</v>
      </c>
      <c r="J372" s="16">
        <f t="shared" si="67"/>
        <v>63.728963821573473</v>
      </c>
      <c r="K372" s="16">
        <f t="shared" si="71"/>
        <v>9.5689116907358454</v>
      </c>
      <c r="L372" s="16">
        <f t="shared" si="72"/>
        <v>0</v>
      </c>
      <c r="M372" s="16">
        <f t="shared" si="76"/>
        <v>0.91973731877792941</v>
      </c>
      <c r="N372" s="16">
        <f t="shared" si="73"/>
        <v>0.57023713764231621</v>
      </c>
      <c r="O372" s="16">
        <f t="shared" si="74"/>
        <v>1.1049836388365666</v>
      </c>
      <c r="P372" s="1">
        <f>'App MESURE'!T368</f>
        <v>2.1490604948163061</v>
      </c>
      <c r="Q372" s="85">
        <v>12.045087061290319</v>
      </c>
      <c r="R372" s="78">
        <f t="shared" si="68"/>
        <v>1.0900964811925378</v>
      </c>
      <c r="T372" s="85">
        <v>18.82388570967742</v>
      </c>
    </row>
    <row r="373" spans="1:20" s="1" customFormat="1" x14ac:dyDescent="0.2">
      <c r="A373" s="17">
        <v>44287</v>
      </c>
      <c r="B373" s="1">
        <f t="shared" si="77"/>
        <v>4</v>
      </c>
      <c r="C373" s="47"/>
      <c r="D373" s="47"/>
      <c r="E373" s="47">
        <v>43.526190479999997</v>
      </c>
      <c r="F373" s="51">
        <v>70.562441314553837</v>
      </c>
      <c r="G373" s="16">
        <f t="shared" si="69"/>
        <v>1.2753293373338102</v>
      </c>
      <c r="H373" s="16">
        <f t="shared" si="70"/>
        <v>69.287111977220022</v>
      </c>
      <c r="I373" s="23">
        <f t="shared" si="75"/>
        <v>78.856023667955867</v>
      </c>
      <c r="J373" s="16">
        <f t="shared" si="67"/>
        <v>70.608488440221819</v>
      </c>
      <c r="K373" s="16">
        <f t="shared" si="71"/>
        <v>8.2475352277340477</v>
      </c>
      <c r="L373" s="16">
        <f t="shared" si="72"/>
        <v>0</v>
      </c>
      <c r="M373" s="16">
        <f t="shared" si="76"/>
        <v>0.34950018113561321</v>
      </c>
      <c r="N373" s="16">
        <f t="shared" si="73"/>
        <v>0.2166901123040802</v>
      </c>
      <c r="O373" s="16">
        <f t="shared" si="74"/>
        <v>1.4920194496378905</v>
      </c>
      <c r="P373" s="1">
        <f>'App MESURE'!T369</f>
        <v>1.379906508608586</v>
      </c>
      <c r="Q373" s="85">
        <v>15.044954966666667</v>
      </c>
      <c r="R373" s="78">
        <f t="shared" si="68"/>
        <v>1.2569311546240301E-2</v>
      </c>
      <c r="T373" s="85">
        <v>21.769598299999995</v>
      </c>
    </row>
    <row r="374" spans="1:20" s="1" customFormat="1" x14ac:dyDescent="0.2">
      <c r="A374" s="17">
        <v>44317</v>
      </c>
      <c r="B374" s="1">
        <f t="shared" si="77"/>
        <v>5</v>
      </c>
      <c r="C374" s="47"/>
      <c r="D374" s="47"/>
      <c r="E374" s="47">
        <v>5.2642857139999997</v>
      </c>
      <c r="F374" s="51">
        <v>19.611737089201846</v>
      </c>
      <c r="G374" s="16">
        <f t="shared" si="69"/>
        <v>0</v>
      </c>
      <c r="H374" s="16">
        <f t="shared" si="70"/>
        <v>19.611737089201846</v>
      </c>
      <c r="I374" s="23">
        <f t="shared" si="75"/>
        <v>27.859272316935893</v>
      </c>
      <c r="J374" s="16">
        <f t="shared" si="67"/>
        <v>27.610025144749518</v>
      </c>
      <c r="K374" s="16">
        <f t="shared" si="71"/>
        <v>0.24924717218637582</v>
      </c>
      <c r="L374" s="16">
        <f t="shared" si="72"/>
        <v>0</v>
      </c>
      <c r="M374" s="16">
        <f t="shared" si="76"/>
        <v>0.13281006883153301</v>
      </c>
      <c r="N374" s="16">
        <f t="shared" si="73"/>
        <v>8.2342242675550473E-2</v>
      </c>
      <c r="O374" s="16">
        <f t="shared" si="74"/>
        <v>8.2342242675550473E-2</v>
      </c>
      <c r="P374" s="1">
        <f>'App MESURE'!T370</f>
        <v>0.1947337694180952</v>
      </c>
      <c r="Q374" s="85">
        <v>18.82388570967742</v>
      </c>
      <c r="R374" s="78">
        <f t="shared" si="68"/>
        <v>1.2631855283520146E-2</v>
      </c>
      <c r="T374" s="85">
        <v>27.123171354838718</v>
      </c>
    </row>
    <row r="375" spans="1:20" s="1" customFormat="1" ht="13.5" thickBot="1" x14ac:dyDescent="0.25">
      <c r="A375" s="17">
        <v>44348</v>
      </c>
      <c r="B375" s="1">
        <f t="shared" si="77"/>
        <v>6</v>
      </c>
      <c r="C375" s="47"/>
      <c r="D375" s="47"/>
      <c r="E375" s="47">
        <v>2.9809523809999998</v>
      </c>
      <c r="F375" s="51">
        <v>6.1586854460093754</v>
      </c>
      <c r="G375" s="16">
        <f t="shared" si="69"/>
        <v>0</v>
      </c>
      <c r="H375" s="16">
        <f t="shared" si="70"/>
        <v>6.1586854460093754</v>
      </c>
      <c r="I375" s="23">
        <f t="shared" si="75"/>
        <v>6.4079326181957512</v>
      </c>
      <c r="J375" s="16">
        <f t="shared" si="67"/>
        <v>6.4059076889652511</v>
      </c>
      <c r="K375" s="16">
        <f t="shared" si="71"/>
        <v>2.0249292305001276E-3</v>
      </c>
      <c r="L375" s="16">
        <f t="shared" si="72"/>
        <v>0</v>
      </c>
      <c r="M375" s="16">
        <f t="shared" si="76"/>
        <v>5.046782615598254E-2</v>
      </c>
      <c r="N375" s="16">
        <f t="shared" si="73"/>
        <v>3.1290052216709177E-2</v>
      </c>
      <c r="O375" s="16">
        <f t="shared" si="74"/>
        <v>3.1290052216709177E-2</v>
      </c>
      <c r="P375" s="1">
        <f>'App MESURE'!T371</f>
        <v>4.9452798226343138E-2</v>
      </c>
      <c r="Q375" s="85">
        <v>21.769598299999995</v>
      </c>
      <c r="R375" s="78">
        <f t="shared" si="68"/>
        <v>3.2988534261047436E-4</v>
      </c>
      <c r="T375" s="86">
        <v>25.006686064516124</v>
      </c>
    </row>
    <row r="376" spans="1:20" s="1" customFormat="1" x14ac:dyDescent="0.2">
      <c r="A376" s="17">
        <v>44378</v>
      </c>
      <c r="B376" s="1">
        <f t="shared" si="77"/>
        <v>7</v>
      </c>
      <c r="C376" s="47"/>
      <c r="D376" s="47"/>
      <c r="E376" s="47">
        <v>1.2833333330000001</v>
      </c>
      <c r="F376" s="51">
        <v>5.7413145539905983</v>
      </c>
      <c r="G376" s="16">
        <f t="shared" si="69"/>
        <v>0</v>
      </c>
      <c r="H376" s="16">
        <f t="shared" si="70"/>
        <v>5.7413145539905983</v>
      </c>
      <c r="I376" s="23">
        <f t="shared" si="75"/>
        <v>5.7433394832210984</v>
      </c>
      <c r="J376" s="16">
        <f t="shared" si="67"/>
        <v>5.7426483808052247</v>
      </c>
      <c r="K376" s="16">
        <f t="shared" si="71"/>
        <v>6.9110241587377885E-4</v>
      </c>
      <c r="L376" s="16">
        <f t="shared" si="72"/>
        <v>0</v>
      </c>
      <c r="M376" s="16">
        <f t="shared" si="76"/>
        <v>1.9177773939273363E-2</v>
      </c>
      <c r="N376" s="16">
        <f t="shared" si="73"/>
        <v>1.1890219842349484E-2</v>
      </c>
      <c r="O376" s="16">
        <f t="shared" si="74"/>
        <v>1.1890219842349484E-2</v>
      </c>
      <c r="P376" s="1">
        <f>'App MESURE'!T372</f>
        <v>1.6340301702357503E-3</v>
      </c>
      <c r="Q376" s="85">
        <v>27.123171354838718</v>
      </c>
      <c r="R376" s="78">
        <f t="shared" si="68"/>
        <v>1.0518942659037241E-4</v>
      </c>
      <c r="T376" s="85">
        <v>22.602084399999999</v>
      </c>
    </row>
    <row r="377" spans="1:20" s="1" customFormat="1" ht="13.5" thickBot="1" x14ac:dyDescent="0.25">
      <c r="A377" s="17">
        <v>44409</v>
      </c>
      <c r="B377" s="4">
        <f t="shared" si="77"/>
        <v>8</v>
      </c>
      <c r="C377" s="48"/>
      <c r="D377" s="48"/>
      <c r="E377" s="48">
        <v>0.67380952400000005</v>
      </c>
      <c r="F377" s="58">
        <v>1.9338028169014043</v>
      </c>
      <c r="G377" s="25">
        <f t="shared" si="69"/>
        <v>0</v>
      </c>
      <c r="H377" s="25">
        <f t="shared" si="70"/>
        <v>1.9338028169014043</v>
      </c>
      <c r="I377" s="24">
        <f t="shared" si="75"/>
        <v>1.9344939193172781</v>
      </c>
      <c r="J377" s="25">
        <f t="shared" si="67"/>
        <v>1.9344585361881228</v>
      </c>
      <c r="K377" s="25">
        <f t="shared" si="71"/>
        <v>3.538312915529751E-5</v>
      </c>
      <c r="L377" s="25">
        <f t="shared" si="72"/>
        <v>0</v>
      </c>
      <c r="M377" s="25">
        <f t="shared" si="76"/>
        <v>7.2875540969238786E-3</v>
      </c>
      <c r="N377" s="25">
        <f t="shared" si="73"/>
        <v>4.5182835400928044E-3</v>
      </c>
      <c r="O377" s="25">
        <f t="shared" si="74"/>
        <v>4.5182835400928044E-3</v>
      </c>
      <c r="P377" s="4">
        <f>'App MESURE'!T373</f>
        <v>3.8186574630509395E-4</v>
      </c>
      <c r="Q377" s="86">
        <v>25.006686064516124</v>
      </c>
      <c r="R377" s="79">
        <f t="shared" si="68"/>
        <v>1.7109952164763591E-5</v>
      </c>
      <c r="T377" s="85">
        <v>19.484963709677427</v>
      </c>
    </row>
    <row r="378" spans="1:20" s="1" customFormat="1" x14ac:dyDescent="0.2">
      <c r="A378" s="17">
        <v>44440</v>
      </c>
      <c r="B378" s="1">
        <f t="shared" si="77"/>
        <v>9</v>
      </c>
      <c r="C378" s="47"/>
      <c r="D378" s="47"/>
      <c r="E378" s="47">
        <v>4.5357142860000002</v>
      </c>
      <c r="F378" s="51">
        <v>12.094366197183083</v>
      </c>
      <c r="G378" s="16">
        <f t="shared" si="69"/>
        <v>0</v>
      </c>
      <c r="H378" s="16">
        <f t="shared" si="70"/>
        <v>12.094366197183083</v>
      </c>
      <c r="I378" s="23">
        <f t="shared" si="75"/>
        <v>12.094401580312239</v>
      </c>
      <c r="J378" s="16">
        <f t="shared" si="67"/>
        <v>12.082308325415102</v>
      </c>
      <c r="K378" s="16">
        <f t="shared" si="71"/>
        <v>1.2093254897136418E-2</v>
      </c>
      <c r="L378" s="16">
        <f t="shared" si="72"/>
        <v>0</v>
      </c>
      <c r="M378" s="16">
        <f t="shared" si="76"/>
        <v>2.7692705568310742E-3</v>
      </c>
      <c r="N378" s="16">
        <f t="shared" si="73"/>
        <v>1.716947745235266E-3</v>
      </c>
      <c r="O378" s="16">
        <f t="shared" si="74"/>
        <v>1.716947745235266E-3</v>
      </c>
      <c r="P378" s="1">
        <f>'App MESURE'!T374</f>
        <v>5.0846588959059455E-2</v>
      </c>
      <c r="Q378" s="85">
        <v>22.602084399999999</v>
      </c>
      <c r="R378" s="78">
        <f t="shared" si="68"/>
        <v>2.4137216457990923E-3</v>
      </c>
      <c r="T378" s="85">
        <v>11.23215811</v>
      </c>
    </row>
    <row r="379" spans="1:20" s="1" customFormat="1" x14ac:dyDescent="0.2">
      <c r="A379" s="17">
        <v>44470</v>
      </c>
      <c r="B379" s="1">
        <f t="shared" si="77"/>
        <v>10</v>
      </c>
      <c r="C379" s="47"/>
      <c r="D379" s="47"/>
      <c r="E379" s="47">
        <v>1.14047619</v>
      </c>
      <c r="F379" s="51">
        <v>1.749295774647885</v>
      </c>
      <c r="G379" s="16">
        <f t="shared" si="69"/>
        <v>0</v>
      </c>
      <c r="H379" s="16">
        <f t="shared" si="70"/>
        <v>1.749295774647885</v>
      </c>
      <c r="I379" s="23">
        <f t="shared" si="75"/>
        <v>1.7613890295450214</v>
      </c>
      <c r="J379" s="16">
        <f t="shared" si="67"/>
        <v>1.7613308908838556</v>
      </c>
      <c r="K379" s="16">
        <f t="shared" si="71"/>
        <v>5.8138661165774153E-5</v>
      </c>
      <c r="L379" s="16">
        <f t="shared" si="72"/>
        <v>0</v>
      </c>
      <c r="M379" s="16">
        <f t="shared" si="76"/>
        <v>1.0523228115958082E-3</v>
      </c>
      <c r="N379" s="16">
        <f t="shared" si="73"/>
        <v>6.524401431894011E-4</v>
      </c>
      <c r="O379" s="16">
        <f t="shared" si="74"/>
        <v>6.524401431894011E-4</v>
      </c>
      <c r="P379" s="1">
        <f>'App MESURE'!T375</f>
        <v>2.7432844468212876E-2</v>
      </c>
      <c r="Q379" s="85">
        <v>19.484963709677427</v>
      </c>
      <c r="R379" s="78">
        <f t="shared" si="68"/>
        <v>7.1719005581173602E-4</v>
      </c>
      <c r="T379" s="85">
        <v>10.716930564516131</v>
      </c>
    </row>
    <row r="380" spans="1:20" s="1" customFormat="1" x14ac:dyDescent="0.2">
      <c r="A380" s="17">
        <v>44501</v>
      </c>
      <c r="B380" s="1">
        <f t="shared" si="77"/>
        <v>11</v>
      </c>
      <c r="C380" s="47"/>
      <c r="D380" s="47"/>
      <c r="E380" s="47">
        <v>33.783333329999998</v>
      </c>
      <c r="F380" s="51">
        <v>45.468544600938898</v>
      </c>
      <c r="G380" s="16">
        <f t="shared" si="69"/>
        <v>0</v>
      </c>
      <c r="H380" s="16">
        <f t="shared" si="70"/>
        <v>45.468544600938898</v>
      </c>
      <c r="I380" s="23">
        <f t="shared" si="75"/>
        <v>45.468602739600065</v>
      </c>
      <c r="J380" s="16">
        <f t="shared" si="67"/>
        <v>42.609944805116569</v>
      </c>
      <c r="K380" s="16">
        <f t="shared" si="71"/>
        <v>2.8586579344834959</v>
      </c>
      <c r="L380" s="16">
        <f t="shared" si="72"/>
        <v>0</v>
      </c>
      <c r="M380" s="16">
        <f t="shared" si="76"/>
        <v>3.998826684064071E-4</v>
      </c>
      <c r="N380" s="16">
        <f t="shared" si="73"/>
        <v>2.4792725441197239E-4</v>
      </c>
      <c r="O380" s="16">
        <f t="shared" si="74"/>
        <v>2.4792725441197239E-4</v>
      </c>
      <c r="P380" s="1">
        <f>'App MESURE'!T376</f>
        <v>0.20866640788601909</v>
      </c>
      <c r="Q380" s="85">
        <v>11.23215811</v>
      </c>
      <c r="R380" s="78">
        <f t="shared" si="68"/>
        <v>4.3438263068787591E-2</v>
      </c>
      <c r="T380" s="85">
        <v>10.069839016129031</v>
      </c>
    </row>
    <row r="381" spans="1:20" s="1" customFormat="1" x14ac:dyDescent="0.2">
      <c r="A381" s="17">
        <v>44531</v>
      </c>
      <c r="B381" s="1">
        <f t="shared" si="77"/>
        <v>12</v>
      </c>
      <c r="C381" s="47"/>
      <c r="D381" s="47"/>
      <c r="E381" s="47">
        <v>48.48809524</v>
      </c>
      <c r="F381" s="51">
        <v>57.8563380281688</v>
      </c>
      <c r="G381" s="16">
        <f t="shared" si="69"/>
        <v>0.36057720930308323</v>
      </c>
      <c r="H381" s="16">
        <f t="shared" si="70"/>
        <v>57.495760818865719</v>
      </c>
      <c r="I381" s="23">
        <f t="shared" si="75"/>
        <v>60.354418753349215</v>
      </c>
      <c r="J381" s="16">
        <f t="shared" si="67"/>
        <v>53.727974171384581</v>
      </c>
      <c r="K381" s="16">
        <f t="shared" si="71"/>
        <v>6.626444581964634</v>
      </c>
      <c r="L381" s="16">
        <f t="shared" si="72"/>
        <v>0</v>
      </c>
      <c r="M381" s="16">
        <f t="shared" si="76"/>
        <v>1.5195541399443471E-4</v>
      </c>
      <c r="N381" s="16">
        <f t="shared" si="73"/>
        <v>9.4212356676549527E-5</v>
      </c>
      <c r="O381" s="16">
        <f t="shared" si="74"/>
        <v>0.36067142165975979</v>
      </c>
      <c r="P381" s="1">
        <f>'App MESURE'!T377</f>
        <v>0.60018232757296264</v>
      </c>
      <c r="Q381" s="85">
        <v>10.716930564516131</v>
      </c>
      <c r="R381" s="78">
        <f t="shared" si="68"/>
        <v>5.7365474051363108E-2</v>
      </c>
      <c r="T381" s="85">
        <v>12.819055785714285</v>
      </c>
    </row>
    <row r="382" spans="1:20" s="1" customFormat="1" x14ac:dyDescent="0.2">
      <c r="A382" s="17">
        <v>44562</v>
      </c>
      <c r="B382" s="1">
        <f t="shared" si="77"/>
        <v>1</v>
      </c>
      <c r="C382" s="47"/>
      <c r="D382" s="47"/>
      <c r="E382" s="47">
        <v>4.0880952380000002</v>
      </c>
      <c r="F382" s="51">
        <v>7.2920187793427047</v>
      </c>
      <c r="G382" s="16">
        <f t="shared" si="69"/>
        <v>0</v>
      </c>
      <c r="H382" s="16">
        <f t="shared" si="70"/>
        <v>7.2920187793427047</v>
      </c>
      <c r="I382" s="23">
        <f t="shared" si="75"/>
        <v>13.918463361307339</v>
      </c>
      <c r="J382" s="16">
        <f t="shared" si="67"/>
        <v>13.813965078169439</v>
      </c>
      <c r="K382" s="16">
        <f t="shared" si="71"/>
        <v>0.10449828313790022</v>
      </c>
      <c r="L382" s="16">
        <f t="shared" si="72"/>
        <v>0</v>
      </c>
      <c r="M382" s="16">
        <f t="shared" si="76"/>
        <v>5.7743057317885185E-5</v>
      </c>
      <c r="N382" s="16">
        <f t="shared" si="73"/>
        <v>3.5800695537088817E-5</v>
      </c>
      <c r="O382" s="16">
        <f t="shared" si="74"/>
        <v>3.5800695537088817E-5</v>
      </c>
      <c r="P382" s="1">
        <f>'App MESURE'!T378</f>
        <v>5.3674390804246572</v>
      </c>
      <c r="Q382" s="85">
        <v>10.069839016129031</v>
      </c>
      <c r="R382" s="78">
        <f t="shared" si="68"/>
        <v>28.809017967246916</v>
      </c>
      <c r="T382" s="85">
        <v>11.387080490322582</v>
      </c>
    </row>
    <row r="383" spans="1:20" s="1" customFormat="1" x14ac:dyDescent="0.2">
      <c r="A383" s="17">
        <v>44593</v>
      </c>
      <c r="B383" s="1">
        <f t="shared" si="77"/>
        <v>2</v>
      </c>
      <c r="C383" s="47"/>
      <c r="D383" s="47"/>
      <c r="E383" s="47">
        <v>13.68571429</v>
      </c>
      <c r="F383" s="51">
        <v>19.521126760563366</v>
      </c>
      <c r="G383" s="16">
        <f t="shared" si="69"/>
        <v>0</v>
      </c>
      <c r="H383" s="16">
        <f t="shared" si="70"/>
        <v>19.521126760563366</v>
      </c>
      <c r="I383" s="23">
        <f t="shared" si="75"/>
        <v>19.625625043701266</v>
      </c>
      <c r="J383" s="16">
        <f t="shared" si="67"/>
        <v>19.424387731789608</v>
      </c>
      <c r="K383" s="16">
        <f t="shared" si="71"/>
        <v>0.20123731191165817</v>
      </c>
      <c r="L383" s="16">
        <f t="shared" si="72"/>
        <v>0</v>
      </c>
      <c r="M383" s="16">
        <f t="shared" si="76"/>
        <v>2.1942361780796369E-5</v>
      </c>
      <c r="N383" s="16">
        <f t="shared" si="73"/>
        <v>1.3604264304093748E-5</v>
      </c>
      <c r="O383" s="16">
        <f t="shared" si="74"/>
        <v>1.3604264304093748E-5</v>
      </c>
      <c r="P383" s="1">
        <f>'App MESURE'!T379</f>
        <v>0.38471389990301624</v>
      </c>
      <c r="Q383" s="85">
        <v>12.819055785714285</v>
      </c>
      <c r="R383" s="78">
        <f t="shared" si="68"/>
        <v>0.14799431746451255</v>
      </c>
      <c r="T383" s="85">
        <v>13.679797050000001</v>
      </c>
    </row>
    <row r="384" spans="1:20" s="1" customFormat="1" x14ac:dyDescent="0.2">
      <c r="A384" s="17">
        <v>44621</v>
      </c>
      <c r="B384" s="1">
        <f t="shared" si="77"/>
        <v>3</v>
      </c>
      <c r="C384" s="47"/>
      <c r="D384" s="47"/>
      <c r="E384" s="47">
        <v>88.585714289999999</v>
      </c>
      <c r="F384" s="51">
        <v>115.27230046948335</v>
      </c>
      <c r="G384" s="16">
        <f t="shared" si="69"/>
        <v>4.4941319776169033</v>
      </c>
      <c r="H384" s="16">
        <f t="shared" si="70"/>
        <v>110.77816849186645</v>
      </c>
      <c r="I384" s="23">
        <f t="shared" si="75"/>
        <v>110.97940580377811</v>
      </c>
      <c r="J384" s="16">
        <f t="shared" si="67"/>
        <v>82.511152762323633</v>
      </c>
      <c r="K384" s="16">
        <f t="shared" si="71"/>
        <v>28.468253041454474</v>
      </c>
      <c r="L384" s="16">
        <f t="shared" si="72"/>
        <v>3.1152500067639846</v>
      </c>
      <c r="M384" s="16">
        <f t="shared" si="76"/>
        <v>3.1152583448614615</v>
      </c>
      <c r="N384" s="16">
        <f t="shared" si="73"/>
        <v>1.9314601738141062</v>
      </c>
      <c r="O384" s="16">
        <f t="shared" si="74"/>
        <v>6.4255921514310099</v>
      </c>
      <c r="P384" s="1">
        <f>'App MESURE'!T380</f>
        <v>2.1489885886082165</v>
      </c>
      <c r="Q384" s="85">
        <v>11.387080490322582</v>
      </c>
      <c r="R384" s="78">
        <f t="shared" si="68"/>
        <v>18.28933803354861</v>
      </c>
      <c r="T384" s="85">
        <v>20.890111838709679</v>
      </c>
    </row>
    <row r="385" spans="1:20" s="1" customFormat="1" x14ac:dyDescent="0.2">
      <c r="A385" s="17">
        <v>44652</v>
      </c>
      <c r="B385" s="1">
        <f t="shared" si="77"/>
        <v>4</v>
      </c>
      <c r="C385" s="47"/>
      <c r="D385" s="47"/>
      <c r="E385" s="47">
        <v>32.614285709999997</v>
      </c>
      <c r="F385" s="51">
        <v>43.920657276995243</v>
      </c>
      <c r="G385" s="16">
        <f t="shared" si="69"/>
        <v>0</v>
      </c>
      <c r="H385" s="16">
        <f t="shared" si="70"/>
        <v>43.920657276995243</v>
      </c>
      <c r="I385" s="23">
        <f t="shared" si="75"/>
        <v>69.273660311685731</v>
      </c>
      <c r="J385" s="16">
        <f t="shared" si="67"/>
        <v>62.447708758279624</v>
      </c>
      <c r="K385" s="16">
        <f t="shared" si="71"/>
        <v>6.8259515534061066</v>
      </c>
      <c r="L385" s="16">
        <f t="shared" si="72"/>
        <v>0</v>
      </c>
      <c r="M385" s="16">
        <f t="shared" si="76"/>
        <v>1.1837981710473553</v>
      </c>
      <c r="N385" s="16">
        <f t="shared" si="73"/>
        <v>0.73395486604936033</v>
      </c>
      <c r="O385" s="16">
        <f t="shared" si="74"/>
        <v>0.73395486604936033</v>
      </c>
      <c r="P385" s="1">
        <f>'App MESURE'!T381</f>
        <v>1.3800261808931786</v>
      </c>
      <c r="Q385" s="85">
        <v>13.679797050000001</v>
      </c>
      <c r="R385" s="78">
        <f t="shared" si="68"/>
        <v>0.4174081438640202</v>
      </c>
      <c r="T385" s="85">
        <v>23.122041566666667</v>
      </c>
    </row>
    <row r="386" spans="1:20" s="1" customFormat="1" x14ac:dyDescent="0.2">
      <c r="A386" s="17">
        <v>44682</v>
      </c>
      <c r="B386" s="1">
        <f t="shared" si="77"/>
        <v>5</v>
      </c>
      <c r="C386" s="47"/>
      <c r="D386" s="47"/>
      <c r="E386" s="47">
        <v>14.99285714</v>
      </c>
      <c r="F386" s="51">
        <v>20.346478873239363</v>
      </c>
      <c r="G386" s="16">
        <f t="shared" si="69"/>
        <v>0</v>
      </c>
      <c r="H386" s="16">
        <f t="shared" si="70"/>
        <v>20.346478873239363</v>
      </c>
      <c r="I386" s="23">
        <f t="shared" si="75"/>
        <v>27.172430426645469</v>
      </c>
      <c r="J386" s="16">
        <f t="shared" si="67"/>
        <v>26.999169256594989</v>
      </c>
      <c r="K386" s="16">
        <f t="shared" si="71"/>
        <v>0.17326117005048047</v>
      </c>
      <c r="L386" s="16">
        <f t="shared" si="72"/>
        <v>0</v>
      </c>
      <c r="M386" s="16">
        <f t="shared" si="76"/>
        <v>0.44984330499799496</v>
      </c>
      <c r="N386" s="16">
        <f t="shared" si="73"/>
        <v>0.2789028490987569</v>
      </c>
      <c r="O386" s="16">
        <f t="shared" si="74"/>
        <v>0.2789028490987569</v>
      </c>
      <c r="P386" s="1">
        <f>'App MESURE'!T382</f>
        <v>0.19467669380992078</v>
      </c>
      <c r="Q386" s="85">
        <v>20.890111838709679</v>
      </c>
      <c r="R386" s="78">
        <f t="shared" si="68"/>
        <v>7.0940452347391363E-3</v>
      </c>
      <c r="T386" s="85">
        <v>28.478540709677418</v>
      </c>
    </row>
    <row r="387" spans="1:20" s="1" customFormat="1" ht="13.5" thickBot="1" x14ac:dyDescent="0.25">
      <c r="A387" s="17">
        <v>44713</v>
      </c>
      <c r="B387" s="1">
        <f t="shared" si="77"/>
        <v>6</v>
      </c>
      <c r="C387" s="47"/>
      <c r="D387" s="47"/>
      <c r="E387" s="47">
        <v>2.0119047619999999</v>
      </c>
      <c r="F387" s="51">
        <v>8.1178403755868409</v>
      </c>
      <c r="G387" s="16">
        <f t="shared" si="69"/>
        <v>0</v>
      </c>
      <c r="H387" s="16">
        <f t="shared" si="70"/>
        <v>8.1178403755868409</v>
      </c>
      <c r="I387" s="23">
        <f t="shared" si="75"/>
        <v>8.2911015456373214</v>
      </c>
      <c r="J387" s="16">
        <f t="shared" si="67"/>
        <v>8.2874774055186986</v>
      </c>
      <c r="K387" s="16">
        <f t="shared" si="71"/>
        <v>3.6241401186227762E-3</v>
      </c>
      <c r="L387" s="16">
        <f t="shared" si="72"/>
        <v>0</v>
      </c>
      <c r="M387" s="16">
        <f t="shared" si="76"/>
        <v>0.17094045589923806</v>
      </c>
      <c r="N387" s="16">
        <f t="shared" si="73"/>
        <v>0.10598308265752759</v>
      </c>
      <c r="O387" s="16">
        <f t="shared" si="74"/>
        <v>0.10598308265752759</v>
      </c>
      <c r="P387" s="1">
        <f>'App MESURE'!T383</f>
        <v>4.9511253287523656E-2</v>
      </c>
      <c r="Q387" s="85">
        <v>23.122041566666667</v>
      </c>
      <c r="R387" s="78">
        <f t="shared" si="68"/>
        <v>3.1890675123948395E-3</v>
      </c>
      <c r="T387" s="86">
        <v>26.553123645161296</v>
      </c>
    </row>
    <row r="388" spans="1:20" s="1" customFormat="1" x14ac:dyDescent="0.2">
      <c r="A388" s="17">
        <v>44743</v>
      </c>
      <c r="B388" s="1">
        <f t="shared" si="77"/>
        <v>7</v>
      </c>
      <c r="C388" s="47"/>
      <c r="D388" s="47"/>
      <c r="E388" s="47">
        <v>3.5309523810000001</v>
      </c>
      <c r="F388" s="51">
        <v>12.568075117370876</v>
      </c>
      <c r="G388" s="16">
        <f t="shared" si="69"/>
        <v>0</v>
      </c>
      <c r="H388" s="16">
        <f t="shared" si="70"/>
        <v>12.568075117370876</v>
      </c>
      <c r="I388" s="23">
        <f t="shared" si="75"/>
        <v>12.571699257489499</v>
      </c>
      <c r="J388" s="16">
        <f t="shared" si="67"/>
        <v>12.565676092431266</v>
      </c>
      <c r="K388" s="16">
        <f t="shared" si="71"/>
        <v>6.0231650582327489E-3</v>
      </c>
      <c r="L388" s="16">
        <f t="shared" si="72"/>
        <v>0</v>
      </c>
      <c r="M388" s="16">
        <f t="shared" si="76"/>
        <v>6.495737324171047E-2</v>
      </c>
      <c r="N388" s="16">
        <f t="shared" si="73"/>
        <v>4.0273571409860494E-2</v>
      </c>
      <c r="O388" s="16">
        <f t="shared" si="74"/>
        <v>4.0273571409860494E-2</v>
      </c>
      <c r="P388" s="1">
        <f>'App MESURE'!T384</f>
        <v>1.6459656949574719E-3</v>
      </c>
      <c r="Q388" s="85">
        <v>28.478540709677418</v>
      </c>
      <c r="R388" s="78">
        <f t="shared" si="68"/>
        <v>1.4920919232660084E-3</v>
      </c>
      <c r="T388" s="85">
        <v>21.583001366666668</v>
      </c>
    </row>
    <row r="389" spans="1:20" s="1" customFormat="1" ht="13.5" thickBot="1" x14ac:dyDescent="0.25">
      <c r="A389" s="17">
        <v>44774</v>
      </c>
      <c r="B389" s="4">
        <f t="shared" si="77"/>
        <v>8</v>
      </c>
      <c r="C389" s="48"/>
      <c r="D389" s="48"/>
      <c r="E389" s="48">
        <v>1.457142857</v>
      </c>
      <c r="F389" s="58">
        <v>6.066197183098577</v>
      </c>
      <c r="G389" s="25">
        <f t="shared" si="69"/>
        <v>0</v>
      </c>
      <c r="H389" s="25">
        <f t="shared" si="70"/>
        <v>6.066197183098577</v>
      </c>
      <c r="I389" s="24">
        <f t="shared" si="75"/>
        <v>6.0722203481568098</v>
      </c>
      <c r="J389" s="25">
        <f t="shared" si="67"/>
        <v>6.0713371170960748</v>
      </c>
      <c r="K389" s="25">
        <f t="shared" si="71"/>
        <v>8.8323106073495694E-4</v>
      </c>
      <c r="L389" s="25">
        <f t="shared" si="72"/>
        <v>0</v>
      </c>
      <c r="M389" s="25">
        <f t="shared" si="76"/>
        <v>2.4683801831849976E-2</v>
      </c>
      <c r="N389" s="25">
        <f t="shared" si="73"/>
        <v>1.5303957135746985E-2</v>
      </c>
      <c r="O389" s="25">
        <f t="shared" si="74"/>
        <v>1.5303957135746985E-2</v>
      </c>
      <c r="P389" s="4">
        <f>'App MESURE'!T385</f>
        <v>3.9085291224139036E-4</v>
      </c>
      <c r="Q389" s="86">
        <v>26.553123645161296</v>
      </c>
      <c r="R389" s="79">
        <f t="shared" si="68"/>
        <v>2.2240067758114038E-4</v>
      </c>
      <c r="T389" s="85">
        <v>21.325194612903225</v>
      </c>
    </row>
    <row r="390" spans="1:20" s="1" customFormat="1" x14ac:dyDescent="0.2">
      <c r="A390" s="17">
        <v>44805</v>
      </c>
      <c r="B390" s="1">
        <f t="shared" si="77"/>
        <v>9</v>
      </c>
      <c r="C390" s="47"/>
      <c r="D390" s="47"/>
      <c r="E390" s="47">
        <v>6.3047619050000003</v>
      </c>
      <c r="F390" s="51">
        <v>17.362441314553955</v>
      </c>
      <c r="G390" s="16">
        <f t="shared" si="69"/>
        <v>0</v>
      </c>
      <c r="H390" s="16">
        <f t="shared" si="70"/>
        <v>17.362441314553955</v>
      </c>
      <c r="I390" s="23">
        <f t="shared" si="75"/>
        <v>17.363324545614688</v>
      </c>
      <c r="J390" s="16">
        <f t="shared" si="67"/>
        <v>17.322089689313284</v>
      </c>
      <c r="K390" s="16">
        <f t="shared" si="71"/>
        <v>4.1234856301404221E-2</v>
      </c>
      <c r="L390" s="16">
        <f t="shared" si="72"/>
        <v>0</v>
      </c>
      <c r="M390" s="16">
        <f t="shared" si="76"/>
        <v>9.3798446961029912E-3</v>
      </c>
      <c r="N390" s="16">
        <f t="shared" si="73"/>
        <v>5.8155037115838549E-3</v>
      </c>
      <c r="O390" s="16">
        <f t="shared" si="74"/>
        <v>5.8155037115838549E-3</v>
      </c>
      <c r="P390" s="1">
        <f>'App MESURE'!T386</f>
        <v>0</v>
      </c>
      <c r="Q390" s="85">
        <v>21.583001366666668</v>
      </c>
      <c r="R390" s="78">
        <f t="shared" si="68"/>
        <v>3.3820083419445591E-5</v>
      </c>
      <c r="T390" s="85">
        <v>15.438855033333331</v>
      </c>
    </row>
    <row r="391" spans="1:20" s="1" customFormat="1" x14ac:dyDescent="0.2">
      <c r="A391" s="17">
        <v>44835</v>
      </c>
      <c r="B391" s="1">
        <f t="shared" si="77"/>
        <v>10</v>
      </c>
      <c r="C391" s="47"/>
      <c r="D391" s="47"/>
      <c r="E391" s="47">
        <v>23.609523809999999</v>
      </c>
      <c r="F391" s="51">
        <v>28.685446009389516</v>
      </c>
      <c r="G391" s="16">
        <f t="shared" si="69"/>
        <v>0</v>
      </c>
      <c r="H391" s="16">
        <f t="shared" si="70"/>
        <v>28.685446009389516</v>
      </c>
      <c r="I391" s="23">
        <f t="shared" si="75"/>
        <v>28.72668086569092</v>
      </c>
      <c r="J391" s="16">
        <f t="shared" ref="J391:J401" si="78">I391/SQRT(1+(I391/($K$2*(300+(25*Q391)+0.05*(Q391)^3)))^2)</f>
        <v>28.534272782323537</v>
      </c>
      <c r="K391" s="16">
        <f t="shared" si="71"/>
        <v>0.19240808336738269</v>
      </c>
      <c r="L391" s="16">
        <f t="shared" si="72"/>
        <v>0</v>
      </c>
      <c r="M391" s="16">
        <f t="shared" si="76"/>
        <v>3.5643409845191364E-3</v>
      </c>
      <c r="N391" s="16">
        <f t="shared" si="73"/>
        <v>2.2098914104018647E-3</v>
      </c>
      <c r="O391" s="16">
        <f t="shared" si="74"/>
        <v>2.2098914104018647E-3</v>
      </c>
      <c r="P391" s="1">
        <f>'App MESURE'!T387</f>
        <v>0</v>
      </c>
      <c r="Q391" s="85">
        <v>21.325194612903225</v>
      </c>
      <c r="R391" s="78">
        <f t="shared" ref="R391:R401" si="79">(P391-O391)^2</f>
        <v>4.8836200457679428E-6</v>
      </c>
      <c r="T391" s="85">
        <v>12.142911612903227</v>
      </c>
    </row>
    <row r="392" spans="1:20" s="1" customFormat="1" x14ac:dyDescent="0.2">
      <c r="A392" s="17">
        <v>44866</v>
      </c>
      <c r="B392" s="1">
        <f t="shared" si="77"/>
        <v>11</v>
      </c>
      <c r="C392" s="47"/>
      <c r="D392" s="47"/>
      <c r="E392" s="47">
        <v>5.9238095240000002</v>
      </c>
      <c r="F392" s="51">
        <v>8.8882629107981224</v>
      </c>
      <c r="G392" s="16">
        <f t="shared" si="69"/>
        <v>0</v>
      </c>
      <c r="H392" s="16">
        <f t="shared" si="70"/>
        <v>8.8882629107981224</v>
      </c>
      <c r="I392" s="23">
        <f t="shared" si="75"/>
        <v>9.080670994165505</v>
      </c>
      <c r="J392" s="16">
        <f t="shared" si="78"/>
        <v>9.0666127500560538</v>
      </c>
      <c r="K392" s="16">
        <f t="shared" si="71"/>
        <v>1.4058244109451223E-2</v>
      </c>
      <c r="L392" s="16">
        <f t="shared" si="72"/>
        <v>0</v>
      </c>
      <c r="M392" s="16">
        <f t="shared" si="76"/>
        <v>1.3544495741172717E-3</v>
      </c>
      <c r="N392" s="16">
        <f t="shared" si="73"/>
        <v>8.3975873595270841E-4</v>
      </c>
      <c r="O392" s="16">
        <f t="shared" si="74"/>
        <v>8.3975873595270841E-4</v>
      </c>
      <c r="P392" s="1">
        <f>'App MESURE'!T388</f>
        <v>0</v>
      </c>
      <c r="Q392" s="85">
        <v>15.438855033333331</v>
      </c>
      <c r="R392" s="78">
        <f t="shared" si="79"/>
        <v>7.0519473460889069E-7</v>
      </c>
      <c r="T392" s="85">
        <v>8.1023862032258052</v>
      </c>
    </row>
    <row r="393" spans="1:20" s="1" customFormat="1" x14ac:dyDescent="0.2">
      <c r="A393" s="17">
        <v>44896</v>
      </c>
      <c r="B393" s="1">
        <f t="shared" si="77"/>
        <v>12</v>
      </c>
      <c r="C393" s="47"/>
      <c r="D393" s="47"/>
      <c r="E393" s="47">
        <v>83.973809520000003</v>
      </c>
      <c r="F393" s="51">
        <v>95.654929577464628</v>
      </c>
      <c r="G393" s="16">
        <f t="shared" si="69"/>
        <v>3.0818160719945404</v>
      </c>
      <c r="H393" s="16">
        <f t="shared" si="70"/>
        <v>92.57311350547009</v>
      </c>
      <c r="I393" s="23">
        <f t="shared" si="75"/>
        <v>92.587171749579539</v>
      </c>
      <c r="J393" s="16">
        <f t="shared" si="78"/>
        <v>75.388249467977772</v>
      </c>
      <c r="K393" s="16">
        <f t="shared" si="71"/>
        <v>17.198922281601767</v>
      </c>
      <c r="L393" s="16">
        <f t="shared" si="72"/>
        <v>8.1308344392893764E-2</v>
      </c>
      <c r="M393" s="16">
        <f t="shared" si="76"/>
        <v>8.1823035231058328E-2</v>
      </c>
      <c r="N393" s="16">
        <f t="shared" si="73"/>
        <v>5.0730281843256161E-2</v>
      </c>
      <c r="O393" s="16">
        <f t="shared" si="74"/>
        <v>3.1325463538377964</v>
      </c>
      <c r="P393" s="1">
        <f>'App MESURE'!T389</f>
        <v>1.2252784644947445</v>
      </c>
      <c r="Q393" s="85">
        <v>12.142911612903227</v>
      </c>
      <c r="R393" s="78">
        <f t="shared" si="79"/>
        <v>3.6376708017191</v>
      </c>
      <c r="T393" s="85">
        <v>10.502267028571424</v>
      </c>
    </row>
    <row r="394" spans="1:20" s="1" customFormat="1" x14ac:dyDescent="0.2">
      <c r="A394" s="17">
        <v>44927</v>
      </c>
      <c r="B394" s="1">
        <f t="shared" si="77"/>
        <v>1</v>
      </c>
      <c r="C394" s="47"/>
      <c r="D394" s="47"/>
      <c r="E394" s="47" t="e">
        <f>#REF!</f>
        <v>#REF!</v>
      </c>
      <c r="F394" s="51"/>
      <c r="G394" s="16">
        <f t="shared" si="69"/>
        <v>0</v>
      </c>
      <c r="H394" s="16">
        <f t="shared" si="70"/>
        <v>0</v>
      </c>
      <c r="I394" s="23">
        <f t="shared" si="75"/>
        <v>17.117613937208873</v>
      </c>
      <c r="J394" s="16">
        <f t="shared" si="78"/>
        <v>16.868051101845975</v>
      </c>
      <c r="K394" s="16">
        <f t="shared" si="71"/>
        <v>0.24956283536289803</v>
      </c>
      <c r="L394" s="16">
        <f t="shared" si="72"/>
        <v>0</v>
      </c>
      <c r="M394" s="16">
        <f t="shared" si="76"/>
        <v>3.1092753387802166E-2</v>
      </c>
      <c r="N394" s="16">
        <f t="shared" si="73"/>
        <v>1.9277507100437342E-2</v>
      </c>
      <c r="O394" s="16">
        <f t="shared" si="74"/>
        <v>1.9277507100437342E-2</v>
      </c>
      <c r="P394" s="1">
        <f>'App MESURE'!T390</f>
        <v>2.116140115245306E-2</v>
      </c>
      <c r="Q394" s="85">
        <v>8.1023862032258052</v>
      </c>
      <c r="R394" s="78">
        <f t="shared" si="79"/>
        <v>3.5490567992202033E-6</v>
      </c>
      <c r="T394" s="85">
        <v>15.208301161290322</v>
      </c>
    </row>
    <row r="395" spans="1:20" s="1" customFormat="1" x14ac:dyDescent="0.2">
      <c r="A395" s="17">
        <v>44958</v>
      </c>
      <c r="B395" s="1">
        <f t="shared" si="77"/>
        <v>2</v>
      </c>
      <c r="C395" s="47"/>
      <c r="D395" s="47"/>
      <c r="E395" s="47" t="e">
        <f>#REF!</f>
        <v>#REF!</v>
      </c>
      <c r="F395" s="51"/>
      <c r="G395" s="16">
        <f t="shared" si="69"/>
        <v>0</v>
      </c>
      <c r="H395" s="16">
        <f t="shared" si="70"/>
        <v>0</v>
      </c>
      <c r="I395" s="23">
        <f t="shared" si="75"/>
        <v>0.24956283536289803</v>
      </c>
      <c r="J395" s="16">
        <f t="shared" si="78"/>
        <v>0.24956226034070109</v>
      </c>
      <c r="K395" s="16">
        <f t="shared" si="71"/>
        <v>5.7502219694138823E-7</v>
      </c>
      <c r="L395" s="16">
        <f t="shared" si="72"/>
        <v>0</v>
      </c>
      <c r="M395" s="16">
        <f t="shared" si="76"/>
        <v>1.1815246287364824E-2</v>
      </c>
      <c r="N395" s="16">
        <f t="shared" si="73"/>
        <v>7.3254526981661912E-3</v>
      </c>
      <c r="O395" s="16">
        <f t="shared" si="74"/>
        <v>7.3254526981661912E-3</v>
      </c>
      <c r="P395" s="1">
        <f>'App MESURE'!T391</f>
        <v>0.14802508677803933</v>
      </c>
      <c r="Q395" s="85">
        <v>10.502267028571424</v>
      </c>
      <c r="R395" s="78">
        <f t="shared" si="79"/>
        <v>1.9796387030210194E-2</v>
      </c>
      <c r="T395" s="85">
        <v>18.978730216666669</v>
      </c>
    </row>
    <row r="396" spans="1:20" s="1" customFormat="1" x14ac:dyDescent="0.2">
      <c r="A396" s="17">
        <v>44986</v>
      </c>
      <c r="B396" s="1">
        <f t="shared" si="77"/>
        <v>3</v>
      </c>
      <c r="C396" s="47"/>
      <c r="D396" s="47"/>
      <c r="E396" s="47" t="e">
        <f>#REF!</f>
        <v>#REF!</v>
      </c>
      <c r="F396" s="51"/>
      <c r="G396" s="16">
        <f t="shared" si="69"/>
        <v>0</v>
      </c>
      <c r="H396" s="16">
        <f t="shared" si="70"/>
        <v>0</v>
      </c>
      <c r="I396" s="23">
        <f t="shared" si="75"/>
        <v>5.7502219694138823E-7</v>
      </c>
      <c r="J396" s="16">
        <f t="shared" si="78"/>
        <v>5.7502219694138823E-7</v>
      </c>
      <c r="K396" s="16">
        <f t="shared" si="71"/>
        <v>0</v>
      </c>
      <c r="L396" s="16">
        <f t="shared" si="72"/>
        <v>0</v>
      </c>
      <c r="M396" s="16">
        <f t="shared" si="76"/>
        <v>4.4897935891986332E-3</v>
      </c>
      <c r="N396" s="16">
        <f t="shared" si="73"/>
        <v>2.7836720253031524E-3</v>
      </c>
      <c r="O396" s="16">
        <f t="shared" si="74"/>
        <v>2.7836720253031524E-3</v>
      </c>
      <c r="P396" s="1">
        <f>'App MESURE'!T392</f>
        <v>1.2899318076583088</v>
      </c>
      <c r="Q396" s="85">
        <v>15.208301161290322</v>
      </c>
      <c r="R396" s="78">
        <f t="shared" si="79"/>
        <v>1.6567503230635223</v>
      </c>
      <c r="T396" s="85">
        <v>17.684168612903225</v>
      </c>
    </row>
    <row r="397" spans="1:20" s="1" customFormat="1" x14ac:dyDescent="0.2">
      <c r="A397" s="17">
        <v>45017</v>
      </c>
      <c r="B397" s="1">
        <f t="shared" si="77"/>
        <v>4</v>
      </c>
      <c r="C397" s="47"/>
      <c r="D397" s="47"/>
      <c r="E397" s="47" t="e">
        <f>#REF!</f>
        <v>#REF!</v>
      </c>
      <c r="F397" s="51"/>
      <c r="G397" s="16">
        <f t="shared" si="69"/>
        <v>0</v>
      </c>
      <c r="H397" s="16">
        <f t="shared" si="70"/>
        <v>0</v>
      </c>
      <c r="I397" s="23">
        <f t="shared" si="75"/>
        <v>0</v>
      </c>
      <c r="J397" s="16">
        <f t="shared" si="78"/>
        <v>0</v>
      </c>
      <c r="K397" s="16">
        <f t="shared" si="71"/>
        <v>0</v>
      </c>
      <c r="L397" s="16">
        <f t="shared" si="72"/>
        <v>0</v>
      </c>
      <c r="M397" s="16">
        <f t="shared" si="76"/>
        <v>1.7061215638954808E-3</v>
      </c>
      <c r="N397" s="16">
        <f t="shared" si="73"/>
        <v>1.0577953696151981E-3</v>
      </c>
      <c r="O397" s="16">
        <f t="shared" si="74"/>
        <v>1.0577953696151981E-3</v>
      </c>
      <c r="P397" s="1">
        <f>'App MESURE'!T393</f>
        <v>1.2512319610617713E-4</v>
      </c>
      <c r="Q397" s="85">
        <v>18.978730216666669</v>
      </c>
      <c r="R397" s="78">
        <f t="shared" si="79"/>
        <v>8.6987738323804139E-7</v>
      </c>
      <c r="T397" s="85">
        <v>23.250402099999995</v>
      </c>
    </row>
    <row r="398" spans="1:20" s="1" customFormat="1" x14ac:dyDescent="0.2">
      <c r="A398" s="17">
        <v>45047</v>
      </c>
      <c r="B398" s="1">
        <f t="shared" si="77"/>
        <v>5</v>
      </c>
      <c r="C398" s="47"/>
      <c r="D398" s="47"/>
      <c r="E398" s="47" t="e">
        <f>#REF!</f>
        <v>#REF!</v>
      </c>
      <c r="F398" s="51"/>
      <c r="G398" s="16">
        <f t="shared" ref="G398:G401" si="80">IF((F398-$J$2)&gt;0,$I$2*(F398-$J$2),0)</f>
        <v>0</v>
      </c>
      <c r="H398" s="16">
        <f t="shared" ref="H398:H401" si="81">F398-G398</f>
        <v>0</v>
      </c>
      <c r="I398" s="23">
        <f t="shared" si="75"/>
        <v>0</v>
      </c>
      <c r="J398" s="16">
        <f t="shared" si="78"/>
        <v>0</v>
      </c>
      <c r="K398" s="16">
        <f t="shared" ref="K398:K401" si="82">I398-J398</f>
        <v>0</v>
      </c>
      <c r="L398" s="16">
        <f t="shared" ref="L398:L401" si="83">IF(K398&gt;$N$2,(K398-$N$2)/$L$2,0)</f>
        <v>0</v>
      </c>
      <c r="M398" s="16">
        <f t="shared" si="76"/>
        <v>6.4832619428028268E-4</v>
      </c>
      <c r="N398" s="16">
        <f t="shared" ref="N398:N401" si="84">$M$2*M398</f>
        <v>4.0196224045377528E-4</v>
      </c>
      <c r="O398" s="16">
        <f t="shared" ref="O398:O401" si="85">N398+G398</f>
        <v>4.0196224045377528E-4</v>
      </c>
      <c r="P398" s="1">
        <f>'App MESURE'!T394</f>
        <v>0.13004203542612933</v>
      </c>
      <c r="Q398" s="85">
        <v>17.684168612903225</v>
      </c>
      <c r="R398" s="78">
        <f t="shared" si="79"/>
        <v>1.6806548575587315E-2</v>
      </c>
      <c r="T398" s="85">
        <v>27.106560806451608</v>
      </c>
    </row>
    <row r="399" spans="1:20" s="1" customFormat="1" ht="13.5" thickBot="1" x14ac:dyDescent="0.25">
      <c r="A399" s="17">
        <v>45078</v>
      </c>
      <c r="B399" s="1">
        <f t="shared" si="77"/>
        <v>6</v>
      </c>
      <c r="C399" s="47"/>
      <c r="D399" s="47"/>
      <c r="E399" s="47" t="e">
        <f>#REF!</f>
        <v>#REF!</v>
      </c>
      <c r="F399" s="51"/>
      <c r="G399" s="16">
        <f t="shared" si="80"/>
        <v>0</v>
      </c>
      <c r="H399" s="16">
        <f t="shared" si="81"/>
        <v>0</v>
      </c>
      <c r="I399" s="23">
        <f t="shared" ref="I399:I401" si="86">H399+K398-L398</f>
        <v>0</v>
      </c>
      <c r="J399" s="16">
        <f t="shared" si="78"/>
        <v>0</v>
      </c>
      <c r="K399" s="16">
        <f t="shared" si="82"/>
        <v>0</v>
      </c>
      <c r="L399" s="16">
        <f t="shared" si="83"/>
        <v>0</v>
      </c>
      <c r="M399" s="16">
        <f t="shared" ref="M399:M401" si="87">L399+M398-N398</f>
        <v>2.463639538265074E-4</v>
      </c>
      <c r="N399" s="16">
        <f t="shared" si="84"/>
        <v>1.5274565137243459E-4</v>
      </c>
      <c r="O399" s="16">
        <f t="shared" si="85"/>
        <v>1.5274565137243459E-4</v>
      </c>
      <c r="P399" s="1">
        <f>'App MESURE'!T395</f>
        <v>2.309048329580096E-3</v>
      </c>
      <c r="Q399" s="85">
        <v>23.250402099999995</v>
      </c>
      <c r="R399" s="78">
        <f t="shared" si="79"/>
        <v>4.649641240045534E-6</v>
      </c>
      <c r="T399" s="86">
        <v>28.657903322580644</v>
      </c>
    </row>
    <row r="400" spans="1:20" s="1" customFormat="1" x14ac:dyDescent="0.2">
      <c r="A400" s="17">
        <v>45108</v>
      </c>
      <c r="B400" s="1">
        <f t="shared" si="77"/>
        <v>7</v>
      </c>
      <c r="C400" s="47"/>
      <c r="D400" s="47"/>
      <c r="E400" s="47" t="e">
        <f>#REF!</f>
        <v>#REF!</v>
      </c>
      <c r="F400" s="51"/>
      <c r="G400" s="16">
        <f t="shared" si="80"/>
        <v>0</v>
      </c>
      <c r="H400" s="16">
        <f t="shared" si="81"/>
        <v>0</v>
      </c>
      <c r="I400" s="23">
        <f t="shared" si="86"/>
        <v>0</v>
      </c>
      <c r="J400" s="16">
        <f t="shared" si="78"/>
        <v>0</v>
      </c>
      <c r="K400" s="16">
        <f t="shared" si="82"/>
        <v>0</v>
      </c>
      <c r="L400" s="16">
        <f t="shared" si="83"/>
        <v>0</v>
      </c>
      <c r="M400" s="16">
        <f t="shared" si="87"/>
        <v>9.3618302454072811E-5</v>
      </c>
      <c r="N400" s="16">
        <f t="shared" si="84"/>
        <v>5.804334752152514E-5</v>
      </c>
      <c r="O400" s="16">
        <f t="shared" si="85"/>
        <v>5.804334752152514E-5</v>
      </c>
      <c r="P400" s="1">
        <f>'App MESURE'!T396</f>
        <v>0</v>
      </c>
      <c r="Q400" s="85">
        <v>27.106560806451608</v>
      </c>
      <c r="R400" s="78">
        <f t="shared" si="79"/>
        <v>3.3690301915045387E-9</v>
      </c>
      <c r="T400" s="47">
        <v>22.091534199999998</v>
      </c>
    </row>
    <row r="401" spans="1:20" s="1" customFormat="1" ht="13.5" thickBot="1" x14ac:dyDescent="0.25">
      <c r="A401" s="17">
        <v>45139</v>
      </c>
      <c r="B401" s="4">
        <f t="shared" si="77"/>
        <v>8</v>
      </c>
      <c r="C401" s="48"/>
      <c r="D401" s="48"/>
      <c r="E401" s="48" t="e">
        <f>#REF!</f>
        <v>#REF!</v>
      </c>
      <c r="F401" s="58"/>
      <c r="G401" s="25">
        <f t="shared" si="80"/>
        <v>0</v>
      </c>
      <c r="H401" s="25">
        <f t="shared" si="81"/>
        <v>0</v>
      </c>
      <c r="I401" s="24">
        <f t="shared" si="86"/>
        <v>0</v>
      </c>
      <c r="J401" s="25">
        <f t="shared" si="78"/>
        <v>0</v>
      </c>
      <c r="K401" s="25">
        <f t="shared" si="82"/>
        <v>0</v>
      </c>
      <c r="L401" s="25">
        <f t="shared" si="83"/>
        <v>0</v>
      </c>
      <c r="M401" s="25">
        <f t="shared" si="87"/>
        <v>3.5574954932547671E-5</v>
      </c>
      <c r="N401" s="25">
        <f t="shared" si="84"/>
        <v>2.2056472058179557E-5</v>
      </c>
      <c r="O401" s="25">
        <f t="shared" si="85"/>
        <v>2.2056472058179557E-5</v>
      </c>
      <c r="P401" s="4">
        <f>'App MESURE'!T397</f>
        <v>0</v>
      </c>
      <c r="Q401" s="86">
        <v>28.657903322580644</v>
      </c>
      <c r="R401" s="79">
        <f t="shared" si="79"/>
        <v>4.8648795965325556E-10</v>
      </c>
      <c r="T401" s="47">
        <v>20.396567596774197</v>
      </c>
    </row>
    <row r="402" spans="1:20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47">
        <v>22.091534199999998</v>
      </c>
      <c r="T402" s="47">
        <v>14.077566066666671</v>
      </c>
    </row>
    <row r="403" spans="1:20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47">
        <v>20.396567596774197</v>
      </c>
      <c r="T403" s="47">
        <v>10.672096970967743</v>
      </c>
    </row>
    <row r="404" spans="1:20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47">
        <v>14.077566066666671</v>
      </c>
    </row>
    <row r="405" spans="1:20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47">
        <v>10.672096970967743</v>
      </c>
    </row>
    <row r="406" spans="1:20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</row>
    <row r="407" spans="1:20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</row>
    <row r="408" spans="1:20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20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20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20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20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20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20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20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20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5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5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5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5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5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5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5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5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5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5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5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5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5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5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</row>
    <row r="479" spans="1:15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</row>
    <row r="480" spans="1:15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</row>
    <row r="481" spans="1:15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</row>
    <row r="482" spans="1:15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</row>
    <row r="483" spans="1:15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</row>
    <row r="484" spans="1:15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</row>
    <row r="485" spans="1:15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</row>
    <row r="486" spans="1:15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</row>
    <row r="487" spans="1:15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</row>
    <row r="488" spans="1:15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</row>
    <row r="489" spans="1:15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</row>
    <row r="490" spans="1:15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</row>
    <row r="491" spans="1:15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</row>
    <row r="492" spans="1:15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</row>
    <row r="493" spans="1:15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</row>
    <row r="494" spans="1:15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</row>
    <row r="495" spans="1:15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</row>
    <row r="496" spans="1:15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</row>
    <row r="497" spans="1:15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</row>
    <row r="498" spans="1:15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</row>
    <row r="499" spans="1:15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</row>
    <row r="500" spans="1:15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5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5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5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5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5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5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5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5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5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5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5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5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2025-02-10T10:27:00Z</dcterms:modified>
</cp:coreProperties>
</file>