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D7A6232C-FA7E-4F9A-9329-D36AE36DB663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débit'!$N$2</definedName>
    <definedName name="solver_lhs10" localSheetId="5" hidden="1">'MODEL - pluie - débit'!$K$2</definedName>
    <definedName name="solver_lhs11" localSheetId="5" hidden="1">'MODEL - pluie - débit'!$K$2</definedName>
    <definedName name="solver_lhs2" localSheetId="5" hidden="1">'MODEL - pluie - débit'!$N$2</definedName>
    <definedName name="solver_lhs3" localSheetId="5" hidden="1">'MODEL - pluie - débit'!$M$2</definedName>
    <definedName name="solver_lhs4" localSheetId="5" hidden="1">'MODEL - pluie - débit'!$N$2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débit'!$J$2</definedName>
    <definedName name="solver_lhs9" localSheetId="5" hidden="1">'MODEL - pluie - débit'!$I$2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1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3</definedName>
    <definedName name="solver_rhs1" localSheetId="5" hidden="1">0</definedName>
    <definedName name="solver_rhs10" localSheetId="5" hidden="1">0.25</definedName>
    <definedName name="solver_rhs11" localSheetId="5" hidden="1">0.07</definedName>
    <definedName name="solver_rhs2" localSheetId="5" hidden="1">70</definedName>
    <definedName name="solver_rhs3" localSheetId="5" hidden="1">0.62</definedName>
    <definedName name="solver_rhs4" localSheetId="5" hidden="1">5</definedName>
    <definedName name="solver_rhs5" localSheetId="5" hidden="1">0.01</definedName>
    <definedName name="solver_rhs6" localSheetId="5" hidden="1">0.01</definedName>
    <definedName name="solver_rhs7" localSheetId="5" hidden="1">0</definedName>
    <definedName name="solver_rhs8" localSheetId="5" hidden="1">0</definedName>
    <definedName name="solver_rhs9" localSheetId="5" hidden="1">0.02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39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6" i="1"/>
  <c r="G234" i="1"/>
  <c r="H234" i="1" s="1"/>
  <c r="T230" i="8" l="1"/>
  <c r="P234" i="1" s="1"/>
  <c r="T231" i="8"/>
  <c r="T232" i="8"/>
  <c r="T233" i="8"/>
  <c r="T234" i="8"/>
  <c r="T235" i="8"/>
  <c r="T236" i="8"/>
  <c r="T237" i="8"/>
  <c r="T238" i="8"/>
  <c r="T239" i="8"/>
  <c r="T240" i="8"/>
  <c r="T241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Q88" i="4" l="1"/>
  <c r="T2" i="8" l="1"/>
  <c r="P6" i="1" s="1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G43" i="1"/>
  <c r="H43" i="1" s="1"/>
  <c r="B45" i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G394" i="1"/>
  <c r="G398" i="1"/>
  <c r="G399" i="1"/>
  <c r="H399" i="1" s="1"/>
  <c r="G400" i="1"/>
  <c r="G401" i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P235" i="1"/>
  <c r="P236" i="1"/>
  <c r="P237" i="1"/>
  <c r="P238" i="1"/>
  <c r="P239" i="1"/>
  <c r="P240" i="1"/>
  <c r="P241" i="1"/>
  <c r="P242" i="1"/>
  <c r="P243" i="1"/>
  <c r="P244" i="1"/>
  <c r="P245" i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E54" i="4" l="1"/>
  <c r="R7" i="1"/>
  <c r="I8" i="1"/>
  <c r="J8" i="1" l="1"/>
  <c r="K8" i="1" s="1"/>
  <c r="L8" i="1" s="1"/>
  <c r="M8" i="1" s="1"/>
  <c r="N8" i="1" s="1"/>
  <c r="O8" i="1" s="1"/>
  <c r="F54" i="4" l="1"/>
  <c r="R8" i="1"/>
  <c r="I9" i="1"/>
  <c r="J9" i="1" l="1"/>
  <c r="K9" i="1" s="1"/>
  <c r="L9" i="1" s="1"/>
  <c r="M9" i="1" s="1"/>
  <c r="N9" i="1" s="1"/>
  <c r="O9" i="1" s="1"/>
  <c r="G54" i="4" l="1"/>
  <c r="R9" i="1"/>
  <c r="I10" i="1"/>
  <c r="J10" i="1" s="1"/>
  <c r="K10" i="1" l="1"/>
  <c r="L10" i="1" s="1"/>
  <c r="M10" i="1" s="1"/>
  <c r="N10" i="1" s="1"/>
  <c r="O10" i="1" s="1"/>
  <c r="H54" i="4" s="1"/>
  <c r="R10" i="1" l="1"/>
  <c r="I11" i="1"/>
  <c r="J11" i="1" s="1"/>
  <c r="K11" i="1" l="1"/>
  <c r="L11" i="1" l="1"/>
  <c r="M11" i="1" s="1"/>
  <c r="N11" i="1" s="1"/>
  <c r="O11" i="1" s="1"/>
  <c r="R11" i="1" l="1"/>
  <c r="I54" i="4"/>
  <c r="I12" i="1"/>
  <c r="J12" i="1" l="1"/>
  <c r="K12" i="1" s="1"/>
  <c r="L12" i="1" s="1"/>
  <c r="M12" i="1" s="1"/>
  <c r="N12" i="1" s="1"/>
  <c r="O12" i="1" s="1"/>
  <c r="R12" i="1" l="1"/>
  <c r="J54" i="4"/>
  <c r="I13" i="1"/>
  <c r="J13" i="1" l="1"/>
  <c r="K13" i="1" s="1"/>
  <c r="L13" i="1" s="1"/>
  <c r="M13" i="1" s="1"/>
  <c r="N13" i="1" s="1"/>
  <c r="O13" i="1" s="1"/>
  <c r="R13" i="1" l="1"/>
  <c r="K54" i="4"/>
  <c r="I14" i="1"/>
  <c r="J14" i="1" l="1"/>
  <c r="K14" i="1" s="1"/>
  <c r="L14" i="1" s="1"/>
  <c r="M14" i="1" s="1"/>
  <c r="N14" i="1" s="1"/>
  <c r="O14" i="1" s="1"/>
  <c r="R14" i="1" l="1"/>
  <c r="L54" i="4"/>
  <c r="I15" i="1"/>
  <c r="J15" i="1" l="1"/>
  <c r="K15" i="1" s="1"/>
  <c r="L15" i="1" s="1"/>
  <c r="M15" i="1" s="1"/>
  <c r="N15" i="1" s="1"/>
  <c r="O15" i="1" s="1"/>
  <c r="R15" i="1" l="1"/>
  <c r="M54" i="4"/>
  <c r="I16" i="1"/>
  <c r="J16" i="1" l="1"/>
  <c r="K16" i="1" s="1"/>
  <c r="L16" i="1" s="1"/>
  <c r="M16" i="1" s="1"/>
  <c r="N16" i="1" s="1"/>
  <c r="O16" i="1" s="1"/>
  <c r="R16" i="1" l="1"/>
  <c r="N54" i="4"/>
  <c r="I17" i="1"/>
  <c r="J17" i="1" l="1"/>
  <c r="K17" i="1" s="1"/>
  <c r="L17" i="1" s="1"/>
  <c r="M17" i="1" s="1"/>
  <c r="N17" i="1" s="1"/>
  <c r="O17" i="1" s="1"/>
  <c r="R17" i="1" l="1"/>
  <c r="O54" i="4"/>
  <c r="I18" i="1"/>
  <c r="J18" i="1" l="1"/>
  <c r="K18" i="1" s="1"/>
  <c r="L18" i="1" s="1"/>
  <c r="M18" i="1" s="1"/>
  <c r="N18" i="1" s="1"/>
  <c r="O18" i="1" s="1"/>
  <c r="R18" i="1" l="1"/>
  <c r="D55" i="4"/>
  <c r="I19" i="1"/>
  <c r="J19" i="1" l="1"/>
  <c r="K19" i="1" s="1"/>
  <c r="L19" i="1" s="1"/>
  <c r="M19" i="1" s="1"/>
  <c r="N19" i="1" s="1"/>
  <c r="O19" i="1" s="1"/>
  <c r="R19" i="1" l="1"/>
  <c r="E55" i="4"/>
  <c r="I20" i="1"/>
  <c r="J20" i="1" l="1"/>
  <c r="K20" i="1" s="1"/>
  <c r="L20" i="1" s="1"/>
  <c r="M20" i="1" s="1"/>
  <c r="N20" i="1" s="1"/>
  <c r="O20" i="1" s="1"/>
  <c r="R20" i="1" l="1"/>
  <c r="F55" i="4"/>
  <c r="I21" i="1"/>
  <c r="J21" i="1" l="1"/>
  <c r="K21" i="1" s="1"/>
  <c r="L21" i="1" s="1"/>
  <c r="M21" i="1" s="1"/>
  <c r="N21" i="1" s="1"/>
  <c r="O21" i="1" s="1"/>
  <c r="R21" i="1" l="1"/>
  <c r="G55" i="4"/>
  <c r="I22" i="1"/>
  <c r="J22" i="1" l="1"/>
  <c r="K22" i="1" s="1"/>
  <c r="L22" i="1" s="1"/>
  <c r="M22" i="1" s="1"/>
  <c r="N22" i="1" s="1"/>
  <c r="O22" i="1" s="1"/>
  <c r="R22" i="1" l="1"/>
  <c r="H55" i="4"/>
  <c r="I23" i="1"/>
  <c r="J23" i="1" l="1"/>
  <c r="K23" i="1" s="1"/>
  <c r="L23" i="1" s="1"/>
  <c r="M23" i="1" s="1"/>
  <c r="N23" i="1" s="1"/>
  <c r="O23" i="1" s="1"/>
  <c r="R23" i="1" l="1"/>
  <c r="I55" i="4"/>
  <c r="I24" i="1"/>
  <c r="J24" i="1" l="1"/>
  <c r="K24" i="1" s="1"/>
  <c r="L24" i="1" s="1"/>
  <c r="M24" i="1" s="1"/>
  <c r="N24" i="1" s="1"/>
  <c r="O24" i="1" s="1"/>
  <c r="R24" i="1" l="1"/>
  <c r="J55" i="4"/>
  <c r="I25" i="1"/>
  <c r="J25" i="1" l="1"/>
  <c r="K25" i="1" s="1"/>
  <c r="L25" i="1" s="1"/>
  <c r="M25" i="1" s="1"/>
  <c r="N25" i="1" s="1"/>
  <c r="O25" i="1" s="1"/>
  <c r="R25" i="1" l="1"/>
  <c r="K55" i="4"/>
  <c r="I26" i="1"/>
  <c r="J26" i="1" l="1"/>
  <c r="K26" i="1" s="1"/>
  <c r="L26" i="1" s="1"/>
  <c r="M26" i="1" s="1"/>
  <c r="N26" i="1" s="1"/>
  <c r="O26" i="1" s="1"/>
  <c r="R26" i="1" l="1"/>
  <c r="L55" i="4"/>
  <c r="I27" i="1"/>
  <c r="J27" i="1" l="1"/>
  <c r="K27" i="1" s="1"/>
  <c r="L27" i="1" s="1"/>
  <c r="M27" i="1" s="1"/>
  <c r="N27" i="1" s="1"/>
  <c r="O27" i="1" s="1"/>
  <c r="R27" i="1" l="1"/>
  <c r="M55" i="4"/>
  <c r="I28" i="1"/>
  <c r="J28" i="1" l="1"/>
  <c r="K28" i="1" s="1"/>
  <c r="L28" i="1" s="1"/>
  <c r="M28" i="1" s="1"/>
  <c r="N28" i="1" s="1"/>
  <c r="O28" i="1" s="1"/>
  <c r="R28" i="1" l="1"/>
  <c r="N55" i="4"/>
  <c r="I29" i="1"/>
  <c r="J29" i="1" l="1"/>
  <c r="K29" i="1" s="1"/>
  <c r="L29" i="1" s="1"/>
  <c r="M29" i="1" s="1"/>
  <c r="N29" i="1" s="1"/>
  <c r="O29" i="1" s="1"/>
  <c r="R29" i="1" l="1"/>
  <c r="O55" i="4"/>
  <c r="I30" i="1"/>
  <c r="J30" i="1" l="1"/>
  <c r="K30" i="1" s="1"/>
  <c r="L30" i="1" s="1"/>
  <c r="M30" i="1" s="1"/>
  <c r="N30" i="1" s="1"/>
  <c r="O30" i="1" s="1"/>
  <c r="R30" i="1" l="1"/>
  <c r="D56" i="4"/>
  <c r="I31" i="1"/>
  <c r="J31" i="1" l="1"/>
  <c r="K31" i="1" s="1"/>
  <c r="L31" i="1" s="1"/>
  <c r="M31" i="1" s="1"/>
  <c r="N31" i="1" s="1"/>
  <c r="O31" i="1" s="1"/>
  <c r="R31" i="1" l="1"/>
  <c r="E56" i="4"/>
  <c r="I32" i="1"/>
  <c r="J32" i="1" l="1"/>
  <c r="K32" i="1" s="1"/>
  <c r="L32" i="1" s="1"/>
  <c r="M32" i="1" s="1"/>
  <c r="N32" i="1" s="1"/>
  <c r="O32" i="1" s="1"/>
  <c r="R32" i="1" l="1"/>
  <c r="F56" i="4"/>
  <c r="I33" i="1"/>
  <c r="J33" i="1" l="1"/>
  <c r="K33" i="1" s="1"/>
  <c r="L33" i="1" s="1"/>
  <c r="M33" i="1" s="1"/>
  <c r="N33" i="1" s="1"/>
  <c r="O33" i="1" s="1"/>
  <c r="R33" i="1" l="1"/>
  <c r="G56" i="4"/>
  <c r="I34" i="1"/>
  <c r="J34" i="1" l="1"/>
  <c r="K34" i="1" s="1"/>
  <c r="L34" i="1" s="1"/>
  <c r="M34" i="1" s="1"/>
  <c r="N34" i="1" s="1"/>
  <c r="O34" i="1" s="1"/>
  <c r="R34" i="1" l="1"/>
  <c r="H56" i="4"/>
  <c r="I35" i="1"/>
  <c r="J35" i="1" l="1"/>
  <c r="K35" i="1" s="1"/>
  <c r="L35" i="1" s="1"/>
  <c r="M35" i="1" s="1"/>
  <c r="N35" i="1" s="1"/>
  <c r="O35" i="1" s="1"/>
  <c r="R35" i="1" l="1"/>
  <c r="I56" i="4"/>
  <c r="I36" i="1"/>
  <c r="J36" i="1" l="1"/>
  <c r="K36" i="1" s="1"/>
  <c r="L36" i="1" s="1"/>
  <c r="M36" i="1" s="1"/>
  <c r="N36" i="1" s="1"/>
  <c r="O36" i="1" s="1"/>
  <c r="R36" i="1" l="1"/>
  <c r="J56" i="4"/>
  <c r="I37" i="1"/>
  <c r="J37" i="1" l="1"/>
  <c r="K37" i="1" s="1"/>
  <c r="L37" i="1" s="1"/>
  <c r="M37" i="1" s="1"/>
  <c r="N37" i="1" s="1"/>
  <c r="O37" i="1" s="1"/>
  <c r="R37" i="1" l="1"/>
  <c r="K56" i="4"/>
  <c r="I38" i="1"/>
  <c r="J38" i="1" l="1"/>
  <c r="K38" i="1" s="1"/>
  <c r="L38" i="1" s="1"/>
  <c r="M38" i="1" s="1"/>
  <c r="N38" i="1" s="1"/>
  <c r="O38" i="1" s="1"/>
  <c r="R38" i="1" l="1"/>
  <c r="L56" i="4"/>
  <c r="I39" i="1"/>
  <c r="J39" i="1" l="1"/>
  <c r="K39" i="1" s="1"/>
  <c r="L39" i="1" s="1"/>
  <c r="M39" i="1" s="1"/>
  <c r="N39" i="1" s="1"/>
  <c r="O39" i="1" s="1"/>
  <c r="R39" i="1" l="1"/>
  <c r="M56" i="4"/>
  <c r="I40" i="1"/>
  <c r="J40" i="1" l="1"/>
  <c r="K40" i="1" s="1"/>
  <c r="L40" i="1" s="1"/>
  <c r="M40" i="1" s="1"/>
  <c r="N40" i="1" s="1"/>
  <c r="O40" i="1" s="1"/>
  <c r="R40" i="1" l="1"/>
  <c r="N56" i="4"/>
  <c r="I41" i="1"/>
  <c r="J41" i="1" l="1"/>
  <c r="K41" i="1" s="1"/>
  <c r="L41" i="1" s="1"/>
  <c r="M41" i="1" s="1"/>
  <c r="N41" i="1" s="1"/>
  <c r="O41" i="1" s="1"/>
  <c r="R41" i="1" l="1"/>
  <c r="O56" i="4"/>
  <c r="I42" i="1"/>
  <c r="J42" i="1" l="1"/>
  <c r="K42" i="1" s="1"/>
  <c r="L42" i="1" s="1"/>
  <c r="M42" i="1" s="1"/>
  <c r="N42" i="1" s="1"/>
  <c r="O42" i="1" s="1"/>
  <c r="R42" i="1" l="1"/>
  <c r="D57" i="4"/>
  <c r="I43" i="1"/>
  <c r="J43" i="1" l="1"/>
  <c r="K43" i="1" s="1"/>
  <c r="L43" i="1" s="1"/>
  <c r="M43" i="1" s="1"/>
  <c r="N43" i="1" s="1"/>
  <c r="O43" i="1" s="1"/>
  <c r="R43" i="1" l="1"/>
  <c r="E57" i="4"/>
  <c r="I44" i="1"/>
  <c r="J44" i="1" l="1"/>
  <c r="K44" i="1" s="1"/>
  <c r="L44" i="1" s="1"/>
  <c r="M44" i="1" s="1"/>
  <c r="N44" i="1" s="1"/>
  <c r="O44" i="1" s="1"/>
  <c r="R44" i="1" l="1"/>
  <c r="F57" i="4"/>
  <c r="I45" i="1"/>
  <c r="J45" i="1" l="1"/>
  <c r="K45" i="1" s="1"/>
  <c r="L45" i="1" s="1"/>
  <c r="M45" i="1" s="1"/>
  <c r="N45" i="1" s="1"/>
  <c r="O45" i="1" s="1"/>
  <c r="R45" i="1" l="1"/>
  <c r="G57" i="4"/>
  <c r="I46" i="1"/>
  <c r="J46" i="1" l="1"/>
  <c r="K46" i="1" s="1"/>
  <c r="L46" i="1" s="1"/>
  <c r="M46" i="1" s="1"/>
  <c r="N46" i="1" s="1"/>
  <c r="O46" i="1" s="1"/>
  <c r="R46" i="1" l="1"/>
  <c r="H57" i="4"/>
  <c r="I47" i="1"/>
  <c r="J47" i="1" l="1"/>
  <c r="K47" i="1" s="1"/>
  <c r="L47" i="1" s="1"/>
  <c r="M47" i="1" s="1"/>
  <c r="N47" i="1" s="1"/>
  <c r="O47" i="1" s="1"/>
  <c r="R47" i="1" l="1"/>
  <c r="I57" i="4"/>
  <c r="I48" i="1"/>
  <c r="J48" i="1" l="1"/>
  <c r="K48" i="1" s="1"/>
  <c r="L48" i="1" s="1"/>
  <c r="M48" i="1" s="1"/>
  <c r="N48" i="1" s="1"/>
  <c r="O48" i="1" s="1"/>
  <c r="R48" i="1" l="1"/>
  <c r="J57" i="4"/>
  <c r="I49" i="1"/>
  <c r="J49" i="1" l="1"/>
  <c r="K49" i="1" s="1"/>
  <c r="L49" i="1" s="1"/>
  <c r="M49" i="1" s="1"/>
  <c r="N49" i="1" s="1"/>
  <c r="O49" i="1" s="1"/>
  <c r="R49" i="1" l="1"/>
  <c r="K57" i="4"/>
  <c r="I50" i="1"/>
  <c r="J50" i="1" l="1"/>
  <c r="K50" i="1" s="1"/>
  <c r="L50" i="1" s="1"/>
  <c r="M50" i="1" s="1"/>
  <c r="N50" i="1" s="1"/>
  <c r="O50" i="1" s="1"/>
  <c r="R50" i="1" l="1"/>
  <c r="L57" i="4"/>
  <c r="I51" i="1"/>
  <c r="J51" i="1" l="1"/>
  <c r="K51" i="1" s="1"/>
  <c r="L51" i="1" s="1"/>
  <c r="M51" i="1" s="1"/>
  <c r="N51" i="1" s="1"/>
  <c r="O51" i="1" s="1"/>
  <c r="R51" i="1" l="1"/>
  <c r="M57" i="4"/>
  <c r="I52" i="1"/>
  <c r="J52" i="1" l="1"/>
  <c r="K52" i="1" s="1"/>
  <c r="L52" i="1" s="1"/>
  <c r="M52" i="1" s="1"/>
  <c r="N52" i="1" s="1"/>
  <c r="O52" i="1" s="1"/>
  <c r="R52" i="1" l="1"/>
  <c r="N57" i="4"/>
  <c r="I53" i="1"/>
  <c r="J53" i="1" l="1"/>
  <c r="K53" i="1" s="1"/>
  <c r="L53" i="1" s="1"/>
  <c r="M53" i="1" s="1"/>
  <c r="N53" i="1" s="1"/>
  <c r="O53" i="1" s="1"/>
  <c r="R53" i="1" l="1"/>
  <c r="O57" i="4"/>
  <c r="I54" i="1"/>
  <c r="J54" i="1" l="1"/>
  <c r="K54" i="1" s="1"/>
  <c r="L54" i="1" s="1"/>
  <c r="M54" i="1" s="1"/>
  <c r="N54" i="1" s="1"/>
  <c r="O54" i="1" s="1"/>
  <c r="R54" i="1" l="1"/>
  <c r="D58" i="4"/>
  <c r="I55" i="1"/>
  <c r="J55" i="1" l="1"/>
  <c r="K55" i="1" s="1"/>
  <c r="L55" i="1" s="1"/>
  <c r="M55" i="1" s="1"/>
  <c r="N55" i="1" s="1"/>
  <c r="O55" i="1" s="1"/>
  <c r="R55" i="1" l="1"/>
  <c r="E58" i="4"/>
  <c r="I56" i="1"/>
  <c r="J56" i="1" l="1"/>
  <c r="K56" i="1" s="1"/>
  <c r="L56" i="1" s="1"/>
  <c r="M56" i="1" s="1"/>
  <c r="N56" i="1" s="1"/>
  <c r="O56" i="1" s="1"/>
  <c r="R56" i="1" l="1"/>
  <c r="F58" i="4"/>
  <c r="I57" i="1"/>
  <c r="J57" i="1" l="1"/>
  <c r="K57" i="1" s="1"/>
  <c r="L57" i="1" s="1"/>
  <c r="M57" i="1" s="1"/>
  <c r="N57" i="1" s="1"/>
  <c r="O57" i="1" s="1"/>
  <c r="R57" i="1" l="1"/>
  <c r="G58" i="4"/>
  <c r="I58" i="1"/>
  <c r="J58" i="1" s="1"/>
  <c r="K58" i="1" l="1"/>
  <c r="L58" i="1" s="1"/>
  <c r="M58" i="1" l="1"/>
  <c r="N58" i="1" s="1"/>
  <c r="O58" i="1" s="1"/>
  <c r="I59" i="1"/>
  <c r="R58" i="1" l="1"/>
  <c r="H58" i="4"/>
  <c r="J59" i="1"/>
  <c r="K59" i="1" s="1"/>
  <c r="L59" i="1" s="1"/>
  <c r="M59" i="1" s="1"/>
  <c r="N59" i="1" s="1"/>
  <c r="O59" i="1" s="1"/>
  <c r="R59" i="1" l="1"/>
  <c r="I58" i="4"/>
  <c r="I60" i="1"/>
  <c r="J60" i="1" l="1"/>
  <c r="K60" i="1" s="1"/>
  <c r="L60" i="1" s="1"/>
  <c r="M60" i="1" s="1"/>
  <c r="N60" i="1" s="1"/>
  <c r="O60" i="1" s="1"/>
  <c r="R60" i="1" l="1"/>
  <c r="J58" i="4"/>
  <c r="I61" i="1"/>
  <c r="J61" i="1" s="1"/>
  <c r="K61" i="1" l="1"/>
  <c r="L61" i="1" s="1"/>
  <c r="M61" i="1" l="1"/>
  <c r="N61" i="1" s="1"/>
  <c r="O61" i="1" s="1"/>
  <c r="I62" i="1"/>
  <c r="R61" i="1" l="1"/>
  <c r="K58" i="4"/>
  <c r="J62" i="1"/>
  <c r="K62" i="1" s="1"/>
  <c r="L62" i="1" s="1"/>
  <c r="M62" i="1" s="1"/>
  <c r="N62" i="1" s="1"/>
  <c r="O62" i="1" s="1"/>
  <c r="R62" i="1" l="1"/>
  <c r="L58" i="4"/>
  <c r="I63" i="1"/>
  <c r="J63" i="1" l="1"/>
  <c r="K63" i="1" s="1"/>
  <c r="L63" i="1" s="1"/>
  <c r="M63" i="1" s="1"/>
  <c r="N63" i="1" s="1"/>
  <c r="O63" i="1" s="1"/>
  <c r="R63" i="1" l="1"/>
  <c r="M58" i="4"/>
  <c r="I64" i="1"/>
  <c r="J64" i="1" l="1"/>
  <c r="K64" i="1" s="1"/>
  <c r="L64" i="1" s="1"/>
  <c r="M64" i="1" s="1"/>
  <c r="N64" i="1" s="1"/>
  <c r="O64" i="1" s="1"/>
  <c r="R64" i="1" l="1"/>
  <c r="N58" i="4"/>
  <c r="I65" i="1"/>
  <c r="J65" i="1" l="1"/>
  <c r="K65" i="1" s="1"/>
  <c r="L65" i="1" s="1"/>
  <c r="M65" i="1" s="1"/>
  <c r="N65" i="1" s="1"/>
  <c r="O65" i="1" s="1"/>
  <c r="R65" i="1" l="1"/>
  <c r="O58" i="4"/>
  <c r="I66" i="1"/>
  <c r="J66" i="1" l="1"/>
  <c r="K66" i="1" s="1"/>
  <c r="L66" i="1" s="1"/>
  <c r="M66" i="1" s="1"/>
  <c r="N66" i="1" s="1"/>
  <c r="O66" i="1" s="1"/>
  <c r="R66" i="1" l="1"/>
  <c r="D59" i="4"/>
  <c r="I67" i="1"/>
  <c r="J67" i="1" s="1"/>
  <c r="K67" i="1" l="1"/>
  <c r="L67" i="1" s="1"/>
  <c r="M67" i="1" s="1"/>
  <c r="N67" i="1" s="1"/>
  <c r="O67" i="1" s="1"/>
  <c r="R67" i="1" l="1"/>
  <c r="E59" i="4"/>
  <c r="I68" i="1"/>
  <c r="J68" i="1" l="1"/>
  <c r="K68" i="1" s="1"/>
  <c r="L68" i="1" s="1"/>
  <c r="M68" i="1" s="1"/>
  <c r="N68" i="1" s="1"/>
  <c r="O68" i="1" s="1"/>
  <c r="R68" i="1" l="1"/>
  <c r="F59" i="4"/>
  <c r="I69" i="1"/>
  <c r="J69" i="1" l="1"/>
  <c r="K69" i="1" s="1"/>
  <c r="L69" i="1" s="1"/>
  <c r="M69" i="1" s="1"/>
  <c r="N69" i="1" s="1"/>
  <c r="O69" i="1" s="1"/>
  <c r="R69" i="1" l="1"/>
  <c r="G59" i="4"/>
  <c r="I70" i="1"/>
  <c r="J70" i="1" l="1"/>
  <c r="K70" i="1" s="1"/>
  <c r="L70" i="1" s="1"/>
  <c r="M70" i="1" s="1"/>
  <c r="N70" i="1" s="1"/>
  <c r="O70" i="1" s="1"/>
  <c r="R70" i="1" l="1"/>
  <c r="H59" i="4"/>
  <c r="I71" i="1"/>
  <c r="J71" i="1" l="1"/>
  <c r="K71" i="1" s="1"/>
  <c r="L71" i="1" s="1"/>
  <c r="M71" i="1" s="1"/>
  <c r="N71" i="1" s="1"/>
  <c r="O71" i="1" s="1"/>
  <c r="R71" i="1" l="1"/>
  <c r="I59" i="4"/>
  <c r="I72" i="1"/>
  <c r="J72" i="1" l="1"/>
  <c r="K72" i="1" s="1"/>
  <c r="L72" i="1" s="1"/>
  <c r="M72" i="1" s="1"/>
  <c r="N72" i="1" s="1"/>
  <c r="O72" i="1" s="1"/>
  <c r="R72" i="1" l="1"/>
  <c r="J59" i="4"/>
  <c r="I73" i="1"/>
  <c r="J73" i="1" s="1"/>
  <c r="K73" i="1" l="1"/>
  <c r="L73" i="1" s="1"/>
  <c r="M73" i="1" s="1"/>
  <c r="N73" i="1" s="1"/>
  <c r="O73" i="1" s="1"/>
  <c r="R73" i="1" l="1"/>
  <c r="K59" i="4"/>
  <c r="I74" i="1"/>
  <c r="J74" i="1" l="1"/>
  <c r="K74" i="1" s="1"/>
  <c r="L74" i="1" s="1"/>
  <c r="M74" i="1" s="1"/>
  <c r="N74" i="1" s="1"/>
  <c r="O74" i="1" s="1"/>
  <c r="R74" i="1" l="1"/>
  <c r="L59" i="4"/>
  <c r="I75" i="1"/>
  <c r="J75" i="1" l="1"/>
  <c r="K75" i="1" s="1"/>
  <c r="L75" i="1" s="1"/>
  <c r="M75" i="1" s="1"/>
  <c r="N75" i="1" s="1"/>
  <c r="O75" i="1" s="1"/>
  <c r="R75" i="1" l="1"/>
  <c r="M59" i="4"/>
  <c r="I76" i="1"/>
  <c r="J76" i="1" l="1"/>
  <c r="K76" i="1" s="1"/>
  <c r="L76" i="1" s="1"/>
  <c r="M76" i="1" s="1"/>
  <c r="N76" i="1" s="1"/>
  <c r="O76" i="1" s="1"/>
  <c r="R76" i="1" l="1"/>
  <c r="N59" i="4"/>
  <c r="I77" i="1"/>
  <c r="J77" i="1" l="1"/>
  <c r="K77" i="1" s="1"/>
  <c r="L77" i="1" s="1"/>
  <c r="M77" i="1" s="1"/>
  <c r="N77" i="1" s="1"/>
  <c r="O77" i="1" s="1"/>
  <c r="R77" i="1" l="1"/>
  <c r="O59" i="4"/>
  <c r="I78" i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l="1"/>
  <c r="D60" i="4"/>
  <c r="N79" i="1"/>
  <c r="L80" i="1"/>
  <c r="I81" i="1" s="1"/>
  <c r="J81" i="1" s="1"/>
  <c r="K81" i="1" l="1"/>
  <c r="M80" i="1"/>
  <c r="O79" i="1"/>
  <c r="R79" i="1" l="1"/>
  <c r="E60" i="4"/>
  <c r="N80" i="1"/>
  <c r="L81" i="1"/>
  <c r="I82" i="1" s="1"/>
  <c r="J82" i="1" s="1"/>
  <c r="K82" i="1" l="1"/>
  <c r="M81" i="1"/>
  <c r="O80" i="1"/>
  <c r="R80" i="1" l="1"/>
  <c r="F60" i="4"/>
  <c r="L82" i="1"/>
  <c r="I83" i="1" s="1"/>
  <c r="J83" i="1" s="1"/>
  <c r="N81" i="1"/>
  <c r="O81" i="1" l="1"/>
  <c r="K83" i="1"/>
  <c r="M82" i="1"/>
  <c r="R81" i="1" l="1"/>
  <c r="G60" i="4"/>
  <c r="L83" i="1"/>
  <c r="N82" i="1"/>
  <c r="M83" i="1" l="1"/>
  <c r="N83" i="1" s="1"/>
  <c r="O83" i="1" s="1"/>
  <c r="O82" i="1"/>
  <c r="I84" i="1"/>
  <c r="J84" i="1" s="1"/>
  <c r="R82" i="1" l="1"/>
  <c r="H60" i="4"/>
  <c r="R83" i="1"/>
  <c r="I60" i="4"/>
  <c r="K84" i="1"/>
  <c r="L84" i="1" l="1"/>
  <c r="M84" i="1" s="1"/>
  <c r="N84" i="1" s="1"/>
  <c r="O84" i="1" s="1"/>
  <c r="R84" i="1" l="1"/>
  <c r="J60" i="4"/>
  <c r="I85" i="1"/>
  <c r="J85" i="1" l="1"/>
  <c r="K85" i="1" s="1"/>
  <c r="L85" i="1" s="1"/>
  <c r="M85" i="1" s="1"/>
  <c r="N85" i="1" s="1"/>
  <c r="O85" i="1" s="1"/>
  <c r="R85" i="1" l="1"/>
  <c r="K60" i="4"/>
  <c r="I86" i="1"/>
  <c r="J86" i="1" l="1"/>
  <c r="K86" i="1" s="1"/>
  <c r="L86" i="1" s="1"/>
  <c r="M86" i="1" s="1"/>
  <c r="N86" i="1" s="1"/>
  <c r="O86" i="1" s="1"/>
  <c r="R86" i="1" l="1"/>
  <c r="L60" i="4"/>
  <c r="I87" i="1"/>
  <c r="J87" i="1" l="1"/>
  <c r="K87" i="1" s="1"/>
  <c r="L87" i="1" s="1"/>
  <c r="M87" i="1" s="1"/>
  <c r="N87" i="1" s="1"/>
  <c r="O87" i="1" s="1"/>
  <c r="R87" i="1" l="1"/>
  <c r="M60" i="4"/>
  <c r="I88" i="1"/>
  <c r="J88" i="1" s="1"/>
  <c r="K88" i="1" l="1"/>
  <c r="L88" i="1" l="1"/>
  <c r="M88" i="1" s="1"/>
  <c r="N88" i="1" s="1"/>
  <c r="O88" i="1" s="1"/>
  <c r="R88" i="1" l="1"/>
  <c r="N60" i="4"/>
  <c r="I89" i="1"/>
  <c r="J89" i="1" l="1"/>
  <c r="K89" i="1" s="1"/>
  <c r="L89" i="1" s="1"/>
  <c r="M89" i="1" s="1"/>
  <c r="N89" i="1" s="1"/>
  <c r="O89" i="1" s="1"/>
  <c r="R89" i="1" l="1"/>
  <c r="O60" i="4"/>
  <c r="I90" i="1"/>
  <c r="J90" i="1" l="1"/>
  <c r="K90" i="1" s="1"/>
  <c r="L90" i="1" s="1"/>
  <c r="M90" i="1" s="1"/>
  <c r="N90" i="1" s="1"/>
  <c r="O90" i="1" s="1"/>
  <c r="R90" i="1" l="1"/>
  <c r="D61" i="4"/>
  <c r="I91" i="1"/>
  <c r="J91" i="1" l="1"/>
  <c r="K91" i="1" s="1"/>
  <c r="L91" i="1" s="1"/>
  <c r="M91" i="1" s="1"/>
  <c r="N91" i="1" s="1"/>
  <c r="O91" i="1" s="1"/>
  <c r="R91" i="1" l="1"/>
  <c r="E61" i="4"/>
  <c r="I92" i="1"/>
  <c r="J92" i="1" l="1"/>
  <c r="K92" i="1" s="1"/>
  <c r="L92" i="1" s="1"/>
  <c r="M92" i="1" s="1"/>
  <c r="N92" i="1" s="1"/>
  <c r="O92" i="1" s="1"/>
  <c r="R92" i="1" l="1"/>
  <c r="F61" i="4"/>
  <c r="I93" i="1"/>
  <c r="J93" i="1" l="1"/>
  <c r="K93" i="1" s="1"/>
  <c r="L93" i="1" s="1"/>
  <c r="M93" i="1" s="1"/>
  <c r="N93" i="1" s="1"/>
  <c r="O93" i="1" s="1"/>
  <c r="R93" i="1" l="1"/>
  <c r="G61" i="4"/>
  <c r="I94" i="1"/>
  <c r="J94" i="1" l="1"/>
  <c r="K94" i="1" s="1"/>
  <c r="L94" i="1" s="1"/>
  <c r="M94" i="1" s="1"/>
  <c r="N94" i="1" s="1"/>
  <c r="O94" i="1" s="1"/>
  <c r="R94" i="1" l="1"/>
  <c r="H61" i="4"/>
  <c r="I95" i="1"/>
  <c r="J95" i="1" l="1"/>
  <c r="K95" i="1" s="1"/>
  <c r="L95" i="1" s="1"/>
  <c r="M95" i="1" s="1"/>
  <c r="N95" i="1" s="1"/>
  <c r="O95" i="1" s="1"/>
  <c r="R95" i="1" l="1"/>
  <c r="I61" i="4"/>
  <c r="I96" i="1"/>
  <c r="J96" i="1" l="1"/>
  <c r="K96" i="1" s="1"/>
  <c r="L96" i="1" s="1"/>
  <c r="M96" i="1" s="1"/>
  <c r="N96" i="1" s="1"/>
  <c r="O96" i="1" s="1"/>
  <c r="R96" i="1" l="1"/>
  <c r="J61" i="4"/>
  <c r="I97" i="1"/>
  <c r="J97" i="1" l="1"/>
  <c r="K97" i="1" s="1"/>
  <c r="L97" i="1" s="1"/>
  <c r="M97" i="1" s="1"/>
  <c r="N97" i="1" s="1"/>
  <c r="O97" i="1" s="1"/>
  <c r="R97" i="1" l="1"/>
  <c r="K61" i="4"/>
  <c r="I98" i="1"/>
  <c r="J98" i="1" l="1"/>
  <c r="K98" i="1" s="1"/>
  <c r="L98" i="1" s="1"/>
  <c r="M98" i="1" s="1"/>
  <c r="N98" i="1" s="1"/>
  <c r="O98" i="1" s="1"/>
  <c r="R98" i="1" l="1"/>
  <c r="L61" i="4"/>
  <c r="I99" i="1"/>
  <c r="J99" i="1" l="1"/>
  <c r="K99" i="1" s="1"/>
  <c r="L99" i="1" s="1"/>
  <c r="M99" i="1" s="1"/>
  <c r="N99" i="1" s="1"/>
  <c r="O99" i="1" s="1"/>
  <c r="R99" i="1" l="1"/>
  <c r="M61" i="4"/>
  <c r="I100" i="1"/>
  <c r="J100" i="1" l="1"/>
  <c r="K100" i="1" s="1"/>
  <c r="L100" i="1" s="1"/>
  <c r="M100" i="1" s="1"/>
  <c r="N100" i="1" s="1"/>
  <c r="O100" i="1" s="1"/>
  <c r="R100" i="1" l="1"/>
  <c r="N61" i="4"/>
  <c r="I101" i="1"/>
  <c r="J101" i="1" s="1"/>
  <c r="K101" i="1" l="1"/>
  <c r="L101" i="1" s="1"/>
  <c r="M101" i="1" l="1"/>
  <c r="N101" i="1" s="1"/>
  <c r="O101" i="1" s="1"/>
  <c r="I102" i="1"/>
  <c r="R101" i="1" l="1"/>
  <c r="O61" i="4"/>
  <c r="J102" i="1"/>
  <c r="K102" i="1" s="1"/>
  <c r="L102" i="1" s="1"/>
  <c r="M102" i="1" s="1"/>
  <c r="N102" i="1" s="1"/>
  <c r="O102" i="1" s="1"/>
  <c r="R102" i="1" l="1"/>
  <c r="D62" i="4"/>
  <c r="I103" i="1"/>
  <c r="J103" i="1" l="1"/>
  <c r="K103" i="1" s="1"/>
  <c r="L103" i="1" s="1"/>
  <c r="M103" i="1" s="1"/>
  <c r="N103" i="1" s="1"/>
  <c r="O103" i="1" s="1"/>
  <c r="R103" i="1" l="1"/>
  <c r="E62" i="4"/>
  <c r="I104" i="1"/>
  <c r="J104" i="1" l="1"/>
  <c r="K104" i="1" s="1"/>
  <c r="L104" i="1" s="1"/>
  <c r="M104" i="1" s="1"/>
  <c r="N104" i="1" s="1"/>
  <c r="O104" i="1" s="1"/>
  <c r="R104" i="1" l="1"/>
  <c r="F62" i="4"/>
  <c r="I105" i="1"/>
  <c r="J105" i="1" l="1"/>
  <c r="K105" i="1" s="1"/>
  <c r="L105" i="1" s="1"/>
  <c r="M105" i="1" s="1"/>
  <c r="N105" i="1" s="1"/>
  <c r="O105" i="1" s="1"/>
  <c r="R105" i="1" l="1"/>
  <c r="G62" i="4"/>
  <c r="I106" i="1"/>
  <c r="J106" i="1" l="1"/>
  <c r="K106" i="1" s="1"/>
  <c r="L106" i="1" s="1"/>
  <c r="M106" i="1" s="1"/>
  <c r="N106" i="1" s="1"/>
  <c r="O106" i="1" s="1"/>
  <c r="R106" i="1" l="1"/>
  <c r="H62" i="4"/>
  <c r="I107" i="1"/>
  <c r="J107" i="1" l="1"/>
  <c r="K107" i="1" s="1"/>
  <c r="L107" i="1" s="1"/>
  <c r="M107" i="1" s="1"/>
  <c r="N107" i="1" s="1"/>
  <c r="O107" i="1" s="1"/>
  <c r="R107" i="1" l="1"/>
  <c r="I62" i="4"/>
  <c r="I108" i="1"/>
  <c r="J108" i="1" s="1"/>
  <c r="K108" i="1" l="1"/>
  <c r="L108" i="1" s="1"/>
  <c r="M108" i="1" s="1"/>
  <c r="N108" i="1" s="1"/>
  <c r="O108" i="1" s="1"/>
  <c r="R108" i="1" l="1"/>
  <c r="J62" i="4"/>
  <c r="I109" i="1"/>
  <c r="J109" i="1" l="1"/>
  <c r="K109" i="1" s="1"/>
  <c r="L109" i="1" s="1"/>
  <c r="M109" i="1" s="1"/>
  <c r="N109" i="1" s="1"/>
  <c r="O109" i="1" s="1"/>
  <c r="R109" i="1" l="1"/>
  <c r="K62" i="4"/>
  <c r="I110" i="1"/>
  <c r="J110" i="1" l="1"/>
  <c r="K110" i="1" s="1"/>
  <c r="L110" i="1" s="1"/>
  <c r="M110" i="1" s="1"/>
  <c r="N110" i="1" s="1"/>
  <c r="O110" i="1" s="1"/>
  <c r="R110" i="1" l="1"/>
  <c r="L62" i="4"/>
  <c r="I111" i="1"/>
  <c r="J111" i="1" l="1"/>
  <c r="K111" i="1" s="1"/>
  <c r="L111" i="1" s="1"/>
  <c r="M111" i="1" s="1"/>
  <c r="N111" i="1" s="1"/>
  <c r="O111" i="1" s="1"/>
  <c r="R111" i="1" l="1"/>
  <c r="M62" i="4"/>
  <c r="I112" i="1"/>
  <c r="J112" i="1" s="1"/>
  <c r="K112" i="1" l="1"/>
  <c r="L112" i="1" s="1"/>
  <c r="M112" i="1" l="1"/>
  <c r="N112" i="1" s="1"/>
  <c r="O112" i="1" s="1"/>
  <c r="I113" i="1"/>
  <c r="R112" i="1" l="1"/>
  <c r="N62" i="4"/>
  <c r="J113" i="1"/>
  <c r="K113" i="1" s="1"/>
  <c r="L113" i="1" s="1"/>
  <c r="M113" i="1" s="1"/>
  <c r="N113" i="1" s="1"/>
  <c r="O113" i="1" s="1"/>
  <c r="R113" i="1" l="1"/>
  <c r="O62" i="4"/>
  <c r="I114" i="1"/>
  <c r="J114" i="1" l="1"/>
  <c r="K114" i="1" s="1"/>
  <c r="L114" i="1" s="1"/>
  <c r="M114" i="1" s="1"/>
  <c r="N114" i="1" s="1"/>
  <c r="O114" i="1" s="1"/>
  <c r="R114" i="1" l="1"/>
  <c r="D63" i="4"/>
  <c r="I115" i="1"/>
  <c r="J115" i="1" l="1"/>
  <c r="K115" i="1" s="1"/>
  <c r="L115" i="1" s="1"/>
  <c r="M115" i="1" s="1"/>
  <c r="N115" i="1" s="1"/>
  <c r="O115" i="1" s="1"/>
  <c r="R115" i="1" l="1"/>
  <c r="E63" i="4"/>
  <c r="I116" i="1"/>
  <c r="J116" i="1" l="1"/>
  <c r="K116" i="1" s="1"/>
  <c r="L116" i="1" s="1"/>
  <c r="M116" i="1" s="1"/>
  <c r="N116" i="1" s="1"/>
  <c r="O116" i="1" s="1"/>
  <c r="R116" i="1" l="1"/>
  <c r="F63" i="4"/>
  <c r="I117" i="1"/>
  <c r="J117" i="1" l="1"/>
  <c r="K117" i="1" s="1"/>
  <c r="L117" i="1" s="1"/>
  <c r="M117" i="1" s="1"/>
  <c r="N117" i="1" s="1"/>
  <c r="O117" i="1" s="1"/>
  <c r="R117" i="1" l="1"/>
  <c r="G63" i="4"/>
  <c r="I118" i="1"/>
  <c r="J118" i="1" l="1"/>
  <c r="K118" i="1" s="1"/>
  <c r="L118" i="1" s="1"/>
  <c r="M118" i="1" s="1"/>
  <c r="N118" i="1" s="1"/>
  <c r="O118" i="1" s="1"/>
  <c r="R118" i="1" l="1"/>
  <c r="H63" i="4"/>
  <c r="I119" i="1"/>
  <c r="J119" i="1" l="1"/>
  <c r="K119" i="1" s="1"/>
  <c r="L119" i="1" s="1"/>
  <c r="M119" i="1" s="1"/>
  <c r="N119" i="1" s="1"/>
  <c r="O119" i="1" s="1"/>
  <c r="R119" i="1" l="1"/>
  <c r="I63" i="4"/>
  <c r="I120" i="1"/>
  <c r="J120" i="1" l="1"/>
  <c r="K120" i="1" s="1"/>
  <c r="L120" i="1" s="1"/>
  <c r="M120" i="1" s="1"/>
  <c r="N120" i="1" s="1"/>
  <c r="O120" i="1" s="1"/>
  <c r="R120" i="1" l="1"/>
  <c r="J63" i="4"/>
  <c r="I121" i="1"/>
  <c r="J121" i="1" l="1"/>
  <c r="K121" i="1" s="1"/>
  <c r="L121" i="1" s="1"/>
  <c r="M121" i="1" s="1"/>
  <c r="N121" i="1" s="1"/>
  <c r="O121" i="1" s="1"/>
  <c r="R121" i="1" l="1"/>
  <c r="K63" i="4"/>
  <c r="I122" i="1"/>
  <c r="J122" i="1" l="1"/>
  <c r="K122" i="1" s="1"/>
  <c r="L122" i="1" s="1"/>
  <c r="M122" i="1" s="1"/>
  <c r="N122" i="1" s="1"/>
  <c r="O122" i="1" s="1"/>
  <c r="R122" i="1" l="1"/>
  <c r="L63" i="4"/>
  <c r="I123" i="1"/>
  <c r="J123" i="1" l="1"/>
  <c r="K123" i="1" s="1"/>
  <c r="L123" i="1" s="1"/>
  <c r="M123" i="1" s="1"/>
  <c r="N123" i="1" s="1"/>
  <c r="O123" i="1" s="1"/>
  <c r="R123" i="1" l="1"/>
  <c r="M63" i="4"/>
  <c r="I124" i="1"/>
  <c r="J124" i="1" l="1"/>
  <c r="K124" i="1" s="1"/>
  <c r="L124" i="1" s="1"/>
  <c r="M124" i="1" s="1"/>
  <c r="N124" i="1" s="1"/>
  <c r="O124" i="1" s="1"/>
  <c r="R124" i="1" l="1"/>
  <c r="N63" i="4"/>
  <c r="I125" i="1"/>
  <c r="J125" i="1" l="1"/>
  <c r="K125" i="1" s="1"/>
  <c r="L125" i="1" s="1"/>
  <c r="M125" i="1" s="1"/>
  <c r="N125" i="1" s="1"/>
  <c r="O125" i="1" s="1"/>
  <c r="R125" i="1" l="1"/>
  <c r="O63" i="4"/>
  <c r="I126" i="1"/>
  <c r="J126" i="1" l="1"/>
  <c r="K126" i="1" s="1"/>
  <c r="L126" i="1" s="1"/>
  <c r="M126" i="1" s="1"/>
  <c r="N126" i="1" s="1"/>
  <c r="O126" i="1" s="1"/>
  <c r="R126" i="1" l="1"/>
  <c r="D64" i="4"/>
  <c r="I127" i="1"/>
  <c r="J127" i="1" l="1"/>
  <c r="K127" i="1" s="1"/>
  <c r="L127" i="1" s="1"/>
  <c r="M127" i="1" s="1"/>
  <c r="N127" i="1" s="1"/>
  <c r="O127" i="1" s="1"/>
  <c r="R127" i="1" l="1"/>
  <c r="E64" i="4"/>
  <c r="I128" i="1"/>
  <c r="J128" i="1" l="1"/>
  <c r="K128" i="1" s="1"/>
  <c r="L128" i="1" s="1"/>
  <c r="M128" i="1" s="1"/>
  <c r="N128" i="1" s="1"/>
  <c r="O128" i="1" s="1"/>
  <c r="R128" i="1" l="1"/>
  <c r="F64" i="4"/>
  <c r="I129" i="1"/>
  <c r="J129" i="1" l="1"/>
  <c r="K129" i="1" s="1"/>
  <c r="L129" i="1" s="1"/>
  <c r="M129" i="1" s="1"/>
  <c r="N129" i="1" s="1"/>
  <c r="O129" i="1" s="1"/>
  <c r="R129" i="1" l="1"/>
  <c r="G64" i="4"/>
  <c r="I130" i="1"/>
  <c r="J130" i="1" l="1"/>
  <c r="K130" i="1" s="1"/>
  <c r="L130" i="1" s="1"/>
  <c r="M130" i="1" s="1"/>
  <c r="N130" i="1" s="1"/>
  <c r="O130" i="1" s="1"/>
  <c r="R130" i="1" l="1"/>
  <c r="H64" i="4"/>
  <c r="I131" i="1"/>
  <c r="J131" i="1" l="1"/>
  <c r="K131" i="1" s="1"/>
  <c r="L131" i="1" s="1"/>
  <c r="M131" i="1" s="1"/>
  <c r="N131" i="1" s="1"/>
  <c r="O131" i="1" s="1"/>
  <c r="R131" i="1" l="1"/>
  <c r="I64" i="4"/>
  <c r="I132" i="1"/>
  <c r="J132" i="1" l="1"/>
  <c r="K132" i="1" s="1"/>
  <c r="L132" i="1" s="1"/>
  <c r="M132" i="1" s="1"/>
  <c r="N132" i="1" s="1"/>
  <c r="O132" i="1" s="1"/>
  <c r="R132" i="1" l="1"/>
  <c r="J64" i="4"/>
  <c r="I133" i="1"/>
  <c r="J133" i="1" l="1"/>
  <c r="K133" i="1" s="1"/>
  <c r="L133" i="1" s="1"/>
  <c r="M133" i="1" s="1"/>
  <c r="N133" i="1" s="1"/>
  <c r="O133" i="1" s="1"/>
  <c r="R133" i="1" l="1"/>
  <c r="K64" i="4"/>
  <c r="I134" i="1"/>
  <c r="J134" i="1" l="1"/>
  <c r="K134" i="1" s="1"/>
  <c r="L134" i="1" s="1"/>
  <c r="M134" i="1" s="1"/>
  <c r="N134" i="1" s="1"/>
  <c r="O134" i="1" s="1"/>
  <c r="R134" i="1" l="1"/>
  <c r="L64" i="4"/>
  <c r="I135" i="1"/>
  <c r="J135" i="1" l="1"/>
  <c r="K135" i="1" s="1"/>
  <c r="L135" i="1" s="1"/>
  <c r="M135" i="1" s="1"/>
  <c r="N135" i="1" s="1"/>
  <c r="O135" i="1" s="1"/>
  <c r="R135" i="1" l="1"/>
  <c r="M64" i="4"/>
  <c r="I136" i="1"/>
  <c r="J136" i="1" l="1"/>
  <c r="K136" i="1" s="1"/>
  <c r="L136" i="1" s="1"/>
  <c r="M136" i="1" s="1"/>
  <c r="N136" i="1" s="1"/>
  <c r="O136" i="1" s="1"/>
  <c r="R136" i="1" l="1"/>
  <c r="N64" i="4"/>
  <c r="I137" i="1"/>
  <c r="J137" i="1" l="1"/>
  <c r="K137" i="1" s="1"/>
  <c r="L137" i="1" s="1"/>
  <c r="M137" i="1" s="1"/>
  <c r="N137" i="1" s="1"/>
  <c r="O137" i="1" s="1"/>
  <c r="R137" i="1" l="1"/>
  <c r="O64" i="4"/>
  <c r="I138" i="1"/>
  <c r="J138" i="1" s="1"/>
  <c r="K138" i="1" l="1"/>
  <c r="L138" i="1" l="1"/>
  <c r="M138" i="1" s="1"/>
  <c r="N138" i="1" s="1"/>
  <c r="O138" i="1" s="1"/>
  <c r="R138" i="1" l="1"/>
  <c r="D65" i="4"/>
  <c r="I139" i="1"/>
  <c r="J139" i="1" l="1"/>
  <c r="K139" i="1" s="1"/>
  <c r="L139" i="1" s="1"/>
  <c r="M139" i="1" s="1"/>
  <c r="N139" i="1" s="1"/>
  <c r="O139" i="1" s="1"/>
  <c r="R139" i="1" l="1"/>
  <c r="E65" i="4"/>
  <c r="I140" i="1"/>
  <c r="J140" i="1" s="1"/>
  <c r="K140" i="1" l="1"/>
  <c r="L140" i="1" l="1"/>
  <c r="M140" i="1" s="1"/>
  <c r="N140" i="1" s="1"/>
  <c r="O140" i="1" s="1"/>
  <c r="R140" i="1" l="1"/>
  <c r="F65" i="4"/>
  <c r="I141" i="1"/>
  <c r="J141" i="1" l="1"/>
  <c r="K141" i="1" s="1"/>
  <c r="L141" i="1" s="1"/>
  <c r="M141" i="1" s="1"/>
  <c r="N141" i="1" s="1"/>
  <c r="O141" i="1" s="1"/>
  <c r="R141" i="1" l="1"/>
  <c r="G65" i="4"/>
  <c r="I142" i="1"/>
  <c r="J142" i="1" l="1"/>
  <c r="K142" i="1" s="1"/>
  <c r="L142" i="1" s="1"/>
  <c r="M142" i="1" s="1"/>
  <c r="N142" i="1" s="1"/>
  <c r="O142" i="1" s="1"/>
  <c r="R142" i="1" l="1"/>
  <c r="H65" i="4"/>
  <c r="I143" i="1"/>
  <c r="J143" i="1" l="1"/>
  <c r="K143" i="1" s="1"/>
  <c r="L143" i="1" s="1"/>
  <c r="M143" i="1" s="1"/>
  <c r="N143" i="1" s="1"/>
  <c r="O143" i="1" s="1"/>
  <c r="R143" i="1" l="1"/>
  <c r="I65" i="4"/>
  <c r="I144" i="1"/>
  <c r="J144" i="1" l="1"/>
  <c r="K144" i="1" s="1"/>
  <c r="L144" i="1" s="1"/>
  <c r="M144" i="1" s="1"/>
  <c r="N144" i="1" s="1"/>
  <c r="O144" i="1" s="1"/>
  <c r="R144" i="1" l="1"/>
  <c r="J65" i="4"/>
  <c r="I145" i="1"/>
  <c r="J145" i="1" l="1"/>
  <c r="K145" i="1" s="1"/>
  <c r="L145" i="1" s="1"/>
  <c r="M145" i="1" s="1"/>
  <c r="N145" i="1" s="1"/>
  <c r="O145" i="1" s="1"/>
  <c r="R145" i="1" l="1"/>
  <c r="K65" i="4"/>
  <c r="I146" i="1"/>
  <c r="J146" i="1" l="1"/>
  <c r="K146" i="1" s="1"/>
  <c r="L146" i="1" s="1"/>
  <c r="M146" i="1" s="1"/>
  <c r="N146" i="1" s="1"/>
  <c r="O146" i="1" s="1"/>
  <c r="R146" i="1" l="1"/>
  <c r="L65" i="4"/>
  <c r="I147" i="1"/>
  <c r="J147" i="1" l="1"/>
  <c r="K147" i="1" s="1"/>
  <c r="L147" i="1" s="1"/>
  <c r="M147" i="1" s="1"/>
  <c r="N147" i="1" s="1"/>
  <c r="O147" i="1" s="1"/>
  <c r="R147" i="1" l="1"/>
  <c r="M65" i="4"/>
  <c r="I148" i="1"/>
  <c r="J148" i="1" l="1"/>
  <c r="K148" i="1" s="1"/>
  <c r="L148" i="1" s="1"/>
  <c r="M148" i="1" s="1"/>
  <c r="N148" i="1" s="1"/>
  <c r="O148" i="1" s="1"/>
  <c r="R148" i="1" l="1"/>
  <c r="N65" i="4"/>
  <c r="I149" i="1"/>
  <c r="J149" i="1" l="1"/>
  <c r="K149" i="1" s="1"/>
  <c r="L149" i="1" s="1"/>
  <c r="M149" i="1" s="1"/>
  <c r="N149" i="1" s="1"/>
  <c r="O149" i="1" s="1"/>
  <c r="R149" i="1" l="1"/>
  <c r="O65" i="4"/>
  <c r="I150" i="1"/>
  <c r="J150" i="1" l="1"/>
  <c r="K150" i="1" s="1"/>
  <c r="L150" i="1" s="1"/>
  <c r="M150" i="1" s="1"/>
  <c r="N150" i="1" s="1"/>
  <c r="O150" i="1" s="1"/>
  <c r="D66" i="4" s="1"/>
  <c r="I151" i="1" l="1"/>
  <c r="J151" i="1" l="1"/>
  <c r="K151" i="1" s="1"/>
  <c r="L151" i="1" s="1"/>
  <c r="M151" i="1" s="1"/>
  <c r="N151" i="1" s="1"/>
  <c r="O151" i="1" s="1"/>
  <c r="E66" i="4" s="1"/>
  <c r="I152" i="1" l="1"/>
  <c r="J152" i="1" s="1"/>
  <c r="K152" i="1" l="1"/>
  <c r="L152" i="1" s="1"/>
  <c r="M152" i="1" l="1"/>
  <c r="N152" i="1" s="1"/>
  <c r="O152" i="1" s="1"/>
  <c r="F66" i="4" s="1"/>
  <c r="I153" i="1"/>
  <c r="J153" i="1" l="1"/>
  <c r="K153" i="1" s="1"/>
  <c r="L153" i="1" s="1"/>
  <c r="M153" i="1" s="1"/>
  <c r="N153" i="1" s="1"/>
  <c r="O153" i="1" s="1"/>
  <c r="G66" i="4" s="1"/>
  <c r="I154" i="1" l="1"/>
  <c r="J154" i="1" l="1"/>
  <c r="K154" i="1" s="1"/>
  <c r="L154" i="1" s="1"/>
  <c r="M154" i="1" s="1"/>
  <c r="N154" i="1" s="1"/>
  <c r="O154" i="1" s="1"/>
  <c r="H66" i="4" s="1"/>
  <c r="I155" i="1" l="1"/>
  <c r="J155" i="1" l="1"/>
  <c r="K155" i="1" s="1"/>
  <c r="L155" i="1" s="1"/>
  <c r="M155" i="1" s="1"/>
  <c r="N155" i="1" s="1"/>
  <c r="O155" i="1" s="1"/>
  <c r="I66" i="4" s="1"/>
  <c r="I156" i="1" l="1"/>
  <c r="J156" i="1" l="1"/>
  <c r="K156" i="1" s="1"/>
  <c r="L156" i="1" s="1"/>
  <c r="M156" i="1" s="1"/>
  <c r="N156" i="1" s="1"/>
  <c r="O156" i="1" s="1"/>
  <c r="J66" i="4" s="1"/>
  <c r="I157" i="1" l="1"/>
  <c r="J157" i="1" s="1"/>
  <c r="K157" i="1" l="1"/>
  <c r="L157" i="1" l="1"/>
  <c r="M157" i="1" s="1"/>
  <c r="N157" i="1" s="1"/>
  <c r="O157" i="1" s="1"/>
  <c r="K66" i="4" s="1"/>
  <c r="I158" i="1" l="1"/>
  <c r="J158" i="1" l="1"/>
  <c r="K158" i="1" s="1"/>
  <c r="L158" i="1" s="1"/>
  <c r="M158" i="1" s="1"/>
  <c r="N158" i="1" s="1"/>
  <c r="O158" i="1" s="1"/>
  <c r="L66" i="4" s="1"/>
  <c r="I159" i="1" l="1"/>
  <c r="J159" i="1" s="1"/>
  <c r="K159" i="1" l="1"/>
  <c r="L159" i="1" s="1"/>
  <c r="M159" i="1" s="1"/>
  <c r="N159" i="1" s="1"/>
  <c r="O159" i="1" s="1"/>
  <c r="M66" i="4" s="1"/>
  <c r="I160" i="1" l="1"/>
  <c r="J160" i="1" l="1"/>
  <c r="K160" i="1" s="1"/>
  <c r="L160" i="1" s="1"/>
  <c r="M160" i="1" s="1"/>
  <c r="N160" i="1" s="1"/>
  <c r="O160" i="1" s="1"/>
  <c r="N66" i="4" s="1"/>
  <c r="I161" i="1" l="1"/>
  <c r="J161" i="1" l="1"/>
  <c r="K161" i="1" s="1"/>
  <c r="L161" i="1" s="1"/>
  <c r="M161" i="1" s="1"/>
  <c r="N161" i="1" s="1"/>
  <c r="O161" i="1" s="1"/>
  <c r="O66" i="4" s="1"/>
  <c r="P66" i="4" s="1"/>
  <c r="I162" i="1" l="1"/>
  <c r="J162" i="1" l="1"/>
  <c r="K162" i="1" s="1"/>
  <c r="L162" i="1" s="1"/>
  <c r="M162" i="1" s="1"/>
  <c r="N162" i="1" s="1"/>
  <c r="O162" i="1" s="1"/>
  <c r="D67" i="4" s="1"/>
  <c r="I163" i="1" l="1"/>
  <c r="J163" i="1" l="1"/>
  <c r="K163" i="1" s="1"/>
  <c r="L163" i="1" s="1"/>
  <c r="M163" i="1" s="1"/>
  <c r="N163" i="1" s="1"/>
  <c r="O163" i="1" s="1"/>
  <c r="E67" i="4" s="1"/>
  <c r="I164" i="1" l="1"/>
  <c r="J164" i="1" l="1"/>
  <c r="K164" i="1" s="1"/>
  <c r="L164" i="1" s="1"/>
  <c r="M164" i="1" s="1"/>
  <c r="N164" i="1" s="1"/>
  <c r="O164" i="1" s="1"/>
  <c r="F67" i="4" s="1"/>
  <c r="I165" i="1" l="1"/>
  <c r="J165" i="1" l="1"/>
  <c r="K165" i="1" s="1"/>
  <c r="L165" i="1" s="1"/>
  <c r="M165" i="1" s="1"/>
  <c r="N165" i="1" s="1"/>
  <c r="O165" i="1" s="1"/>
  <c r="G67" i="4" s="1"/>
  <c r="I166" i="1" l="1"/>
  <c r="J166" i="1" l="1"/>
  <c r="K166" i="1" s="1"/>
  <c r="L166" i="1" s="1"/>
  <c r="M166" i="1" s="1"/>
  <c r="N166" i="1" s="1"/>
  <c r="O166" i="1" s="1"/>
  <c r="H67" i="4" s="1"/>
  <c r="I167" i="1" l="1"/>
  <c r="J167" i="1" l="1"/>
  <c r="K167" i="1" s="1"/>
  <c r="L167" i="1" s="1"/>
  <c r="M167" i="1" s="1"/>
  <c r="N167" i="1" s="1"/>
  <c r="O167" i="1" s="1"/>
  <c r="I67" i="4" s="1"/>
  <c r="I168" i="1" l="1"/>
  <c r="J168" i="1" l="1"/>
  <c r="K168" i="1" s="1"/>
  <c r="L168" i="1" s="1"/>
  <c r="M168" i="1" s="1"/>
  <c r="N168" i="1" s="1"/>
  <c r="O168" i="1" s="1"/>
  <c r="J67" i="4" s="1"/>
  <c r="I169" i="1" l="1"/>
  <c r="J169" i="1" l="1"/>
  <c r="K169" i="1" s="1"/>
  <c r="L169" i="1" s="1"/>
  <c r="M169" i="1" s="1"/>
  <c r="N169" i="1" s="1"/>
  <c r="O169" i="1" s="1"/>
  <c r="K67" i="4" s="1"/>
  <c r="I170" i="1" l="1"/>
  <c r="J170" i="1" s="1"/>
  <c r="K170" i="1" l="1"/>
  <c r="L170" i="1" l="1"/>
  <c r="M170" i="1" s="1"/>
  <c r="N170" i="1" s="1"/>
  <c r="O170" i="1" s="1"/>
  <c r="L67" i="4" s="1"/>
  <c r="I171" i="1" l="1"/>
  <c r="J171" i="1" l="1"/>
  <c r="K171" i="1" s="1"/>
  <c r="L171" i="1" s="1"/>
  <c r="M171" i="1" s="1"/>
  <c r="N171" i="1" s="1"/>
  <c r="O171" i="1" s="1"/>
  <c r="M67" i="4" s="1"/>
  <c r="I172" i="1" l="1"/>
  <c r="J172" i="1" s="1"/>
  <c r="K172" i="1" l="1"/>
  <c r="L172" i="1" l="1"/>
  <c r="M172" i="1" s="1"/>
  <c r="N172" i="1" s="1"/>
  <c r="O172" i="1" s="1"/>
  <c r="N67" i="4" s="1"/>
  <c r="I173" i="1" l="1"/>
  <c r="J173" i="1" l="1"/>
  <c r="K173" i="1" s="1"/>
  <c r="L173" i="1" s="1"/>
  <c r="M173" i="1" s="1"/>
  <c r="N173" i="1" s="1"/>
  <c r="O173" i="1" s="1"/>
  <c r="O67" i="4" s="1"/>
  <c r="P67" i="4" s="1"/>
  <c r="I174" i="1" l="1"/>
  <c r="J174" i="1" l="1"/>
  <c r="K174" i="1" s="1"/>
  <c r="L174" i="1" s="1"/>
  <c r="M174" i="1" s="1"/>
  <c r="N174" i="1" s="1"/>
  <c r="O174" i="1" s="1"/>
  <c r="R174" i="1" l="1"/>
  <c r="D68" i="4"/>
  <c r="I175" i="1"/>
  <c r="J175" i="1" l="1"/>
  <c r="K175" i="1" s="1"/>
  <c r="L175" i="1" s="1"/>
  <c r="M175" i="1" s="1"/>
  <c r="N175" i="1" s="1"/>
  <c r="O175" i="1" s="1"/>
  <c r="R175" i="1" l="1"/>
  <c r="E68" i="4"/>
  <c r="I176" i="1"/>
  <c r="J176" i="1" l="1"/>
  <c r="K176" i="1" s="1"/>
  <c r="L176" i="1" s="1"/>
  <c r="M176" i="1" s="1"/>
  <c r="N176" i="1" s="1"/>
  <c r="O176" i="1" s="1"/>
  <c r="R176" i="1" l="1"/>
  <c r="F68" i="4"/>
  <c r="I177" i="1"/>
  <c r="J177" i="1" l="1"/>
  <c r="K177" i="1" s="1"/>
  <c r="L177" i="1" s="1"/>
  <c r="M177" i="1" s="1"/>
  <c r="N177" i="1" s="1"/>
  <c r="O177" i="1" s="1"/>
  <c r="R177" i="1" l="1"/>
  <c r="G68" i="4"/>
  <c r="I178" i="1"/>
  <c r="J178" i="1" s="1"/>
  <c r="K178" i="1" l="1"/>
  <c r="L178" i="1" s="1"/>
  <c r="M178" i="1" s="1"/>
  <c r="N178" i="1" s="1"/>
  <c r="O178" i="1" s="1"/>
  <c r="R178" i="1" l="1"/>
  <c r="H68" i="4"/>
  <c r="I179" i="1"/>
  <c r="J179" i="1" s="1"/>
  <c r="K179" i="1" l="1"/>
  <c r="L179" i="1" s="1"/>
  <c r="M179" i="1" s="1"/>
  <c r="N179" i="1" s="1"/>
  <c r="O179" i="1" s="1"/>
  <c r="R179" i="1" l="1"/>
  <c r="I68" i="4"/>
  <c r="I180" i="1"/>
  <c r="J180" i="1" l="1"/>
  <c r="K180" i="1" s="1"/>
  <c r="L180" i="1" s="1"/>
  <c r="M180" i="1" s="1"/>
  <c r="N180" i="1" s="1"/>
  <c r="O180" i="1" s="1"/>
  <c r="R180" i="1" l="1"/>
  <c r="J68" i="4"/>
  <c r="I181" i="1"/>
  <c r="J181" i="1" l="1"/>
  <c r="K181" i="1" s="1"/>
  <c r="L181" i="1" s="1"/>
  <c r="M181" i="1" s="1"/>
  <c r="N181" i="1" s="1"/>
  <c r="O181" i="1" s="1"/>
  <c r="R181" i="1" l="1"/>
  <c r="K68" i="4"/>
  <c r="I182" i="1"/>
  <c r="J182" i="1" l="1"/>
  <c r="K182" i="1" s="1"/>
  <c r="L182" i="1" s="1"/>
  <c r="M182" i="1" s="1"/>
  <c r="N182" i="1" s="1"/>
  <c r="O182" i="1" s="1"/>
  <c r="R182" i="1" l="1"/>
  <c r="L68" i="4"/>
  <c r="I183" i="1"/>
  <c r="J183" i="1" l="1"/>
  <c r="K183" i="1" s="1"/>
  <c r="L183" i="1" s="1"/>
  <c r="M183" i="1" s="1"/>
  <c r="N183" i="1" s="1"/>
  <c r="O183" i="1" s="1"/>
  <c r="R183" i="1" l="1"/>
  <c r="M68" i="4"/>
  <c r="I184" i="1"/>
  <c r="J184" i="1" s="1"/>
  <c r="K184" i="1" l="1"/>
  <c r="L184" i="1" l="1"/>
  <c r="M184" i="1" s="1"/>
  <c r="N184" i="1" s="1"/>
  <c r="O184" i="1" s="1"/>
  <c r="R184" i="1" l="1"/>
  <c r="N68" i="4"/>
  <c r="I185" i="1"/>
  <c r="J185" i="1" l="1"/>
  <c r="K185" i="1" s="1"/>
  <c r="L185" i="1" s="1"/>
  <c r="M185" i="1" s="1"/>
  <c r="N185" i="1" s="1"/>
  <c r="O185" i="1" s="1"/>
  <c r="R185" i="1" l="1"/>
  <c r="O68" i="4"/>
  <c r="P68" i="4" s="1"/>
  <c r="I186" i="1"/>
  <c r="J186" i="1" l="1"/>
  <c r="K186" i="1" s="1"/>
  <c r="L186" i="1" s="1"/>
  <c r="M186" i="1" s="1"/>
  <c r="N186" i="1" s="1"/>
  <c r="O186" i="1" s="1"/>
  <c r="R186" i="1" l="1"/>
  <c r="D69" i="4"/>
  <c r="I187" i="1"/>
  <c r="J187" i="1" l="1"/>
  <c r="K187" i="1" s="1"/>
  <c r="L187" i="1" s="1"/>
  <c r="M187" i="1" s="1"/>
  <c r="N187" i="1" s="1"/>
  <c r="O187" i="1" s="1"/>
  <c r="R187" i="1" l="1"/>
  <c r="E69" i="4"/>
  <c r="I188" i="1"/>
  <c r="J188" i="1" l="1"/>
  <c r="K188" i="1" s="1"/>
  <c r="L188" i="1" s="1"/>
  <c r="M188" i="1" s="1"/>
  <c r="N188" i="1" s="1"/>
  <c r="O188" i="1" s="1"/>
  <c r="R188" i="1" l="1"/>
  <c r="F69" i="4"/>
  <c r="I189" i="1"/>
  <c r="J189" i="1" l="1"/>
  <c r="K189" i="1" s="1"/>
  <c r="L189" i="1" s="1"/>
  <c r="M189" i="1" s="1"/>
  <c r="N189" i="1" s="1"/>
  <c r="O189" i="1" s="1"/>
  <c r="R189" i="1" l="1"/>
  <c r="G69" i="4"/>
  <c r="I190" i="1"/>
  <c r="J190" i="1" s="1"/>
  <c r="K190" i="1" l="1"/>
  <c r="L190" i="1" l="1"/>
  <c r="M190" i="1" s="1"/>
  <c r="N190" i="1" s="1"/>
  <c r="O190" i="1" s="1"/>
  <c r="R190" i="1" l="1"/>
  <c r="H69" i="4"/>
  <c r="I191" i="1"/>
  <c r="J191" i="1" l="1"/>
  <c r="K191" i="1" s="1"/>
  <c r="L191" i="1" s="1"/>
  <c r="M191" i="1" s="1"/>
  <c r="N191" i="1" s="1"/>
  <c r="O191" i="1" s="1"/>
  <c r="R191" i="1" l="1"/>
  <c r="I69" i="4"/>
  <c r="I192" i="1"/>
  <c r="J192" i="1" l="1"/>
  <c r="K192" i="1" s="1"/>
  <c r="L192" i="1" s="1"/>
  <c r="M192" i="1" s="1"/>
  <c r="N192" i="1" s="1"/>
  <c r="O192" i="1" s="1"/>
  <c r="R192" i="1" l="1"/>
  <c r="J69" i="4"/>
  <c r="I193" i="1"/>
  <c r="J193" i="1" l="1"/>
  <c r="K193" i="1" s="1"/>
  <c r="L193" i="1" s="1"/>
  <c r="M193" i="1" s="1"/>
  <c r="N193" i="1" s="1"/>
  <c r="O193" i="1" s="1"/>
  <c r="R193" i="1" l="1"/>
  <c r="K69" i="4"/>
  <c r="I194" i="1"/>
  <c r="J194" i="1" l="1"/>
  <c r="K194" i="1" s="1"/>
  <c r="L194" i="1" s="1"/>
  <c r="M194" i="1" s="1"/>
  <c r="N194" i="1" s="1"/>
  <c r="O194" i="1" s="1"/>
  <c r="R194" i="1" l="1"/>
  <c r="L69" i="4"/>
  <c r="I195" i="1"/>
  <c r="J195" i="1" l="1"/>
  <c r="K195" i="1" s="1"/>
  <c r="L195" i="1" s="1"/>
  <c r="M195" i="1" s="1"/>
  <c r="N195" i="1" s="1"/>
  <c r="O195" i="1" s="1"/>
  <c r="R195" i="1" l="1"/>
  <c r="M69" i="4"/>
  <c r="I196" i="1"/>
  <c r="J196" i="1" s="1"/>
  <c r="K196" i="1" l="1"/>
  <c r="L196" i="1" s="1"/>
  <c r="M196" i="1" s="1"/>
  <c r="N196" i="1" s="1"/>
  <c r="O196" i="1" s="1"/>
  <c r="R196" i="1" l="1"/>
  <c r="N69" i="4"/>
  <c r="I197" i="1"/>
  <c r="J197" i="1" l="1"/>
  <c r="K197" i="1" s="1"/>
  <c r="L197" i="1" s="1"/>
  <c r="M197" i="1" s="1"/>
  <c r="N197" i="1" s="1"/>
  <c r="O197" i="1" s="1"/>
  <c r="R197" i="1" l="1"/>
  <c r="O69" i="4"/>
  <c r="P69" i="4" s="1"/>
  <c r="I198" i="1"/>
  <c r="J198" i="1" l="1"/>
  <c r="K198" i="1" s="1"/>
  <c r="L198" i="1" s="1"/>
  <c r="M198" i="1" s="1"/>
  <c r="N198" i="1" s="1"/>
  <c r="O198" i="1" s="1"/>
  <c r="R198" i="1" l="1"/>
  <c r="D70" i="4"/>
  <c r="I199" i="1"/>
  <c r="J199" i="1" l="1"/>
  <c r="K199" i="1" s="1"/>
  <c r="L199" i="1" s="1"/>
  <c r="M199" i="1" s="1"/>
  <c r="N199" i="1" s="1"/>
  <c r="O199" i="1" s="1"/>
  <c r="R199" i="1" l="1"/>
  <c r="E70" i="4"/>
  <c r="I200" i="1"/>
  <c r="J200" i="1" l="1"/>
  <c r="K200" i="1" s="1"/>
  <c r="L200" i="1" s="1"/>
  <c r="M200" i="1" s="1"/>
  <c r="N200" i="1" s="1"/>
  <c r="O200" i="1" s="1"/>
  <c r="R200" i="1" l="1"/>
  <c r="F70" i="4"/>
  <c r="I201" i="1"/>
  <c r="J201" i="1" l="1"/>
  <c r="K201" i="1" s="1"/>
  <c r="L201" i="1" s="1"/>
  <c r="M201" i="1" s="1"/>
  <c r="N201" i="1" s="1"/>
  <c r="O201" i="1" s="1"/>
  <c r="R201" i="1" l="1"/>
  <c r="G70" i="4"/>
  <c r="I202" i="1"/>
  <c r="J202" i="1" l="1"/>
  <c r="K202" i="1" s="1"/>
  <c r="L202" i="1" s="1"/>
  <c r="M202" i="1" s="1"/>
  <c r="N202" i="1" s="1"/>
  <c r="O202" i="1" s="1"/>
  <c r="R202" i="1" l="1"/>
  <c r="H70" i="4"/>
  <c r="I203" i="1"/>
  <c r="J203" i="1" l="1"/>
  <c r="K203" i="1" s="1"/>
  <c r="L203" i="1" s="1"/>
  <c r="M203" i="1" s="1"/>
  <c r="N203" i="1" s="1"/>
  <c r="O203" i="1" s="1"/>
  <c r="R203" i="1" l="1"/>
  <c r="I70" i="4"/>
  <c r="I204" i="1"/>
  <c r="J204" i="1" l="1"/>
  <c r="K204" i="1" s="1"/>
  <c r="L204" i="1" s="1"/>
  <c r="M204" i="1" s="1"/>
  <c r="N204" i="1" s="1"/>
  <c r="O204" i="1" s="1"/>
  <c r="R204" i="1" l="1"/>
  <c r="J70" i="4"/>
  <c r="I205" i="1"/>
  <c r="J205" i="1" l="1"/>
  <c r="K205" i="1" s="1"/>
  <c r="L205" i="1" s="1"/>
  <c r="M205" i="1" s="1"/>
  <c r="N205" i="1" s="1"/>
  <c r="O205" i="1" s="1"/>
  <c r="R205" i="1" l="1"/>
  <c r="K70" i="4"/>
  <c r="I206" i="1"/>
  <c r="J206" i="1" l="1"/>
  <c r="K206" i="1" s="1"/>
  <c r="L206" i="1" s="1"/>
  <c r="M206" i="1" s="1"/>
  <c r="N206" i="1" s="1"/>
  <c r="O206" i="1" s="1"/>
  <c r="R206" i="1" l="1"/>
  <c r="L70" i="4"/>
  <c r="I207" i="1"/>
  <c r="J207" i="1" l="1"/>
  <c r="K207" i="1" s="1"/>
  <c r="L207" i="1" s="1"/>
  <c r="M207" i="1" s="1"/>
  <c r="N207" i="1" s="1"/>
  <c r="O207" i="1" s="1"/>
  <c r="R207" i="1" l="1"/>
  <c r="M70" i="4"/>
  <c r="I208" i="1"/>
  <c r="J208" i="1" l="1"/>
  <c r="K208" i="1" s="1"/>
  <c r="L208" i="1" s="1"/>
  <c r="M208" i="1" s="1"/>
  <c r="N208" i="1" s="1"/>
  <c r="O208" i="1" s="1"/>
  <c r="R208" i="1" l="1"/>
  <c r="N70" i="4"/>
  <c r="I209" i="1"/>
  <c r="J209" i="1" l="1"/>
  <c r="K209" i="1" s="1"/>
  <c r="L209" i="1" s="1"/>
  <c r="M209" i="1" s="1"/>
  <c r="N209" i="1" s="1"/>
  <c r="O209" i="1" s="1"/>
  <c r="R209" i="1" l="1"/>
  <c r="O70" i="4"/>
  <c r="P70" i="4" s="1"/>
  <c r="I210" i="1"/>
  <c r="J210" i="1" s="1"/>
  <c r="K210" i="1" l="1"/>
  <c r="L210" i="1" l="1"/>
  <c r="M210" i="1" s="1"/>
  <c r="N210" i="1" s="1"/>
  <c r="O210" i="1" s="1"/>
  <c r="R210" i="1" l="1"/>
  <c r="D71" i="4"/>
  <c r="I211" i="1"/>
  <c r="J211" i="1" l="1"/>
  <c r="K211" i="1" s="1"/>
  <c r="L211" i="1" s="1"/>
  <c r="M211" i="1" s="1"/>
  <c r="N211" i="1" s="1"/>
  <c r="O211" i="1" s="1"/>
  <c r="R211" i="1" l="1"/>
  <c r="E71" i="4"/>
  <c r="I212" i="1"/>
  <c r="J212" i="1" l="1"/>
  <c r="K212" i="1" s="1"/>
  <c r="L212" i="1" s="1"/>
  <c r="M212" i="1" s="1"/>
  <c r="N212" i="1" s="1"/>
  <c r="O212" i="1" s="1"/>
  <c r="R212" i="1" l="1"/>
  <c r="F71" i="4"/>
  <c r="I213" i="1"/>
  <c r="J213" i="1" l="1"/>
  <c r="K213" i="1" s="1"/>
  <c r="L213" i="1" s="1"/>
  <c r="M213" i="1" s="1"/>
  <c r="N213" i="1" s="1"/>
  <c r="O213" i="1" s="1"/>
  <c r="R213" i="1" l="1"/>
  <c r="G71" i="4"/>
  <c r="I214" i="1"/>
  <c r="J214" i="1" l="1"/>
  <c r="K214" i="1" s="1"/>
  <c r="L214" i="1" s="1"/>
  <c r="M214" i="1" s="1"/>
  <c r="N214" i="1" s="1"/>
  <c r="O214" i="1" s="1"/>
  <c r="R214" i="1" l="1"/>
  <c r="H71" i="4"/>
  <c r="I215" i="1"/>
  <c r="J215" i="1" l="1"/>
  <c r="K215" i="1" s="1"/>
  <c r="L215" i="1" s="1"/>
  <c r="M215" i="1" s="1"/>
  <c r="N215" i="1" s="1"/>
  <c r="O215" i="1" s="1"/>
  <c r="R215" i="1" l="1"/>
  <c r="I71" i="4"/>
  <c r="I216" i="1"/>
  <c r="J216" i="1" l="1"/>
  <c r="K216" i="1" s="1"/>
  <c r="L216" i="1" s="1"/>
  <c r="M216" i="1" s="1"/>
  <c r="N216" i="1" s="1"/>
  <c r="O216" i="1" s="1"/>
  <c r="R216" i="1" l="1"/>
  <c r="J71" i="4"/>
  <c r="I217" i="1"/>
  <c r="J217" i="1" l="1"/>
  <c r="K217" i="1" s="1"/>
  <c r="L217" i="1" s="1"/>
  <c r="M217" i="1" s="1"/>
  <c r="N217" i="1" s="1"/>
  <c r="O217" i="1" s="1"/>
  <c r="R217" i="1" l="1"/>
  <c r="K71" i="4"/>
  <c r="I218" i="1"/>
  <c r="J218" i="1" l="1"/>
  <c r="K218" i="1" s="1"/>
  <c r="L218" i="1" s="1"/>
  <c r="M218" i="1" s="1"/>
  <c r="N218" i="1" s="1"/>
  <c r="O218" i="1" s="1"/>
  <c r="R218" i="1" l="1"/>
  <c r="L71" i="4"/>
  <c r="I219" i="1"/>
  <c r="J219" i="1" l="1"/>
  <c r="K219" i="1" s="1"/>
  <c r="L219" i="1" s="1"/>
  <c r="M219" i="1" s="1"/>
  <c r="N219" i="1" s="1"/>
  <c r="O219" i="1" s="1"/>
  <c r="R219" i="1" l="1"/>
  <c r="M71" i="4"/>
  <c r="I220" i="1"/>
  <c r="J220" i="1" l="1"/>
  <c r="K220" i="1" s="1"/>
  <c r="L220" i="1" s="1"/>
  <c r="M220" i="1" s="1"/>
  <c r="N220" i="1" s="1"/>
  <c r="O220" i="1" s="1"/>
  <c r="R220" i="1" l="1"/>
  <c r="N71" i="4"/>
  <c r="I221" i="1"/>
  <c r="J221" i="1" l="1"/>
  <c r="K221" i="1" s="1"/>
  <c r="L221" i="1" s="1"/>
  <c r="M221" i="1" s="1"/>
  <c r="N221" i="1" s="1"/>
  <c r="O221" i="1" s="1"/>
  <c r="R221" i="1" l="1"/>
  <c r="O71" i="4"/>
  <c r="P71" i="4" s="1"/>
  <c r="I222" i="1"/>
  <c r="J222" i="1" s="1"/>
  <c r="K222" i="1" l="1"/>
  <c r="L222" i="1" l="1"/>
  <c r="M222" i="1" s="1"/>
  <c r="N222" i="1" s="1"/>
  <c r="O222" i="1" s="1"/>
  <c r="R222" i="1" l="1"/>
  <c r="D72" i="4"/>
  <c r="I223" i="1"/>
  <c r="J223" i="1" s="1"/>
  <c r="K223" i="1" l="1"/>
  <c r="L223" i="1" s="1"/>
  <c r="M223" i="1" s="1"/>
  <c r="N223" i="1" s="1"/>
  <c r="O223" i="1" s="1"/>
  <c r="R223" i="1" l="1"/>
  <c r="E72" i="4"/>
  <c r="I224" i="1"/>
  <c r="J224" i="1" l="1"/>
  <c r="K224" i="1" s="1"/>
  <c r="L224" i="1" s="1"/>
  <c r="M224" i="1" s="1"/>
  <c r="N224" i="1" s="1"/>
  <c r="O224" i="1" s="1"/>
  <c r="R224" i="1" l="1"/>
  <c r="F72" i="4"/>
  <c r="I225" i="1"/>
  <c r="J225" i="1" l="1"/>
  <c r="K225" i="1" s="1"/>
  <c r="L225" i="1" s="1"/>
  <c r="M225" i="1" s="1"/>
  <c r="N225" i="1" s="1"/>
  <c r="O225" i="1" s="1"/>
  <c r="R225" i="1" l="1"/>
  <c r="G72" i="4"/>
  <c r="I226" i="1"/>
  <c r="J226" i="1" l="1"/>
  <c r="K226" i="1" s="1"/>
  <c r="L226" i="1" s="1"/>
  <c r="M226" i="1" s="1"/>
  <c r="N226" i="1" s="1"/>
  <c r="O226" i="1" s="1"/>
  <c r="R226" i="1" l="1"/>
  <c r="H72" i="4"/>
  <c r="I227" i="1"/>
  <c r="J227" i="1" l="1"/>
  <c r="K227" i="1" s="1"/>
  <c r="L227" i="1" s="1"/>
  <c r="M227" i="1" s="1"/>
  <c r="N227" i="1" s="1"/>
  <c r="O227" i="1" s="1"/>
  <c r="R227" i="1" l="1"/>
  <c r="I72" i="4"/>
  <c r="I228" i="1"/>
  <c r="J228" i="1" l="1"/>
  <c r="K228" i="1" s="1"/>
  <c r="L228" i="1" s="1"/>
  <c r="M228" i="1" s="1"/>
  <c r="N228" i="1" s="1"/>
  <c r="O228" i="1" s="1"/>
  <c r="R228" i="1" l="1"/>
  <c r="J72" i="4"/>
  <c r="I229" i="1"/>
  <c r="J229" i="1" l="1"/>
  <c r="K229" i="1" s="1"/>
  <c r="L229" i="1" s="1"/>
  <c r="M229" i="1" s="1"/>
  <c r="N229" i="1" s="1"/>
  <c r="O229" i="1" s="1"/>
  <c r="R229" i="1" l="1"/>
  <c r="K72" i="4"/>
  <c r="I230" i="1"/>
  <c r="J230" i="1" l="1"/>
  <c r="K230" i="1" s="1"/>
  <c r="L230" i="1" s="1"/>
  <c r="M230" i="1" s="1"/>
  <c r="N230" i="1" s="1"/>
  <c r="O230" i="1" s="1"/>
  <c r="R230" i="1" l="1"/>
  <c r="L72" i="4"/>
  <c r="I231" i="1"/>
  <c r="J231" i="1" l="1"/>
  <c r="K231" i="1" s="1"/>
  <c r="L231" i="1" s="1"/>
  <c r="M231" i="1" s="1"/>
  <c r="N231" i="1" s="1"/>
  <c r="O231" i="1" s="1"/>
  <c r="R231" i="1" l="1"/>
  <c r="M72" i="4"/>
  <c r="I232" i="1"/>
  <c r="J232" i="1" l="1"/>
  <c r="K232" i="1" s="1"/>
  <c r="L232" i="1" s="1"/>
  <c r="M232" i="1" s="1"/>
  <c r="N232" i="1" s="1"/>
  <c r="O232" i="1" s="1"/>
  <c r="R232" i="1" l="1"/>
  <c r="N72" i="4"/>
  <c r="I233" i="1"/>
  <c r="J233" i="1" l="1"/>
  <c r="K233" i="1" s="1"/>
  <c r="L233" i="1" l="1"/>
  <c r="M233" i="1" s="1"/>
  <c r="N233" i="1" s="1"/>
  <c r="O233" i="1" s="1"/>
  <c r="R233" i="1" l="1"/>
  <c r="O72" i="4"/>
  <c r="P72" i="4" s="1"/>
  <c r="I234" i="1"/>
  <c r="J234" i="1" s="1"/>
  <c r="K234" i="1" s="1"/>
  <c r="L234" i="1" s="1"/>
  <c r="M234" i="1" s="1"/>
  <c r="N234" i="1" s="1"/>
  <c r="O234" i="1" s="1"/>
  <c r="R234" i="1" l="1"/>
  <c r="D73" i="4"/>
  <c r="I235" i="1"/>
  <c r="J235" i="1" s="1"/>
  <c r="K235" i="1" s="1"/>
  <c r="L235" i="1" s="1"/>
  <c r="M235" i="1" s="1"/>
  <c r="N235" i="1" s="1"/>
  <c r="O235" i="1" s="1"/>
  <c r="R235" i="1" l="1"/>
  <c r="E73" i="4"/>
  <c r="I236" i="1"/>
  <c r="J236" i="1" l="1"/>
  <c r="K236" i="1" s="1"/>
  <c r="L236" i="1" s="1"/>
  <c r="M236" i="1" s="1"/>
  <c r="N236" i="1" s="1"/>
  <c r="O236" i="1" s="1"/>
  <c r="R236" i="1" l="1"/>
  <c r="F73" i="4"/>
  <c r="I237" i="1"/>
  <c r="J237" i="1" l="1"/>
  <c r="K237" i="1" s="1"/>
  <c r="L237" i="1" s="1"/>
  <c r="M237" i="1" s="1"/>
  <c r="N237" i="1" s="1"/>
  <c r="O237" i="1" s="1"/>
  <c r="R237" i="1" l="1"/>
  <c r="G73" i="4"/>
  <c r="I238" i="1"/>
  <c r="J238" i="1" l="1"/>
  <c r="K238" i="1" s="1"/>
  <c r="L238" i="1" s="1"/>
  <c r="M238" i="1" s="1"/>
  <c r="N238" i="1" s="1"/>
  <c r="O238" i="1" s="1"/>
  <c r="R238" i="1" l="1"/>
  <c r="H73" i="4"/>
  <c r="I239" i="1"/>
  <c r="J239" i="1" l="1"/>
  <c r="K239" i="1" s="1"/>
  <c r="L239" i="1" s="1"/>
  <c r="M239" i="1" s="1"/>
  <c r="N239" i="1" s="1"/>
  <c r="O239" i="1" s="1"/>
  <c r="R239" i="1" l="1"/>
  <c r="I73" i="4"/>
  <c r="I240" i="1"/>
  <c r="J240" i="1" l="1"/>
  <c r="K240" i="1" s="1"/>
  <c r="L240" i="1" s="1"/>
  <c r="M240" i="1" s="1"/>
  <c r="N240" i="1" s="1"/>
  <c r="O240" i="1" s="1"/>
  <c r="R240" i="1" l="1"/>
  <c r="J73" i="4"/>
  <c r="I241" i="1"/>
  <c r="J241" i="1" l="1"/>
  <c r="K241" i="1" s="1"/>
  <c r="L241" i="1" s="1"/>
  <c r="M241" i="1" s="1"/>
  <c r="N241" i="1" s="1"/>
  <c r="O241" i="1" s="1"/>
  <c r="R241" i="1" l="1"/>
  <c r="K73" i="4"/>
  <c r="I242" i="1"/>
  <c r="J242" i="1" l="1"/>
  <c r="K242" i="1" s="1"/>
  <c r="L242" i="1" s="1"/>
  <c r="M242" i="1" s="1"/>
  <c r="N242" i="1" s="1"/>
  <c r="O242" i="1" s="1"/>
  <c r="R242" i="1" l="1"/>
  <c r="L73" i="4"/>
  <c r="I243" i="1"/>
  <c r="J243" i="1" l="1"/>
  <c r="K243" i="1" s="1"/>
  <c r="L243" i="1" s="1"/>
  <c r="M243" i="1" s="1"/>
  <c r="N243" i="1" s="1"/>
  <c r="O243" i="1" s="1"/>
  <c r="R243" i="1" l="1"/>
  <c r="M73" i="4"/>
  <c r="I244" i="1"/>
  <c r="J244" i="1" s="1"/>
  <c r="K244" i="1" l="1"/>
  <c r="L244" i="1" s="1"/>
  <c r="M244" i="1" l="1"/>
  <c r="N244" i="1" s="1"/>
  <c r="O244" i="1" s="1"/>
  <c r="I245" i="1"/>
  <c r="R244" i="1" l="1"/>
  <c r="N73" i="4"/>
  <c r="J245" i="1"/>
  <c r="K245" i="1" s="1"/>
  <c r="L245" i="1" s="1"/>
  <c r="M245" i="1" s="1"/>
  <c r="N245" i="1" s="1"/>
  <c r="O245" i="1" s="1"/>
  <c r="R245" i="1" l="1"/>
  <c r="O73" i="4"/>
  <c r="P73" i="4" s="1"/>
  <c r="I246" i="1"/>
  <c r="J246" i="1" l="1"/>
  <c r="K246" i="1" s="1"/>
  <c r="L246" i="1" s="1"/>
  <c r="M246" i="1" s="1"/>
  <c r="N246" i="1" s="1"/>
  <c r="O246" i="1" s="1"/>
  <c r="R246" i="1" l="1"/>
  <c r="D74" i="4"/>
  <c r="I247" i="1"/>
  <c r="J247" i="1" l="1"/>
  <c r="K247" i="1" s="1"/>
  <c r="L247" i="1" s="1"/>
  <c r="M247" i="1" s="1"/>
  <c r="N247" i="1" s="1"/>
  <c r="O247" i="1" s="1"/>
  <c r="R247" i="1" l="1"/>
  <c r="E74" i="4"/>
  <c r="I248" i="1"/>
  <c r="J248" i="1" l="1"/>
  <c r="K248" i="1" s="1"/>
  <c r="L248" i="1" s="1"/>
  <c r="M248" i="1" s="1"/>
  <c r="N248" i="1" s="1"/>
  <c r="O248" i="1" s="1"/>
  <c r="R248" i="1" l="1"/>
  <c r="F74" i="4"/>
  <c r="I249" i="1"/>
  <c r="J249" i="1" l="1"/>
  <c r="K249" i="1" s="1"/>
  <c r="L249" i="1" s="1"/>
  <c r="M249" i="1" s="1"/>
  <c r="N249" i="1" s="1"/>
  <c r="O249" i="1" s="1"/>
  <c r="R249" i="1" l="1"/>
  <c r="G74" i="4"/>
  <c r="I250" i="1"/>
  <c r="J250" i="1" s="1"/>
  <c r="K250" i="1" l="1"/>
  <c r="L250" i="1" l="1"/>
  <c r="M250" i="1" s="1"/>
  <c r="N250" i="1" s="1"/>
  <c r="O250" i="1" s="1"/>
  <c r="R250" i="1" l="1"/>
  <c r="H74" i="4"/>
  <c r="I251" i="1"/>
  <c r="J251" i="1" s="1"/>
  <c r="K251" i="1" l="1"/>
  <c r="L251" i="1" s="1"/>
  <c r="M251" i="1" l="1"/>
  <c r="N251" i="1" s="1"/>
  <c r="O251" i="1" s="1"/>
  <c r="I252" i="1"/>
  <c r="R251" i="1" l="1"/>
  <c r="I74" i="4"/>
  <c r="J252" i="1"/>
  <c r="K252" i="1" s="1"/>
  <c r="L252" i="1" s="1"/>
  <c r="M252" i="1" s="1"/>
  <c r="N252" i="1" s="1"/>
  <c r="O252" i="1" s="1"/>
  <c r="R252" i="1" l="1"/>
  <c r="J74" i="4"/>
  <c r="I253" i="1"/>
  <c r="J253" i="1" s="1"/>
  <c r="K253" i="1" l="1"/>
  <c r="L253" i="1" l="1"/>
  <c r="M253" i="1" s="1"/>
  <c r="N253" i="1" s="1"/>
  <c r="O253" i="1" s="1"/>
  <c r="R253" i="1" l="1"/>
  <c r="K74" i="4"/>
  <c r="I254" i="1"/>
  <c r="J254" i="1" l="1"/>
  <c r="K254" i="1" s="1"/>
  <c r="L254" i="1" s="1"/>
  <c r="M254" i="1" s="1"/>
  <c r="N254" i="1" s="1"/>
  <c r="O254" i="1" s="1"/>
  <c r="R254" i="1" l="1"/>
  <c r="L74" i="4"/>
  <c r="I255" i="1"/>
  <c r="J255" i="1" l="1"/>
  <c r="K255" i="1" s="1"/>
  <c r="L255" i="1" s="1"/>
  <c r="M255" i="1" s="1"/>
  <c r="N255" i="1" s="1"/>
  <c r="O255" i="1" s="1"/>
  <c r="R255" i="1" l="1"/>
  <c r="M74" i="4"/>
  <c r="I256" i="1"/>
  <c r="J256" i="1" s="1"/>
  <c r="K256" i="1" l="1"/>
  <c r="L256" i="1" l="1"/>
  <c r="M256" i="1" s="1"/>
  <c r="N256" i="1" s="1"/>
  <c r="O256" i="1" s="1"/>
  <c r="R256" i="1" l="1"/>
  <c r="N74" i="4"/>
  <c r="I257" i="1"/>
  <c r="J257" i="1" l="1"/>
  <c r="K257" i="1" s="1"/>
  <c r="L257" i="1" s="1"/>
  <c r="M257" i="1" s="1"/>
  <c r="N257" i="1" s="1"/>
  <c r="O257" i="1" s="1"/>
  <c r="R257" i="1" l="1"/>
  <c r="O74" i="4"/>
  <c r="P74" i="4" s="1"/>
  <c r="I258" i="1"/>
  <c r="J258" i="1" l="1"/>
  <c r="K258" i="1" s="1"/>
  <c r="L258" i="1" s="1"/>
  <c r="M258" i="1" s="1"/>
  <c r="N258" i="1" s="1"/>
  <c r="O258" i="1" s="1"/>
  <c r="R258" i="1" l="1"/>
  <c r="D75" i="4"/>
  <c r="I259" i="1"/>
  <c r="J259" i="1" l="1"/>
  <c r="K259" i="1" s="1"/>
  <c r="L259" i="1" s="1"/>
  <c r="M259" i="1" s="1"/>
  <c r="N259" i="1" s="1"/>
  <c r="O259" i="1" s="1"/>
  <c r="R259" i="1" l="1"/>
  <c r="E75" i="4"/>
  <c r="I260" i="1"/>
  <c r="J260" i="1" l="1"/>
  <c r="K260" i="1" s="1"/>
  <c r="L260" i="1" s="1"/>
  <c r="M260" i="1" s="1"/>
  <c r="N260" i="1" s="1"/>
  <c r="O260" i="1" s="1"/>
  <c r="R260" i="1" l="1"/>
  <c r="F75" i="4"/>
  <c r="I261" i="1"/>
  <c r="J261" i="1" s="1"/>
  <c r="K261" i="1" l="1"/>
  <c r="L261" i="1" l="1"/>
  <c r="M261" i="1" s="1"/>
  <c r="N261" i="1" s="1"/>
  <c r="O261" i="1" s="1"/>
  <c r="R261" i="1" l="1"/>
  <c r="G75" i="4"/>
  <c r="I262" i="1"/>
  <c r="J262" i="1" l="1"/>
  <c r="K262" i="1" s="1"/>
  <c r="L262" i="1" s="1"/>
  <c r="M262" i="1" s="1"/>
  <c r="N262" i="1" s="1"/>
  <c r="O262" i="1" s="1"/>
  <c r="R262" i="1" l="1"/>
  <c r="H75" i="4"/>
  <c r="I263" i="1"/>
  <c r="J263" i="1" l="1"/>
  <c r="K263" i="1" s="1"/>
  <c r="L263" i="1" s="1"/>
  <c r="M263" i="1" s="1"/>
  <c r="N263" i="1" s="1"/>
  <c r="O263" i="1" s="1"/>
  <c r="R263" i="1" l="1"/>
  <c r="I75" i="4"/>
  <c r="I264" i="1"/>
  <c r="J264" i="1" l="1"/>
  <c r="K264" i="1" s="1"/>
  <c r="L264" i="1" s="1"/>
  <c r="M264" i="1" s="1"/>
  <c r="N264" i="1" s="1"/>
  <c r="O264" i="1" s="1"/>
  <c r="R264" i="1" l="1"/>
  <c r="J75" i="4"/>
  <c r="I265" i="1"/>
  <c r="J265" i="1" l="1"/>
  <c r="K265" i="1" s="1"/>
  <c r="L265" i="1" s="1"/>
  <c r="M265" i="1" s="1"/>
  <c r="N265" i="1" s="1"/>
  <c r="O265" i="1" s="1"/>
  <c r="R265" i="1" l="1"/>
  <c r="K75" i="4"/>
  <c r="I266" i="1"/>
  <c r="J266" i="1" l="1"/>
  <c r="K266" i="1" s="1"/>
  <c r="L266" i="1" s="1"/>
  <c r="M266" i="1" s="1"/>
  <c r="N266" i="1" s="1"/>
  <c r="O266" i="1" s="1"/>
  <c r="R266" i="1" l="1"/>
  <c r="L75" i="4"/>
  <c r="I267" i="1"/>
  <c r="J267" i="1" l="1"/>
  <c r="K267" i="1" s="1"/>
  <c r="L267" i="1" s="1"/>
  <c r="M267" i="1" s="1"/>
  <c r="N267" i="1" s="1"/>
  <c r="O267" i="1" s="1"/>
  <c r="R267" i="1" l="1"/>
  <c r="M75" i="4"/>
  <c r="I268" i="1"/>
  <c r="J268" i="1" s="1"/>
  <c r="K268" i="1" l="1"/>
  <c r="L268" i="1" l="1"/>
  <c r="M268" i="1" s="1"/>
  <c r="N268" i="1" s="1"/>
  <c r="O268" i="1" s="1"/>
  <c r="R268" i="1" l="1"/>
  <c r="N75" i="4"/>
  <c r="I269" i="1"/>
  <c r="J269" i="1" l="1"/>
  <c r="K269" i="1" s="1"/>
  <c r="L269" i="1" s="1"/>
  <c r="M269" i="1" s="1"/>
  <c r="N269" i="1" s="1"/>
  <c r="O269" i="1" s="1"/>
  <c r="R269" i="1" l="1"/>
  <c r="O75" i="4"/>
  <c r="P75" i="4" s="1"/>
  <c r="I270" i="1"/>
  <c r="J270" i="1" l="1"/>
  <c r="K270" i="1" s="1"/>
  <c r="L270" i="1" s="1"/>
  <c r="M270" i="1" s="1"/>
  <c r="N270" i="1" s="1"/>
  <c r="O270" i="1" s="1"/>
  <c r="F2" i="1" s="1"/>
  <c r="R270" i="1" l="1"/>
  <c r="A3" i="1" s="1"/>
  <c r="D76" i="4"/>
  <c r="I271" i="1"/>
  <c r="J271" i="1" l="1"/>
  <c r="K271" i="1" s="1"/>
  <c r="L271" i="1" s="1"/>
  <c r="M271" i="1" s="1"/>
  <c r="N271" i="1" s="1"/>
  <c r="O271" i="1" s="1"/>
  <c r="R271" i="1" l="1"/>
  <c r="E76" i="4"/>
  <c r="I272" i="1"/>
  <c r="J272" i="1" l="1"/>
  <c r="K272" i="1" s="1"/>
  <c r="L272" i="1" s="1"/>
  <c r="M272" i="1" s="1"/>
  <c r="N272" i="1" s="1"/>
  <c r="O272" i="1" s="1"/>
  <c r="R272" i="1" l="1"/>
  <c r="F76" i="4"/>
  <c r="I273" i="1"/>
  <c r="J273" i="1" l="1"/>
  <c r="K273" i="1" s="1"/>
  <c r="L273" i="1" s="1"/>
  <c r="M273" i="1" s="1"/>
  <c r="N273" i="1" s="1"/>
  <c r="O273" i="1" s="1"/>
  <c r="R273" i="1" l="1"/>
  <c r="G76" i="4"/>
  <c r="I274" i="1"/>
  <c r="J274" i="1" l="1"/>
  <c r="K274" i="1" s="1"/>
  <c r="L274" i="1" s="1"/>
  <c r="M274" i="1" s="1"/>
  <c r="N274" i="1" s="1"/>
  <c r="O274" i="1" s="1"/>
  <c r="R274" i="1" l="1"/>
  <c r="H76" i="4"/>
  <c r="I275" i="1"/>
  <c r="J275" i="1" l="1"/>
  <c r="K275" i="1" s="1"/>
  <c r="L275" i="1" s="1"/>
  <c r="M275" i="1" s="1"/>
  <c r="N275" i="1" s="1"/>
  <c r="O275" i="1" s="1"/>
  <c r="R275" i="1" l="1"/>
  <c r="I76" i="4"/>
  <c r="I276" i="1"/>
  <c r="J276" i="1" l="1"/>
  <c r="K276" i="1" s="1"/>
  <c r="L276" i="1" s="1"/>
  <c r="M276" i="1" s="1"/>
  <c r="N276" i="1" s="1"/>
  <c r="O276" i="1" s="1"/>
  <c r="R276" i="1" l="1"/>
  <c r="J76" i="4"/>
  <c r="I277" i="1"/>
  <c r="J277" i="1" l="1"/>
  <c r="K277" i="1" s="1"/>
  <c r="L277" i="1" s="1"/>
  <c r="M277" i="1" s="1"/>
  <c r="N277" i="1" s="1"/>
  <c r="O277" i="1" s="1"/>
  <c r="R277" i="1" l="1"/>
  <c r="K76" i="4"/>
  <c r="I278" i="1"/>
  <c r="J278" i="1" s="1"/>
  <c r="K278" i="1" l="1"/>
  <c r="L278" i="1" s="1"/>
  <c r="M278" i="1" s="1"/>
  <c r="N278" i="1" s="1"/>
  <c r="O278" i="1" s="1"/>
  <c r="R278" i="1" l="1"/>
  <c r="L76" i="4"/>
  <c r="I279" i="1"/>
  <c r="J279" i="1" l="1"/>
  <c r="K279" i="1" s="1"/>
  <c r="L279" i="1" s="1"/>
  <c r="M279" i="1" s="1"/>
  <c r="N279" i="1" s="1"/>
  <c r="O279" i="1" s="1"/>
  <c r="R279" i="1" l="1"/>
  <c r="M76" i="4"/>
  <c r="I280" i="1"/>
  <c r="J280" i="1" s="1"/>
  <c r="K280" i="1" l="1"/>
  <c r="L280" i="1" l="1"/>
  <c r="M280" i="1" s="1"/>
  <c r="N280" i="1" s="1"/>
  <c r="O280" i="1" s="1"/>
  <c r="R280" i="1" l="1"/>
  <c r="N76" i="4"/>
  <c r="I281" i="1"/>
  <c r="J281" i="1" s="1"/>
  <c r="K281" i="1" l="1"/>
  <c r="L281" i="1" l="1"/>
  <c r="M281" i="1" s="1"/>
  <c r="N281" i="1" s="1"/>
  <c r="O281" i="1" s="1"/>
  <c r="R281" i="1" l="1"/>
  <c r="O76" i="4"/>
  <c r="P76" i="4" s="1"/>
  <c r="I282" i="1"/>
  <c r="J282" i="1" l="1"/>
  <c r="K282" i="1" s="1"/>
  <c r="L282" i="1" s="1"/>
  <c r="M282" i="1" s="1"/>
  <c r="N282" i="1" s="1"/>
  <c r="O282" i="1" s="1"/>
  <c r="R282" i="1" l="1"/>
  <c r="D77" i="4"/>
  <c r="I283" i="1"/>
  <c r="J283" i="1" l="1"/>
  <c r="K283" i="1" s="1"/>
  <c r="L283" i="1" s="1"/>
  <c r="M283" i="1" s="1"/>
  <c r="N283" i="1" s="1"/>
  <c r="O283" i="1" s="1"/>
  <c r="R283" i="1" l="1"/>
  <c r="E77" i="4"/>
  <c r="I284" i="1"/>
  <c r="J284" i="1" l="1"/>
  <c r="K284" i="1" s="1"/>
  <c r="L284" i="1" s="1"/>
  <c r="M284" i="1" s="1"/>
  <c r="N284" i="1" s="1"/>
  <c r="O284" i="1" s="1"/>
  <c r="R284" i="1" l="1"/>
  <c r="F77" i="4"/>
  <c r="I285" i="1"/>
  <c r="J285" i="1" l="1"/>
  <c r="K285" i="1" s="1"/>
  <c r="L285" i="1" s="1"/>
  <c r="M285" i="1" s="1"/>
  <c r="N285" i="1" s="1"/>
  <c r="O285" i="1" s="1"/>
  <c r="R285" i="1" l="1"/>
  <c r="G77" i="4"/>
  <c r="I286" i="1"/>
  <c r="J286" i="1" l="1"/>
  <c r="K286" i="1" s="1"/>
  <c r="L286" i="1" s="1"/>
  <c r="M286" i="1" s="1"/>
  <c r="N286" i="1" s="1"/>
  <c r="O286" i="1" s="1"/>
  <c r="R286" i="1" l="1"/>
  <c r="H77" i="4"/>
  <c r="I287" i="1"/>
  <c r="J287" i="1" l="1"/>
  <c r="K287" i="1" s="1"/>
  <c r="L287" i="1" s="1"/>
  <c r="M287" i="1" s="1"/>
  <c r="N287" i="1" s="1"/>
  <c r="O287" i="1" s="1"/>
  <c r="R287" i="1" l="1"/>
  <c r="I77" i="4"/>
  <c r="I288" i="1"/>
  <c r="J288" i="1" l="1"/>
  <c r="K288" i="1" s="1"/>
  <c r="L288" i="1" s="1"/>
  <c r="M288" i="1" s="1"/>
  <c r="N288" i="1" s="1"/>
  <c r="O288" i="1" s="1"/>
  <c r="R288" i="1" l="1"/>
  <c r="J77" i="4"/>
  <c r="I289" i="1"/>
  <c r="J289" i="1" l="1"/>
  <c r="K289" i="1" s="1"/>
  <c r="L289" i="1" s="1"/>
  <c r="M289" i="1" s="1"/>
  <c r="N289" i="1" s="1"/>
  <c r="O289" i="1" s="1"/>
  <c r="R289" i="1" l="1"/>
  <c r="K77" i="4"/>
  <c r="I290" i="1"/>
  <c r="J290" i="1" l="1"/>
  <c r="K290" i="1" s="1"/>
  <c r="L290" i="1" s="1"/>
  <c r="M290" i="1" s="1"/>
  <c r="N290" i="1" s="1"/>
  <c r="O290" i="1" s="1"/>
  <c r="R290" i="1" l="1"/>
  <c r="L77" i="4"/>
  <c r="I291" i="1"/>
  <c r="J291" i="1" l="1"/>
  <c r="K291" i="1" s="1"/>
  <c r="L291" i="1" s="1"/>
  <c r="M291" i="1" s="1"/>
  <c r="N291" i="1" s="1"/>
  <c r="O291" i="1" s="1"/>
  <c r="R291" i="1" l="1"/>
  <c r="M77" i="4"/>
  <c r="I292" i="1"/>
  <c r="J292" i="1" s="1"/>
  <c r="K292" i="1" l="1"/>
  <c r="L292" i="1" l="1"/>
  <c r="M292" i="1" s="1"/>
  <c r="N292" i="1" s="1"/>
  <c r="O292" i="1" s="1"/>
  <c r="R292" i="1" l="1"/>
  <c r="N77" i="4"/>
  <c r="I293" i="1"/>
  <c r="J293" i="1" l="1"/>
  <c r="K293" i="1" s="1"/>
  <c r="L293" i="1" s="1"/>
  <c r="M293" i="1" s="1"/>
  <c r="N293" i="1" s="1"/>
  <c r="O293" i="1" s="1"/>
  <c r="R293" i="1" l="1"/>
  <c r="O77" i="4"/>
  <c r="P77" i="4" s="1"/>
  <c r="I294" i="1"/>
  <c r="J294" i="1" l="1"/>
  <c r="K294" i="1" s="1"/>
  <c r="L294" i="1" s="1"/>
  <c r="M294" i="1" s="1"/>
  <c r="N294" i="1" s="1"/>
  <c r="O294" i="1" s="1"/>
  <c r="R294" i="1" l="1"/>
  <c r="D78" i="4"/>
  <c r="I295" i="1"/>
  <c r="J295" i="1" l="1"/>
  <c r="K295" i="1" s="1"/>
  <c r="L295" i="1" s="1"/>
  <c r="M295" i="1" s="1"/>
  <c r="N295" i="1" s="1"/>
  <c r="O295" i="1" s="1"/>
  <c r="R295" i="1" l="1"/>
  <c r="E78" i="4"/>
  <c r="I296" i="1"/>
  <c r="J296" i="1" l="1"/>
  <c r="K296" i="1" s="1"/>
  <c r="L296" i="1" s="1"/>
  <c r="M296" i="1" s="1"/>
  <c r="N296" i="1" s="1"/>
  <c r="O296" i="1" s="1"/>
  <c r="R296" i="1" l="1"/>
  <c r="F78" i="4"/>
  <c r="I297" i="1"/>
  <c r="J297" i="1" l="1"/>
  <c r="K297" i="1" s="1"/>
  <c r="L297" i="1" s="1"/>
  <c r="M297" i="1" s="1"/>
  <c r="N297" i="1" s="1"/>
  <c r="O297" i="1" s="1"/>
  <c r="R297" i="1" l="1"/>
  <c r="G78" i="4"/>
  <c r="I298" i="1"/>
  <c r="J298" i="1" l="1"/>
  <c r="K298" i="1" s="1"/>
  <c r="L298" i="1" s="1"/>
  <c r="M298" i="1" s="1"/>
  <c r="N298" i="1" s="1"/>
  <c r="O298" i="1" s="1"/>
  <c r="R298" i="1" l="1"/>
  <c r="H78" i="4"/>
  <c r="I299" i="1"/>
  <c r="J299" i="1" l="1"/>
  <c r="K299" i="1" s="1"/>
  <c r="L299" i="1" s="1"/>
  <c r="M299" i="1" s="1"/>
  <c r="N299" i="1" s="1"/>
  <c r="O299" i="1" s="1"/>
  <c r="R299" i="1" l="1"/>
  <c r="I78" i="4"/>
  <c r="I300" i="1"/>
  <c r="J300" i="1" l="1"/>
  <c r="K300" i="1" s="1"/>
  <c r="L300" i="1" s="1"/>
  <c r="M300" i="1" s="1"/>
  <c r="N300" i="1" s="1"/>
  <c r="O300" i="1" s="1"/>
  <c r="R300" i="1" l="1"/>
  <c r="J78" i="4"/>
  <c r="I301" i="1"/>
  <c r="J301" i="1" l="1"/>
  <c r="K301" i="1" s="1"/>
  <c r="L301" i="1" s="1"/>
  <c r="M301" i="1" s="1"/>
  <c r="N301" i="1" s="1"/>
  <c r="O301" i="1" s="1"/>
  <c r="R301" i="1" l="1"/>
  <c r="K78" i="4"/>
  <c r="I302" i="1"/>
  <c r="J302" i="1" l="1"/>
  <c r="K302" i="1" s="1"/>
  <c r="L302" i="1" s="1"/>
  <c r="M302" i="1" s="1"/>
  <c r="N302" i="1" s="1"/>
  <c r="O302" i="1" s="1"/>
  <c r="R302" i="1" l="1"/>
  <c r="L78" i="4"/>
  <c r="I303" i="1"/>
  <c r="J303" i="1" l="1"/>
  <c r="K303" i="1" s="1"/>
  <c r="L303" i="1" s="1"/>
  <c r="M303" i="1" s="1"/>
  <c r="N303" i="1" s="1"/>
  <c r="O303" i="1" s="1"/>
  <c r="R303" i="1" l="1"/>
  <c r="M78" i="4"/>
  <c r="I304" i="1"/>
  <c r="J304" i="1" l="1"/>
  <c r="K304" i="1" s="1"/>
  <c r="L304" i="1" s="1"/>
  <c r="M304" i="1" s="1"/>
  <c r="N304" i="1" s="1"/>
  <c r="O304" i="1" s="1"/>
  <c r="R304" i="1" l="1"/>
  <c r="N78" i="4"/>
  <c r="I305" i="1"/>
  <c r="J305" i="1" l="1"/>
  <c r="K305" i="1" s="1"/>
  <c r="L305" i="1" s="1"/>
  <c r="M305" i="1" s="1"/>
  <c r="N305" i="1" s="1"/>
  <c r="O305" i="1" s="1"/>
  <c r="R305" i="1" l="1"/>
  <c r="O78" i="4"/>
  <c r="P78" i="4" s="1"/>
  <c r="I306" i="1"/>
  <c r="J306" i="1" l="1"/>
  <c r="K306" i="1" s="1"/>
  <c r="L306" i="1" s="1"/>
  <c r="M306" i="1" s="1"/>
  <c r="N306" i="1" s="1"/>
  <c r="O306" i="1" s="1"/>
  <c r="R306" i="1" l="1"/>
  <c r="D79" i="4"/>
  <c r="I307" i="1"/>
  <c r="J307" i="1" l="1"/>
  <c r="K307" i="1" s="1"/>
  <c r="L307" i="1" s="1"/>
  <c r="M307" i="1" s="1"/>
  <c r="N307" i="1" s="1"/>
  <c r="O307" i="1" s="1"/>
  <c r="R307" i="1" l="1"/>
  <c r="E79" i="4"/>
  <c r="I308" i="1"/>
  <c r="J308" i="1" l="1"/>
  <c r="K308" i="1" s="1"/>
  <c r="L308" i="1" s="1"/>
  <c r="M308" i="1" s="1"/>
  <c r="N308" i="1" s="1"/>
  <c r="O308" i="1" s="1"/>
  <c r="R308" i="1" l="1"/>
  <c r="F79" i="4"/>
  <c r="I309" i="1"/>
  <c r="J309" i="1" l="1"/>
  <c r="K309" i="1" s="1"/>
  <c r="L309" i="1" s="1"/>
  <c r="M309" i="1" s="1"/>
  <c r="N309" i="1" s="1"/>
  <c r="O309" i="1" s="1"/>
  <c r="R309" i="1" l="1"/>
  <c r="G79" i="4"/>
  <c r="I310" i="1"/>
  <c r="J310" i="1" l="1"/>
  <c r="K310" i="1" s="1"/>
  <c r="L310" i="1" s="1"/>
  <c r="M310" i="1" s="1"/>
  <c r="N310" i="1" s="1"/>
  <c r="O310" i="1" s="1"/>
  <c r="R310" i="1" l="1"/>
  <c r="H79" i="4"/>
  <c r="I311" i="1"/>
  <c r="J311" i="1" l="1"/>
  <c r="K311" i="1" s="1"/>
  <c r="L311" i="1" s="1"/>
  <c r="M311" i="1" s="1"/>
  <c r="N311" i="1" s="1"/>
  <c r="O311" i="1" s="1"/>
  <c r="R311" i="1" l="1"/>
  <c r="I79" i="4"/>
  <c r="I312" i="1"/>
  <c r="J312" i="1" l="1"/>
  <c r="K312" i="1" s="1"/>
  <c r="L312" i="1" s="1"/>
  <c r="M312" i="1" s="1"/>
  <c r="N312" i="1" s="1"/>
  <c r="O312" i="1" s="1"/>
  <c r="R312" i="1" l="1"/>
  <c r="J79" i="4"/>
  <c r="I313" i="1"/>
  <c r="J313" i="1" l="1"/>
  <c r="K313" i="1" s="1"/>
  <c r="L313" i="1" s="1"/>
  <c r="M313" i="1" s="1"/>
  <c r="N313" i="1" s="1"/>
  <c r="O313" i="1" s="1"/>
  <c r="R313" i="1" l="1"/>
  <c r="K79" i="4"/>
  <c r="I314" i="1"/>
  <c r="J314" i="1" l="1"/>
  <c r="K314" i="1" s="1"/>
  <c r="L314" i="1" s="1"/>
  <c r="M314" i="1" s="1"/>
  <c r="N314" i="1" s="1"/>
  <c r="O314" i="1" s="1"/>
  <c r="R314" i="1" l="1"/>
  <c r="L79" i="4"/>
  <c r="I315" i="1"/>
  <c r="J315" i="1" l="1"/>
  <c r="K315" i="1" s="1"/>
  <c r="L315" i="1" s="1"/>
  <c r="M315" i="1" s="1"/>
  <c r="N315" i="1" s="1"/>
  <c r="O315" i="1" s="1"/>
  <c r="R315" i="1" l="1"/>
  <c r="M79" i="4"/>
  <c r="I316" i="1"/>
  <c r="J316" i="1" l="1"/>
  <c r="K316" i="1" s="1"/>
  <c r="L316" i="1" s="1"/>
  <c r="M316" i="1" s="1"/>
  <c r="N316" i="1" s="1"/>
  <c r="O316" i="1" s="1"/>
  <c r="R316" i="1" l="1"/>
  <c r="N79" i="4"/>
  <c r="I317" i="1"/>
  <c r="J317" i="1" l="1"/>
  <c r="K317" i="1" s="1"/>
  <c r="L317" i="1" s="1"/>
  <c r="M317" i="1" s="1"/>
  <c r="N317" i="1" s="1"/>
  <c r="O317" i="1" s="1"/>
  <c r="R317" i="1" l="1"/>
  <c r="O79" i="4"/>
  <c r="P79" i="4" s="1"/>
  <c r="I318" i="1"/>
  <c r="J318" i="1" l="1"/>
  <c r="K318" i="1" s="1"/>
  <c r="L318" i="1" s="1"/>
  <c r="M318" i="1" s="1"/>
  <c r="N318" i="1" s="1"/>
  <c r="O318" i="1" s="1"/>
  <c r="R318" i="1" l="1"/>
  <c r="D80" i="4"/>
  <c r="I319" i="1"/>
  <c r="J319" i="1" l="1"/>
  <c r="K319" i="1" s="1"/>
  <c r="L319" i="1" s="1"/>
  <c r="M319" i="1" s="1"/>
  <c r="N319" i="1" s="1"/>
  <c r="O319" i="1" s="1"/>
  <c r="R319" i="1" l="1"/>
  <c r="E80" i="4"/>
  <c r="I320" i="1"/>
  <c r="J320" i="1" s="1"/>
  <c r="K320" i="1" l="1"/>
  <c r="L320" i="1" s="1"/>
  <c r="M320" i="1" l="1"/>
  <c r="N320" i="1" s="1"/>
  <c r="O320" i="1" s="1"/>
  <c r="I321" i="1"/>
  <c r="R320" i="1" l="1"/>
  <c r="F80" i="4"/>
  <c r="J321" i="1"/>
  <c r="K321" i="1" s="1"/>
  <c r="L321" i="1" s="1"/>
  <c r="M321" i="1" s="1"/>
  <c r="N321" i="1" s="1"/>
  <c r="O321" i="1" s="1"/>
  <c r="R321" i="1" l="1"/>
  <c r="G80" i="4"/>
  <c r="I322" i="1"/>
  <c r="J322" i="1" l="1"/>
  <c r="K322" i="1" s="1"/>
  <c r="L322" i="1" s="1"/>
  <c r="M322" i="1" s="1"/>
  <c r="N322" i="1" s="1"/>
  <c r="O322" i="1" s="1"/>
  <c r="R322" i="1" l="1"/>
  <c r="H80" i="4"/>
  <c r="I323" i="1"/>
  <c r="J323" i="1" l="1"/>
  <c r="K323" i="1" s="1"/>
  <c r="L323" i="1" s="1"/>
  <c r="M323" i="1" s="1"/>
  <c r="N323" i="1" s="1"/>
  <c r="O323" i="1" s="1"/>
  <c r="R323" i="1" l="1"/>
  <c r="I80" i="4"/>
  <c r="I324" i="1"/>
  <c r="J324" i="1" l="1"/>
  <c r="K324" i="1" s="1"/>
  <c r="L324" i="1" s="1"/>
  <c r="M324" i="1" s="1"/>
  <c r="N324" i="1" s="1"/>
  <c r="O324" i="1" s="1"/>
  <c r="R324" i="1" l="1"/>
  <c r="J80" i="4"/>
  <c r="I325" i="1"/>
  <c r="J325" i="1" l="1"/>
  <c r="K325" i="1" s="1"/>
  <c r="L325" i="1" s="1"/>
  <c r="M325" i="1" s="1"/>
  <c r="N325" i="1" s="1"/>
  <c r="O325" i="1" s="1"/>
  <c r="R325" i="1" l="1"/>
  <c r="K80" i="4"/>
  <c r="I326" i="1"/>
  <c r="J326" i="1" l="1"/>
  <c r="K326" i="1" s="1"/>
  <c r="L326" i="1" s="1"/>
  <c r="M326" i="1" s="1"/>
  <c r="N326" i="1" s="1"/>
  <c r="O326" i="1" s="1"/>
  <c r="R326" i="1" l="1"/>
  <c r="L80" i="4"/>
  <c r="I327" i="1"/>
  <c r="J327" i="1" l="1"/>
  <c r="K327" i="1" s="1"/>
  <c r="L327" i="1" s="1"/>
  <c r="M327" i="1" s="1"/>
  <c r="N327" i="1" s="1"/>
  <c r="O327" i="1" s="1"/>
  <c r="R327" i="1" l="1"/>
  <c r="M80" i="4"/>
  <c r="I328" i="1"/>
  <c r="J328" i="1" s="1"/>
  <c r="K328" i="1" l="1"/>
  <c r="L328" i="1" l="1"/>
  <c r="M328" i="1" s="1"/>
  <c r="N328" i="1" s="1"/>
  <c r="O328" i="1" s="1"/>
  <c r="R328" i="1" l="1"/>
  <c r="N80" i="4"/>
  <c r="I329" i="1"/>
  <c r="J329" i="1" l="1"/>
  <c r="K329" i="1" s="1"/>
  <c r="L329" i="1" s="1"/>
  <c r="M329" i="1" s="1"/>
  <c r="N329" i="1" s="1"/>
  <c r="O329" i="1" s="1"/>
  <c r="R329" i="1" l="1"/>
  <c r="O80" i="4"/>
  <c r="P80" i="4" s="1"/>
  <c r="I330" i="1"/>
  <c r="J330" i="1" l="1"/>
  <c r="K330" i="1" s="1"/>
  <c r="L330" i="1" s="1"/>
  <c r="M330" i="1" s="1"/>
  <c r="N330" i="1" s="1"/>
  <c r="O330" i="1" s="1"/>
  <c r="R330" i="1" l="1"/>
  <c r="D81" i="4"/>
  <c r="I331" i="1"/>
  <c r="J331" i="1" l="1"/>
  <c r="K331" i="1" s="1"/>
  <c r="L331" i="1" s="1"/>
  <c r="M331" i="1" s="1"/>
  <c r="N331" i="1" s="1"/>
  <c r="O331" i="1" s="1"/>
  <c r="R331" i="1" l="1"/>
  <c r="E81" i="4"/>
  <c r="I332" i="1"/>
  <c r="J332" i="1" l="1"/>
  <c r="K332" i="1" s="1"/>
  <c r="L332" i="1" s="1"/>
  <c r="M332" i="1" s="1"/>
  <c r="N332" i="1" s="1"/>
  <c r="O332" i="1" s="1"/>
  <c r="R332" i="1" l="1"/>
  <c r="F81" i="4"/>
  <c r="I333" i="1"/>
  <c r="J333" i="1" l="1"/>
  <c r="K333" i="1" s="1"/>
  <c r="L333" i="1" s="1"/>
  <c r="M333" i="1" s="1"/>
  <c r="N333" i="1" s="1"/>
  <c r="O333" i="1" s="1"/>
  <c r="R333" i="1" l="1"/>
  <c r="G81" i="4"/>
  <c r="I334" i="1"/>
  <c r="J334" i="1" l="1"/>
  <c r="K334" i="1" s="1"/>
  <c r="L334" i="1" s="1"/>
  <c r="M334" i="1" s="1"/>
  <c r="N334" i="1" s="1"/>
  <c r="O334" i="1" s="1"/>
  <c r="R334" i="1" l="1"/>
  <c r="H81" i="4"/>
  <c r="I335" i="1"/>
  <c r="J335" i="1" l="1"/>
  <c r="K335" i="1" s="1"/>
  <c r="L335" i="1" s="1"/>
  <c r="M335" i="1" s="1"/>
  <c r="N335" i="1" s="1"/>
  <c r="O335" i="1" s="1"/>
  <c r="R335" i="1" l="1"/>
  <c r="I81" i="4"/>
  <c r="I336" i="1"/>
  <c r="J336" i="1" l="1"/>
  <c r="K336" i="1" s="1"/>
  <c r="L336" i="1" s="1"/>
  <c r="M336" i="1" s="1"/>
  <c r="N336" i="1" s="1"/>
  <c r="O336" i="1" s="1"/>
  <c r="R336" i="1" l="1"/>
  <c r="J81" i="4"/>
  <c r="I337" i="1"/>
  <c r="J337" i="1" l="1"/>
  <c r="K337" i="1" s="1"/>
  <c r="L337" i="1" s="1"/>
  <c r="M337" i="1" s="1"/>
  <c r="N337" i="1" s="1"/>
  <c r="O337" i="1" s="1"/>
  <c r="R337" i="1" l="1"/>
  <c r="K81" i="4"/>
  <c r="I338" i="1"/>
  <c r="J338" i="1" l="1"/>
  <c r="K338" i="1" s="1"/>
  <c r="L338" i="1" s="1"/>
  <c r="M338" i="1" s="1"/>
  <c r="N338" i="1" s="1"/>
  <c r="O338" i="1" s="1"/>
  <c r="R338" i="1" l="1"/>
  <c r="L81" i="4"/>
  <c r="I339" i="1"/>
  <c r="J339" i="1" l="1"/>
  <c r="K339" i="1" s="1"/>
  <c r="L339" i="1" s="1"/>
  <c r="M339" i="1" s="1"/>
  <c r="N339" i="1" s="1"/>
  <c r="O339" i="1" s="1"/>
  <c r="R339" i="1" l="1"/>
  <c r="M81" i="4"/>
  <c r="I340" i="1"/>
  <c r="J340" i="1" l="1"/>
  <c r="K340" i="1" s="1"/>
  <c r="L340" i="1" s="1"/>
  <c r="M340" i="1" s="1"/>
  <c r="N340" i="1" s="1"/>
  <c r="O340" i="1" s="1"/>
  <c r="R340" i="1" l="1"/>
  <c r="N81" i="4"/>
  <c r="I341" i="1"/>
  <c r="J341" i="1" l="1"/>
  <c r="K341" i="1" s="1"/>
  <c r="L341" i="1" s="1"/>
  <c r="M341" i="1" s="1"/>
  <c r="N341" i="1" s="1"/>
  <c r="O341" i="1" s="1"/>
  <c r="R341" i="1" l="1"/>
  <c r="O81" i="4"/>
  <c r="P81" i="4" s="1"/>
  <c r="I342" i="1"/>
  <c r="J342" i="1" l="1"/>
  <c r="K342" i="1" s="1"/>
  <c r="L342" i="1" s="1"/>
  <c r="M342" i="1" s="1"/>
  <c r="N342" i="1" s="1"/>
  <c r="O342" i="1" s="1"/>
  <c r="R342" i="1" l="1"/>
  <c r="D82" i="4"/>
  <c r="I343" i="1"/>
  <c r="J343" i="1" l="1"/>
  <c r="K343" i="1" s="1"/>
  <c r="L343" i="1" s="1"/>
  <c r="M343" i="1" s="1"/>
  <c r="N343" i="1" s="1"/>
  <c r="O343" i="1" s="1"/>
  <c r="R343" i="1" l="1"/>
  <c r="E82" i="4"/>
  <c r="I344" i="1"/>
  <c r="J344" i="1" l="1"/>
  <c r="K344" i="1" s="1"/>
  <c r="L344" i="1" s="1"/>
  <c r="M344" i="1" s="1"/>
  <c r="N344" i="1" s="1"/>
  <c r="O344" i="1" s="1"/>
  <c r="R344" i="1" l="1"/>
  <c r="F82" i="4"/>
  <c r="I345" i="1"/>
  <c r="J345" i="1" l="1"/>
  <c r="K345" i="1" s="1"/>
  <c r="L345" i="1" s="1"/>
  <c r="M345" i="1" s="1"/>
  <c r="N345" i="1" s="1"/>
  <c r="O345" i="1" s="1"/>
  <c r="R345" i="1" l="1"/>
  <c r="G82" i="4"/>
  <c r="I346" i="1"/>
  <c r="J346" i="1" l="1"/>
  <c r="K346" i="1" s="1"/>
  <c r="L346" i="1" s="1"/>
  <c r="M346" i="1" s="1"/>
  <c r="N346" i="1" s="1"/>
  <c r="O346" i="1" s="1"/>
  <c r="R346" i="1" l="1"/>
  <c r="H82" i="4"/>
  <c r="I347" i="1"/>
  <c r="J347" i="1" l="1"/>
  <c r="K347" i="1" s="1"/>
  <c r="L347" i="1" s="1"/>
  <c r="M347" i="1" s="1"/>
  <c r="N347" i="1" s="1"/>
  <c r="O347" i="1" s="1"/>
  <c r="R347" i="1" l="1"/>
  <c r="I82" i="4"/>
  <c r="I348" i="1"/>
  <c r="J348" i="1" l="1"/>
  <c r="K348" i="1" s="1"/>
  <c r="L348" i="1" s="1"/>
  <c r="M348" i="1" s="1"/>
  <c r="N348" i="1" s="1"/>
  <c r="O348" i="1" s="1"/>
  <c r="R348" i="1" l="1"/>
  <c r="J82" i="4"/>
  <c r="I349" i="1"/>
  <c r="J349" i="1" l="1"/>
  <c r="K349" i="1" s="1"/>
  <c r="L349" i="1" s="1"/>
  <c r="M349" i="1" s="1"/>
  <c r="N349" i="1" s="1"/>
  <c r="O349" i="1" s="1"/>
  <c r="R349" i="1" l="1"/>
  <c r="K82" i="4"/>
  <c r="I350" i="1"/>
  <c r="J350" i="1" l="1"/>
  <c r="K350" i="1" s="1"/>
  <c r="L350" i="1" s="1"/>
  <c r="M350" i="1" s="1"/>
  <c r="N350" i="1" s="1"/>
  <c r="O350" i="1" s="1"/>
  <c r="R350" i="1" l="1"/>
  <c r="L82" i="4"/>
  <c r="I351" i="1"/>
  <c r="J351" i="1" l="1"/>
  <c r="K351" i="1" s="1"/>
  <c r="L351" i="1" s="1"/>
  <c r="M351" i="1" s="1"/>
  <c r="N351" i="1" s="1"/>
  <c r="O351" i="1" s="1"/>
  <c r="R351" i="1" l="1"/>
  <c r="M82" i="4"/>
  <c r="I352" i="1"/>
  <c r="J352" i="1" s="1"/>
  <c r="K352" i="1" l="1"/>
  <c r="L352" i="1" l="1"/>
  <c r="M352" i="1" s="1"/>
  <c r="N352" i="1" s="1"/>
  <c r="O352" i="1" s="1"/>
  <c r="R352" i="1" l="1"/>
  <c r="N82" i="4"/>
  <c r="I353" i="1"/>
  <c r="J353" i="1" l="1"/>
  <c r="K353" i="1" s="1"/>
  <c r="L353" i="1" s="1"/>
  <c r="M353" i="1" s="1"/>
  <c r="N353" i="1" s="1"/>
  <c r="O353" i="1" s="1"/>
  <c r="R353" i="1" l="1"/>
  <c r="O82" i="4"/>
  <c r="P82" i="4" s="1"/>
  <c r="I354" i="1"/>
  <c r="J354" i="1" l="1"/>
  <c r="K354" i="1" s="1"/>
  <c r="L354" i="1" s="1"/>
  <c r="M354" i="1" s="1"/>
  <c r="N354" i="1" s="1"/>
  <c r="O354" i="1" s="1"/>
  <c r="R354" i="1" l="1"/>
  <c r="D83" i="4"/>
  <c r="I355" i="1"/>
  <c r="J355" i="1" s="1"/>
  <c r="K355" i="1" l="1"/>
  <c r="L355" i="1" l="1"/>
  <c r="M355" i="1" s="1"/>
  <c r="N355" i="1" s="1"/>
  <c r="O355" i="1" s="1"/>
  <c r="R355" i="1" l="1"/>
  <c r="E83" i="4"/>
  <c r="I356" i="1"/>
  <c r="J356" i="1" l="1"/>
  <c r="K356" i="1" s="1"/>
  <c r="L356" i="1" s="1"/>
  <c r="M356" i="1" s="1"/>
  <c r="N356" i="1" s="1"/>
  <c r="O356" i="1" s="1"/>
  <c r="R356" i="1" l="1"/>
  <c r="F83" i="4"/>
  <c r="I357" i="1"/>
  <c r="J357" i="1" l="1"/>
  <c r="K357" i="1" s="1"/>
  <c r="L357" i="1" s="1"/>
  <c r="M357" i="1" s="1"/>
  <c r="N357" i="1" s="1"/>
  <c r="O357" i="1" s="1"/>
  <c r="R357" i="1" l="1"/>
  <c r="G83" i="4"/>
  <c r="I358" i="1"/>
  <c r="J358" i="1" s="1"/>
  <c r="K358" i="1" l="1"/>
  <c r="L358" i="1" l="1"/>
  <c r="M358" i="1" s="1"/>
  <c r="N358" i="1" s="1"/>
  <c r="O358" i="1" s="1"/>
  <c r="R358" i="1" l="1"/>
  <c r="H83" i="4"/>
  <c r="I359" i="1"/>
  <c r="J359" i="1" l="1"/>
  <c r="K359" i="1" s="1"/>
  <c r="L359" i="1" s="1"/>
  <c r="M359" i="1" s="1"/>
  <c r="N359" i="1" s="1"/>
  <c r="O359" i="1" s="1"/>
  <c r="R359" i="1" l="1"/>
  <c r="I83" i="4"/>
  <c r="I360" i="1"/>
  <c r="J360" i="1" l="1"/>
  <c r="K360" i="1" s="1"/>
  <c r="L360" i="1" s="1"/>
  <c r="M360" i="1" s="1"/>
  <c r="N360" i="1" s="1"/>
  <c r="O360" i="1" s="1"/>
  <c r="R360" i="1" l="1"/>
  <c r="J83" i="4"/>
  <c r="I361" i="1"/>
  <c r="J361" i="1" l="1"/>
  <c r="K361" i="1" s="1"/>
  <c r="L361" i="1" s="1"/>
  <c r="M361" i="1" s="1"/>
  <c r="N361" i="1" s="1"/>
  <c r="O361" i="1" s="1"/>
  <c r="R361" i="1" l="1"/>
  <c r="K83" i="4"/>
  <c r="I362" i="1"/>
  <c r="J362" i="1" l="1"/>
  <c r="K362" i="1" s="1"/>
  <c r="L362" i="1" s="1"/>
  <c r="M362" i="1" s="1"/>
  <c r="N362" i="1" s="1"/>
  <c r="O362" i="1" s="1"/>
  <c r="R362" i="1" l="1"/>
  <c r="L83" i="4"/>
  <c r="I363" i="1"/>
  <c r="J363" i="1" l="1"/>
  <c r="K363" i="1" s="1"/>
  <c r="L363" i="1" s="1"/>
  <c r="M363" i="1" s="1"/>
  <c r="N363" i="1" s="1"/>
  <c r="O363" i="1" s="1"/>
  <c r="R363" i="1" l="1"/>
  <c r="M83" i="4"/>
  <c r="I364" i="1"/>
  <c r="J364" i="1" l="1"/>
  <c r="K364" i="1" s="1"/>
  <c r="L364" i="1" s="1"/>
  <c r="M364" i="1" s="1"/>
  <c r="N364" i="1" s="1"/>
  <c r="O364" i="1" s="1"/>
  <c r="R364" i="1" l="1"/>
  <c r="N83" i="4"/>
  <c r="I365" i="1"/>
  <c r="J365" i="1" l="1"/>
  <c r="K365" i="1" s="1"/>
  <c r="L365" i="1" s="1"/>
  <c r="M365" i="1" s="1"/>
  <c r="N365" i="1" s="1"/>
  <c r="O365" i="1" s="1"/>
  <c r="R365" i="1" l="1"/>
  <c r="O83" i="4"/>
  <c r="P83" i="4" s="1"/>
  <c r="I366" i="1"/>
  <c r="J366" i="1" l="1"/>
  <c r="K366" i="1" s="1"/>
  <c r="L366" i="1" s="1"/>
  <c r="M366" i="1" s="1"/>
  <c r="N366" i="1" s="1"/>
  <c r="O366" i="1" s="1"/>
  <c r="R366" i="1" l="1"/>
  <c r="D84" i="4"/>
  <c r="I367" i="1"/>
  <c r="J367" i="1" l="1"/>
  <c r="K367" i="1" s="1"/>
  <c r="L367" i="1" s="1"/>
  <c r="M367" i="1" s="1"/>
  <c r="N367" i="1" s="1"/>
  <c r="O367" i="1" s="1"/>
  <c r="R367" i="1" l="1"/>
  <c r="E84" i="4"/>
  <c r="I368" i="1"/>
  <c r="J368" i="1" l="1"/>
  <c r="K368" i="1" s="1"/>
  <c r="L368" i="1" s="1"/>
  <c r="M368" i="1" s="1"/>
  <c r="N368" i="1" s="1"/>
  <c r="O368" i="1" s="1"/>
  <c r="R368" i="1" l="1"/>
  <c r="F84" i="4"/>
  <c r="I369" i="1"/>
  <c r="J369" i="1" l="1"/>
  <c r="K369" i="1" s="1"/>
  <c r="L369" i="1" s="1"/>
  <c r="M369" i="1" s="1"/>
  <c r="N369" i="1" s="1"/>
  <c r="O369" i="1" s="1"/>
  <c r="R369" i="1" l="1"/>
  <c r="G84" i="4"/>
  <c r="I370" i="1"/>
  <c r="J370" i="1" s="1"/>
  <c r="K370" i="1" l="1"/>
  <c r="L370" i="1" l="1"/>
  <c r="M370" i="1" s="1"/>
  <c r="N370" i="1" s="1"/>
  <c r="O370" i="1" s="1"/>
  <c r="R370" i="1" l="1"/>
  <c r="H84" i="4"/>
  <c r="I371" i="1"/>
  <c r="J371" i="1" s="1"/>
  <c r="K371" i="1" l="1"/>
  <c r="L371" i="1" l="1"/>
  <c r="M371" i="1" s="1"/>
  <c r="N371" i="1" s="1"/>
  <c r="O371" i="1" s="1"/>
  <c r="R371" i="1" l="1"/>
  <c r="I84" i="4"/>
  <c r="I372" i="1"/>
  <c r="J372" i="1" l="1"/>
  <c r="K372" i="1" s="1"/>
  <c r="L372" i="1" s="1"/>
  <c r="M372" i="1" s="1"/>
  <c r="N372" i="1" s="1"/>
  <c r="O372" i="1" s="1"/>
  <c r="R372" i="1" l="1"/>
  <c r="J84" i="4"/>
  <c r="I373" i="1"/>
  <c r="J373" i="1" l="1"/>
  <c r="K373" i="1" s="1"/>
  <c r="L373" i="1" s="1"/>
  <c r="M373" i="1" s="1"/>
  <c r="N373" i="1" s="1"/>
  <c r="O373" i="1" s="1"/>
  <c r="R373" i="1" l="1"/>
  <c r="K84" i="4"/>
  <c r="I374" i="1"/>
  <c r="J374" i="1" s="1"/>
  <c r="K374" i="1" l="1"/>
  <c r="L374" i="1" s="1"/>
  <c r="M374" i="1" s="1"/>
  <c r="N374" i="1" s="1"/>
  <c r="O374" i="1" s="1"/>
  <c r="R374" i="1" l="1"/>
  <c r="L84" i="4"/>
  <c r="I375" i="1"/>
  <c r="J375" i="1" l="1"/>
  <c r="K375" i="1" s="1"/>
  <c r="L375" i="1" s="1"/>
  <c r="M375" i="1" s="1"/>
  <c r="N375" i="1" s="1"/>
  <c r="O375" i="1" s="1"/>
  <c r="R375" i="1" l="1"/>
  <c r="M84" i="4"/>
  <c r="I376" i="1"/>
  <c r="J376" i="1" l="1"/>
  <c r="K376" i="1" s="1"/>
  <c r="L376" i="1" s="1"/>
  <c r="M376" i="1" s="1"/>
  <c r="N376" i="1" s="1"/>
  <c r="O376" i="1" s="1"/>
  <c r="R376" i="1" l="1"/>
  <c r="N84" i="4"/>
  <c r="I377" i="1"/>
  <c r="J377" i="1" l="1"/>
  <c r="K377" i="1" s="1"/>
  <c r="L377" i="1" s="1"/>
  <c r="M377" i="1" s="1"/>
  <c r="N377" i="1" s="1"/>
  <c r="O377" i="1" s="1"/>
  <c r="R377" i="1" l="1"/>
  <c r="O84" i="4"/>
  <c r="P84" i="4" s="1"/>
  <c r="I378" i="1"/>
  <c r="J378" i="1" l="1"/>
  <c r="K378" i="1" s="1"/>
  <c r="L378" i="1" s="1"/>
  <c r="M378" i="1" s="1"/>
  <c r="N378" i="1" s="1"/>
  <c r="O378" i="1" s="1"/>
  <c r="R378" i="1" l="1"/>
  <c r="D85" i="4"/>
  <c r="I379" i="1"/>
  <c r="J379" i="1" l="1"/>
  <c r="K379" i="1" s="1"/>
  <c r="L379" i="1" s="1"/>
  <c r="M379" i="1" s="1"/>
  <c r="N379" i="1" s="1"/>
  <c r="O379" i="1" s="1"/>
  <c r="R379" i="1" l="1"/>
  <c r="E85" i="4"/>
  <c r="I380" i="1"/>
  <c r="J380" i="1" l="1"/>
  <c r="K380" i="1" s="1"/>
  <c r="L380" i="1" s="1"/>
  <c r="M380" i="1" s="1"/>
  <c r="N380" i="1" s="1"/>
  <c r="O380" i="1" s="1"/>
  <c r="R380" i="1" l="1"/>
  <c r="F85" i="4"/>
  <c r="I381" i="1"/>
  <c r="J381" i="1" s="1"/>
  <c r="K381" i="1" l="1"/>
  <c r="L381" i="1" l="1"/>
  <c r="M381" i="1" s="1"/>
  <c r="N381" i="1" s="1"/>
  <c r="O381" i="1" s="1"/>
  <c r="R381" i="1" l="1"/>
  <c r="G85" i="4"/>
  <c r="I382" i="1"/>
  <c r="J382" i="1" l="1"/>
  <c r="K382" i="1" s="1"/>
  <c r="L382" i="1" s="1"/>
  <c r="M382" i="1" s="1"/>
  <c r="N382" i="1" s="1"/>
  <c r="O382" i="1" s="1"/>
  <c r="R382" i="1" l="1"/>
  <c r="H85" i="4"/>
  <c r="I383" i="1"/>
  <c r="J383" i="1" s="1"/>
  <c r="K383" i="1" l="1"/>
  <c r="L383" i="1" l="1"/>
  <c r="M383" i="1" s="1"/>
  <c r="N383" i="1" s="1"/>
  <c r="O383" i="1" s="1"/>
  <c r="R383" i="1" l="1"/>
  <c r="I85" i="4"/>
  <c r="I384" i="1"/>
  <c r="J384" i="1" l="1"/>
  <c r="K384" i="1" s="1"/>
  <c r="L384" i="1" s="1"/>
  <c r="M384" i="1" s="1"/>
  <c r="N384" i="1" s="1"/>
  <c r="O384" i="1" s="1"/>
  <c r="R384" i="1" l="1"/>
  <c r="J85" i="4"/>
  <c r="I385" i="1"/>
  <c r="J385" i="1" l="1"/>
  <c r="K385" i="1" s="1"/>
  <c r="L385" i="1" s="1"/>
  <c r="M385" i="1" s="1"/>
  <c r="N385" i="1" s="1"/>
  <c r="O385" i="1" s="1"/>
  <c r="R385" i="1" l="1"/>
  <c r="K85" i="4"/>
  <c r="I386" i="1"/>
  <c r="J386" i="1" l="1"/>
  <c r="K386" i="1" s="1"/>
  <c r="L386" i="1" s="1"/>
  <c r="M386" i="1" s="1"/>
  <c r="N386" i="1" s="1"/>
  <c r="O386" i="1" s="1"/>
  <c r="R386" i="1" l="1"/>
  <c r="L85" i="4"/>
  <c r="I387" i="1"/>
  <c r="J387" i="1" l="1"/>
  <c r="K387" i="1" s="1"/>
  <c r="L387" i="1" s="1"/>
  <c r="M387" i="1" s="1"/>
  <c r="N387" i="1" s="1"/>
  <c r="O387" i="1" s="1"/>
  <c r="R387" i="1" l="1"/>
  <c r="M85" i="4"/>
  <c r="I388" i="1"/>
  <c r="J388" i="1" l="1"/>
  <c r="K388" i="1" s="1"/>
  <c r="L388" i="1" s="1"/>
  <c r="M388" i="1" s="1"/>
  <c r="N388" i="1" s="1"/>
  <c r="O388" i="1" s="1"/>
  <c r="R388" i="1" l="1"/>
  <c r="N85" i="4"/>
  <c r="I389" i="1"/>
  <c r="J389" i="1" l="1"/>
  <c r="K389" i="1" s="1"/>
  <c r="L389" i="1" s="1"/>
  <c r="M389" i="1" s="1"/>
  <c r="N389" i="1" s="1"/>
  <c r="O389" i="1" s="1"/>
  <c r="O85" i="4" s="1"/>
  <c r="P85" i="4" s="1"/>
  <c r="I390" i="1" l="1"/>
  <c r="R389" i="1"/>
  <c r="J390" i="1" l="1"/>
  <c r="K390" i="1" s="1"/>
  <c r="L390" i="1" s="1"/>
  <c r="M390" i="1" s="1"/>
  <c r="N390" i="1" s="1"/>
  <c r="O390" i="1" s="1"/>
  <c r="R390" i="1" l="1"/>
  <c r="D86" i="4"/>
  <c r="I391" i="1"/>
  <c r="J391" i="1" s="1"/>
  <c r="K391" i="1" l="1"/>
  <c r="L391" i="1" l="1"/>
  <c r="M391" i="1" s="1"/>
  <c r="N391" i="1" s="1"/>
  <c r="O391" i="1" s="1"/>
  <c r="R391" i="1" l="1"/>
  <c r="E86" i="4"/>
  <c r="I392" i="1"/>
  <c r="J392" i="1" l="1"/>
  <c r="K392" i="1" s="1"/>
  <c r="L392" i="1" s="1"/>
  <c r="M392" i="1" s="1"/>
  <c r="N392" i="1" s="1"/>
  <c r="O392" i="1" s="1"/>
  <c r="R392" i="1" l="1"/>
  <c r="F86" i="4"/>
  <c r="I393" i="1"/>
  <c r="J393" i="1" s="1"/>
  <c r="K393" i="1" l="1"/>
  <c r="L393" i="1" l="1"/>
  <c r="M393" i="1" s="1"/>
  <c r="N393" i="1" s="1"/>
  <c r="O393" i="1" s="1"/>
  <c r="R393" i="1" l="1"/>
  <c r="G86" i="4"/>
  <c r="I394" i="1"/>
  <c r="J394" i="1" l="1"/>
  <c r="K394" i="1" s="1"/>
  <c r="L394" i="1" s="1"/>
  <c r="M394" i="1" s="1"/>
  <c r="N394" i="1" s="1"/>
  <c r="O394" i="1" s="1"/>
  <c r="R394" i="1" l="1"/>
  <c r="H86" i="4"/>
  <c r="I395" i="1"/>
  <c r="J395" i="1" l="1"/>
  <c r="K395" i="1" s="1"/>
  <c r="L395" i="1" l="1"/>
  <c r="M395" i="1" s="1"/>
  <c r="N395" i="1" s="1"/>
  <c r="O395" i="1" s="1"/>
  <c r="R395" i="1" l="1"/>
  <c r="I86" i="4"/>
  <c r="I396" i="1"/>
  <c r="J396" i="1" s="1"/>
  <c r="K396" i="1" s="1"/>
  <c r="L396" i="1" l="1"/>
  <c r="M396" i="1" s="1"/>
  <c r="N396" i="1" s="1"/>
  <c r="O396" i="1" s="1"/>
  <c r="R396" i="1" l="1"/>
  <c r="J86" i="4"/>
  <c r="I397" i="1"/>
  <c r="J397" i="1" s="1"/>
  <c r="K397" i="1" s="1"/>
  <c r="L397" i="1" l="1"/>
  <c r="M397" i="1" s="1"/>
  <c r="N397" i="1" s="1"/>
  <c r="O397" i="1" s="1"/>
  <c r="R397" i="1" l="1"/>
  <c r="K86" i="4"/>
  <c r="I398" i="1"/>
  <c r="J398" i="1" s="1"/>
  <c r="K398" i="1" s="1"/>
  <c r="L398" i="1" l="1"/>
  <c r="M398" i="1" s="1"/>
  <c r="N398" i="1" s="1"/>
  <c r="O398" i="1" s="1"/>
  <c r="R398" i="1" l="1"/>
  <c r="L86" i="4"/>
  <c r="I399" i="1"/>
  <c r="J399" i="1" s="1"/>
  <c r="K399" i="1" s="1"/>
  <c r="L399" i="1" l="1"/>
  <c r="M399" i="1" s="1"/>
  <c r="N399" i="1" s="1"/>
  <c r="O399" i="1" s="1"/>
  <c r="R399" i="1" l="1"/>
  <c r="M86" i="4"/>
  <c r="I400" i="1"/>
  <c r="J400" i="1" s="1"/>
  <c r="K400" i="1" s="1"/>
  <c r="L400" i="1" l="1"/>
  <c r="M400" i="1" s="1"/>
  <c r="N400" i="1" s="1"/>
  <c r="O400" i="1" s="1"/>
  <c r="R400" i="1" l="1"/>
  <c r="N86" i="4"/>
  <c r="I401" i="1"/>
  <c r="J401" i="1" s="1"/>
  <c r="K401" i="1" s="1"/>
  <c r="L401" i="1" s="1"/>
  <c r="M401" i="1" s="1"/>
  <c r="N401" i="1" s="1"/>
  <c r="O401" i="1" s="1"/>
  <c r="O86" i="4" l="1"/>
  <c r="P86" i="4" s="1"/>
  <c r="R401" i="1"/>
  <c r="D54" i="4" l="1"/>
  <c r="P54" i="4" l="1"/>
  <c r="P55" i="4" l="1"/>
  <c r="P56" i="4" l="1"/>
  <c r="P57" i="4" l="1"/>
  <c r="P58" i="4" l="1"/>
  <c r="P59" i="4" l="1"/>
  <c r="B3" i="1"/>
  <c r="P60" i="4" l="1"/>
  <c r="P61" i="4" l="1"/>
  <c r="P62" i="4" l="1"/>
  <c r="P63" i="4" l="1"/>
  <c r="P64" i="4" l="1"/>
  <c r="D92" i="4" l="1"/>
  <c r="D93" i="4"/>
  <c r="D91" i="4"/>
  <c r="D90" i="4"/>
  <c r="E91" i="4" l="1"/>
  <c r="E92" i="4"/>
  <c r="E93" i="4"/>
  <c r="E90" i="4"/>
  <c r="F92" i="4" l="1"/>
  <c r="F93" i="4"/>
  <c r="F91" i="4"/>
  <c r="F90" i="4"/>
  <c r="G91" i="4" l="1"/>
  <c r="G90" i="4"/>
  <c r="G92" i="4"/>
  <c r="G93" i="4"/>
  <c r="H90" i="4" l="1"/>
  <c r="H91" i="4"/>
  <c r="H93" i="4"/>
  <c r="H92" i="4"/>
  <c r="I90" i="4" l="1"/>
  <c r="I93" i="4"/>
  <c r="I92" i="4"/>
  <c r="I91" i="4"/>
  <c r="J90" i="4" l="1"/>
  <c r="J92" i="4"/>
  <c r="J91" i="4"/>
  <c r="J93" i="4"/>
  <c r="K90" i="4" l="1"/>
  <c r="K93" i="4"/>
  <c r="K92" i="4"/>
  <c r="K91" i="4"/>
  <c r="L92" i="4" l="1"/>
  <c r="L90" i="4"/>
  <c r="L93" i="4"/>
  <c r="L91" i="4"/>
  <c r="M91" i="4" l="1"/>
  <c r="M93" i="4"/>
  <c r="M90" i="4"/>
  <c r="M92" i="4"/>
  <c r="N93" i="4" l="1"/>
  <c r="N91" i="4"/>
  <c r="N90" i="4"/>
  <c r="N92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<sst xmlns="http://schemas.openxmlformats.org/spreadsheetml/2006/main" count="271" uniqueCount="182">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</sst>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2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wrapText="1"/>
    </xf>
    <xf numFmtId="0" fontId="0" fillId="9" borderId="0" xfId="0" applyFill="1"/>
    <xf numFmtId="0" fontId="14" fillId="0" borderId="0" xfId="0" applyFont="1"/>
    <xf numFmtId="0" fontId="5" fillId="0" borderId="0" xfId="0" applyFont="1" applyAlignment="1">
      <alignment horizontal="center"/>
    </xf>
    <xf numFmtId="167" fontId="3" fillId="8" borderId="30" xfId="1" applyNumberFormat="1" applyFont="1" applyFill="1" applyBorder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5522326859712388"/>
                  <c:y val="1.100222831509455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3.909229156781111</c:v>
                </c:pt>
                <c:pt idx="4">
                  <c:v>0</c:v>
                </c:pt>
                <c:pt idx="5">
                  <c:v>7.8629096602266753</c:v>
                </c:pt>
                <c:pt idx="6">
                  <c:v>27.434388904039174</c:v>
                </c:pt>
                <c:pt idx="7">
                  <c:v>6.2097136921288625</c:v>
                </c:pt>
                <c:pt idx="8">
                  <c:v>2.3596807305892336</c:v>
                </c:pt>
                <c:pt idx="9">
                  <c:v>0.89667867762390896</c:v>
                </c:pt>
                <c:pt idx="10">
                  <c:v>0.34073789749708538</c:v>
                </c:pt>
                <c:pt idx="11">
                  <c:v>0.12948040104889244</c:v>
                </c:pt>
                <c:pt idx="12">
                  <c:v>0.88874259655884336</c:v>
                </c:pt>
                <c:pt idx="13">
                  <c:v>2.526088539492624</c:v>
                </c:pt>
                <c:pt idx="14">
                  <c:v>7.1048485663548272E-3</c:v>
                </c:pt>
                <c:pt idx="15">
                  <c:v>2.6998424552148346E-3</c:v>
                </c:pt>
                <c:pt idx="16">
                  <c:v>1.0259401329816371E-3</c:v>
                </c:pt>
                <c:pt idx="17">
                  <c:v>0.59604797905151718</c:v>
                </c:pt>
                <c:pt idx="18">
                  <c:v>2.0346021725057226</c:v>
                </c:pt>
                <c:pt idx="19">
                  <c:v>2.7582057534203628</c:v>
                </c:pt>
                <c:pt idx="20">
                  <c:v>0.12660970214468212</c:v>
                </c:pt>
                <c:pt idx="21">
                  <c:v>8.1290538794742325E-6</c:v>
                </c:pt>
                <c:pt idx="22">
                  <c:v>3.089040474200209E-6</c:v>
                </c:pt>
                <c:pt idx="23">
                  <c:v>1.1738353801960793E-6</c:v>
                </c:pt>
                <c:pt idx="24">
                  <c:v>4.4605744447451024E-7</c:v>
                </c:pt>
                <c:pt idx="25">
                  <c:v>1.695018289003139E-7</c:v>
                </c:pt>
                <c:pt idx="26">
                  <c:v>6.4410694982119266E-8</c:v>
                </c:pt>
                <c:pt idx="27">
                  <c:v>2.4476064093205329E-8</c:v>
                </c:pt>
                <c:pt idx="28">
                  <c:v>9.3009043554180232E-9</c:v>
                </c:pt>
                <c:pt idx="29">
                  <c:v>3.5343436550588492E-9</c:v>
                </c:pt>
                <c:pt idx="30">
                  <c:v>2.2589972958164397</c:v>
                </c:pt>
                <c:pt idx="31">
                  <c:v>5.103592237904978E-10</c:v>
                </c:pt>
                <c:pt idx="32">
                  <c:v>1.9393650504038921E-10</c:v>
                </c:pt>
                <c:pt idx="33">
                  <c:v>7.3695871915347897E-11</c:v>
                </c:pt>
                <c:pt idx="34">
                  <c:v>2.8004431327832197E-11</c:v>
                </c:pt>
                <c:pt idx="35">
                  <c:v>1.0641683904576236E-11</c:v>
                </c:pt>
                <c:pt idx="36">
                  <c:v>4.0438398837389691E-12</c:v>
                </c:pt>
                <c:pt idx="37">
                  <c:v>0.93558869552268553</c:v>
                </c:pt>
                <c:pt idx="38">
                  <c:v>7.616878998463946</c:v>
                </c:pt>
                <c:pt idx="39">
                  <c:v>2.2189358210052476E-13</c:v>
                </c:pt>
                <c:pt idx="40">
                  <c:v>2.1466182236418381</c:v>
                </c:pt>
                <c:pt idx="41">
                  <c:v>6.4415185444499468</c:v>
                </c:pt>
                <c:pt idx="42">
                  <c:v>0.2277939358282399</c:v>
                </c:pt>
                <c:pt idx="43">
                  <c:v>4.626782962067599E-15</c:v>
                </c:pt>
                <c:pt idx="44">
                  <c:v>1.7581775255856874E-15</c:v>
                </c:pt>
                <c:pt idx="45">
                  <c:v>6.6810745972256126E-16</c:v>
                </c:pt>
                <c:pt idx="46">
                  <c:v>2.5388083469457327E-16</c:v>
                </c:pt>
                <c:pt idx="47">
                  <c:v>9.6474717183937819E-17</c:v>
                </c:pt>
                <c:pt idx="48">
                  <c:v>3.6660392529896372E-17</c:v>
                </c:pt>
                <c:pt idx="49">
                  <c:v>1.3930949161360623E-17</c:v>
                </c:pt>
                <c:pt idx="50">
                  <c:v>5.293760681317037E-18</c:v>
                </c:pt>
                <c:pt idx="51">
                  <c:v>2.0116290589004742E-18</c:v>
                </c:pt>
                <c:pt idx="52">
                  <c:v>7.644190423821802E-19</c:v>
                </c:pt>
                <c:pt idx="53">
                  <c:v>0.43407291861669495</c:v>
                </c:pt>
                <c:pt idx="54">
                  <c:v>1.1038210971998682E-19</c:v>
                </c:pt>
                <c:pt idx="55">
                  <c:v>5.302471786364868</c:v>
                </c:pt>
                <c:pt idx="56">
                  <c:v>1.5939176643566102E-20</c:v>
                </c:pt>
                <c:pt idx="57">
                  <c:v>6.0568871245551183E-21</c:v>
                </c:pt>
                <c:pt idx="58">
                  <c:v>2.3016171073309449E-21</c:v>
                </c:pt>
                <c:pt idx="59">
                  <c:v>8.7461450078575888E-22</c:v>
                </c:pt>
                <c:pt idx="60">
                  <c:v>3.323535102985884E-22</c:v>
                </c:pt>
                <c:pt idx="61">
                  <c:v>1.262943339134636E-22</c:v>
                </c:pt>
                <c:pt idx="62">
                  <c:v>0.19341410536348402</c:v>
                </c:pt>
                <c:pt idx="63">
                  <c:v>5.6329479067072254</c:v>
                </c:pt>
                <c:pt idx="64">
                  <c:v>41.653207423222362</c:v>
                </c:pt>
                <c:pt idx="65">
                  <c:v>21.557141183338494</c:v>
                </c:pt>
                <c:pt idx="66">
                  <c:v>25.596744672283059</c:v>
                </c:pt>
                <c:pt idx="67">
                  <c:v>7.2209312873580664</c:v>
                </c:pt>
                <c:pt idx="68">
                  <c:v>4.9589020258865073</c:v>
                </c:pt>
                <c:pt idx="69">
                  <c:v>1.0427024778945049</c:v>
                </c:pt>
                <c:pt idx="70">
                  <c:v>0.39622694159991179</c:v>
                </c:pt>
                <c:pt idx="71">
                  <c:v>0.15056623780796649</c:v>
                </c:pt>
                <c:pt idx="72">
                  <c:v>5.7215170367027265E-2</c:v>
                </c:pt>
                <c:pt idx="73">
                  <c:v>2.1741764739470364E-2</c:v>
                </c:pt>
                <c:pt idx="74">
                  <c:v>8.2618706009987379E-3</c:v>
                </c:pt>
                <c:pt idx="75">
                  <c:v>32.806625386544212</c:v>
                </c:pt>
                <c:pt idx="76">
                  <c:v>26.792074558123435</c:v>
                </c:pt>
                <c:pt idx="77">
                  <c:v>7.8042486098937154</c:v>
                </c:pt>
                <c:pt idx="78">
                  <c:v>2.9656144717596118</c:v>
                </c:pt>
                <c:pt idx="79">
                  <c:v>7.2072489498983447</c:v>
                </c:pt>
                <c:pt idx="80">
                  <c:v>0.42823472972208804</c:v>
                </c:pt>
                <c:pt idx="81">
                  <c:v>0.16272919729439347</c:v>
                </c:pt>
                <c:pt idx="82">
                  <c:v>6.1837094971869525E-2</c:v>
                </c:pt>
                <c:pt idx="83">
                  <c:v>2.349809608931042E-2</c:v>
                </c:pt>
                <c:pt idx="84">
                  <c:v>8.9292765139379598E-3</c:v>
                </c:pt>
                <c:pt idx="85">
                  <c:v>0.64288553071884014</c:v>
                </c:pt>
                <c:pt idx="86">
                  <c:v>4.9992848003400798</c:v>
                </c:pt>
                <c:pt idx="87">
                  <c:v>6.3337120457468457</c:v>
                </c:pt>
                <c:pt idx="88">
                  <c:v>0.45424238263345568</c:v>
                </c:pt>
                <c:pt idx="89">
                  <c:v>3.0506636421965991</c:v>
                </c:pt>
                <c:pt idx="90">
                  <c:v>2.6885483538612485E-5</c:v>
                </c:pt>
                <c:pt idx="91">
                  <c:v>1.0216483744672746E-5</c:v>
                </c:pt>
                <c:pt idx="92">
                  <c:v>3.8822638229756434E-6</c:v>
                </c:pt>
                <c:pt idx="93">
                  <c:v>1.475260252730745E-6</c:v>
                </c:pt>
                <c:pt idx="94">
                  <c:v>5.6059889603768301E-7</c:v>
                </c:pt>
                <c:pt idx="95">
                  <c:v>2.1302758049431954E-7</c:v>
                </c:pt>
                <c:pt idx="96">
                  <c:v>8.0950480587841436E-8</c:v>
                </c:pt>
                <c:pt idx="97">
                  <c:v>3.0761182623379746E-8</c:v>
                </c:pt>
                <c:pt idx="98">
                  <c:v>1.1689249396884305E-8</c:v>
                </c:pt>
                <c:pt idx="99">
                  <c:v>2.3739548570317917</c:v>
                </c:pt>
                <c:pt idx="100">
                  <c:v>4.4896036715019969</c:v>
                </c:pt>
                <c:pt idx="101">
                  <c:v>2.5299533339650657</c:v>
                </c:pt>
                <c:pt idx="102">
                  <c:v>0.65861618658328935</c:v>
                </c:pt>
                <c:pt idx="103">
                  <c:v>9.2619963975602674E-11</c:v>
                </c:pt>
                <c:pt idx="104">
                  <c:v>3.5195586310729017E-11</c:v>
                </c:pt>
                <c:pt idx="105">
                  <c:v>1.3374322798077029E-11</c:v>
                </c:pt>
                <c:pt idx="106">
                  <c:v>5.082242663269271E-12</c:v>
                </c:pt>
                <c:pt idx="107">
                  <c:v>1.9312522120423231E-12</c:v>
                </c:pt>
                <c:pt idx="108">
                  <c:v>7.3387584057608277E-13</c:v>
                </c:pt>
                <c:pt idx="109">
                  <c:v>3.7775114313133371</c:v>
                </c:pt>
                <c:pt idx="110">
                  <c:v>1.0597167137918638E-13</c:v>
                </c:pt>
                <c:pt idx="111">
                  <c:v>4.0269235124090819E-14</c:v>
                </c:pt>
                <c:pt idx="112">
                  <c:v>0.33780939331541815</c:v>
                </c:pt>
                <c:pt idx="113">
                  <c:v>5.8148775519187148E-15</c:v>
                </c:pt>
                <c:pt idx="114">
                  <c:v>2.2096534697291112E-15</c:v>
                </c:pt>
                <c:pt idx="115">
                  <c:v>3.8198415975727702</c:v>
                </c:pt>
                <c:pt idx="116">
                  <c:v>2.3507484670261829</c:v>
                </c:pt>
                <c:pt idx="117">
                  <c:v>1.2124810519097582E-16</c:v>
                </c:pt>
                <c:pt idx="118">
                  <c:v>4.6074279972570809E-17</c:v>
                </c:pt>
                <c:pt idx="119">
                  <c:v>1.7508226389576909E-17</c:v>
                </c:pt>
                <c:pt idx="120">
                  <c:v>6.6531260280392266E-18</c:v>
                </c:pt>
                <c:pt idx="121">
                  <c:v>1.8870505036329406</c:v>
                </c:pt>
                <c:pt idx="122">
                  <c:v>9.6071139844886446E-19</c:v>
                </c:pt>
                <c:pt idx="123">
                  <c:v>8.1413862869911107</c:v>
                </c:pt>
                <c:pt idx="124">
                  <c:v>4.2433087564007739</c:v>
                </c:pt>
                <c:pt idx="125">
                  <c:v>6.2888567718861273E-5</c:v>
                </c:pt>
                <c:pt idx="126">
                  <c:v>2.3897655733167287E-5</c:v>
                </c:pt>
                <c:pt idx="127">
                  <c:v>9.0811091786035696E-6</c:v>
                </c:pt>
                <c:pt idx="128">
                  <c:v>3.4508214878693571E-6</c:v>
                </c:pt>
                <c:pt idx="129">
                  <c:v>1.3113121653903558E-6</c:v>
                </c:pt>
                <c:pt idx="130">
                  <c:v>4.9829862284833509E-7</c:v>
                </c:pt>
                <c:pt idx="131">
                  <c:v>1.8935347668236738E-7</c:v>
                </c:pt>
                <c:pt idx="132">
                  <c:v>7.1954321139299607E-8</c:v>
                </c:pt>
                <c:pt idx="133">
                  <c:v>2.7342642032933856E-8</c:v>
                </c:pt>
                <c:pt idx="134">
                  <c:v>1.0390203972514866E-8</c:v>
                </c:pt>
                <c:pt idx="135">
                  <c:v>5.7328642929436553</c:v>
                </c:pt>
                <c:pt idx="136">
                  <c:v>1.5003454536311464E-9</c:v>
                </c:pt>
                <c:pt idx="137">
                  <c:v>5.7013127237983558E-10</c:v>
                </c:pt>
                <c:pt idx="138">
                  <c:v>4.579850725000675</c:v>
                </c:pt>
                <c:pt idx="139">
                  <c:v>4.6887918126515071</c:v>
                </c:pt>
                <c:pt idx="140">
                  <c:v>3.1284243178026342E-11</c:v>
                </c:pt>
                <c:pt idx="141">
                  <c:v>1.1888012407650007E-11</c:v>
                </c:pt>
                <c:pt idx="142">
                  <c:v>4.5174447149070032E-12</c:v>
                </c:pt>
                <c:pt idx="143">
                  <c:v>1.7166289916646617E-12</c:v>
                </c:pt>
                <c:pt idx="144">
                  <c:v>6.5231901683257134E-13</c:v>
                </c:pt>
                <c:pt idx="145">
                  <c:v>1.3367583422568805</c:v>
                </c:pt>
                <c:pt idx="146">
                  <c:v>21.193403847392844</c:v>
                </c:pt>
                <c:pt idx="147">
                  <c:v>2.7380947560540014</c:v>
                </c:pt>
                <c:pt idx="148">
                  <c:v>2.7466026531127445</c:v>
                </c:pt>
                <c:pt idx="149">
                  <c:v>0.3953808827741977</c:v>
                </c:pt>
                <c:pt idx="150">
                  <c:v>2.2508799358493632</c:v>
                </c:pt>
                <c:pt idx="151">
                  <c:v>5.7092999472594164E-2</c:v>
                </c:pt>
                <c:pt idx="152">
                  <c:v>2.1695339799585781E-2</c:v>
                </c:pt>
                <c:pt idx="153">
                  <c:v>8.2442291238425964E-3</c:v>
                </c:pt>
                <c:pt idx="154">
                  <c:v>3.1328070670601864E-3</c:v>
                </c:pt>
                <c:pt idx="155">
                  <c:v>1.1904666854828706E-3</c:v>
                </c:pt>
                <c:pt idx="156">
                  <c:v>4.5237734048349091E-4</c:v>
                </c:pt>
                <c:pt idx="157">
                  <c:v>6.9900487437519736</c:v>
                </c:pt>
                <c:pt idx="158">
                  <c:v>5.5386835701575432</c:v>
                </c:pt>
                <c:pt idx="159">
                  <c:v>8.7481651072598705</c:v>
                </c:pt>
                <c:pt idx="160">
                  <c:v>0.96756778241722896</c:v>
                </c:pt>
                <c:pt idx="161">
                  <c:v>0.36767575731854696</c:v>
                </c:pt>
                <c:pt idx="162">
                  <c:v>1.0716526263153181</c:v>
                </c:pt>
                <c:pt idx="163">
                  <c:v>1.8090697793429065</c:v>
                </c:pt>
                <c:pt idx="164">
                  <c:v>2.9680582515662781</c:v>
                </c:pt>
                <c:pt idx="165">
                  <c:v>7.6665395791216586E-3</c:v>
                </c:pt>
                <c:pt idx="166">
                  <c:v>2.9132850400662301E-3</c:v>
                </c:pt>
                <c:pt idx="167">
                  <c:v>1.1070483152251674E-3</c:v>
                </c:pt>
                <c:pt idx="168">
                  <c:v>4.2067835978556366E-4</c:v>
                </c:pt>
                <c:pt idx="169">
                  <c:v>3.3749975247714703</c:v>
                </c:pt>
                <c:pt idx="170">
                  <c:v>6.0745955153035395E-5</c:v>
                </c:pt>
                <c:pt idx="171">
                  <c:v>1.388995793237922</c:v>
                </c:pt>
                <c:pt idx="172">
                  <c:v>8.7717159240983108E-6</c:v>
                </c:pt>
                <c:pt idx="173">
                  <c:v>3.3332520511573581E-6</c:v>
                </c:pt>
                <c:pt idx="174">
                  <c:v>1.2666357794397962E-6</c:v>
                </c:pt>
                <c:pt idx="175">
                  <c:v>4.8132159618712254E-7</c:v>
                </c:pt>
                <c:pt idx="176">
                  <c:v>1.8290220655110654E-7</c:v>
                </c:pt>
                <c:pt idx="177">
                  <c:v>6.9502838489420486E-8</c:v>
                </c:pt>
                <c:pt idx="178">
                  <c:v>2.6411078625979787E-8</c:v>
                </c:pt>
                <c:pt idx="179">
                  <c:v>1.003620987787232E-8</c:v>
                </c:pt>
                <c:pt idx="180">
                  <c:v>3.8137597535914807E-9</c:v>
                </c:pt>
                <c:pt idx="181">
                  <c:v>1.4492287063647629E-9</c:v>
                </c:pt>
                <c:pt idx="182">
                  <c:v>5.4662057295039093</c:v>
                </c:pt>
                <c:pt idx="183">
                  <c:v>0.1240098228220519</c:v>
                </c:pt>
                <c:pt idx="184">
                  <c:v>11.083380182193121</c:v>
                </c:pt>
                <c:pt idx="185">
                  <c:v>11.708580262083817</c:v>
                </c:pt>
                <c:pt idx="186">
                  <c:v>2.8491414343296397</c:v>
                </c:pt>
                <c:pt idx="187">
                  <c:v>1.0081965598388938</c:v>
                </c:pt>
                <c:pt idx="188">
                  <c:v>0.38311469273877957</c:v>
                </c:pt>
                <c:pt idx="189">
                  <c:v>0.14558358324073625</c:v>
                </c:pt>
                <c:pt idx="190">
                  <c:v>5.5321761631479768E-2</c:v>
                </c:pt>
                <c:pt idx="191">
                  <c:v>2.1022269419962315E-2</c:v>
                </c:pt>
                <c:pt idx="192">
                  <c:v>7.9884623795856806E-3</c:v>
                </c:pt>
                <c:pt idx="193">
                  <c:v>3.0356157042425581E-3</c:v>
                </c:pt>
                <c:pt idx="194">
                  <c:v>1.1535339676121722E-3</c:v>
                </c:pt>
                <c:pt idx="195">
                  <c:v>4.3834290769262547E-4</c:v>
                </c:pt>
                <c:pt idx="196">
                  <c:v>1.6657030492319767E-4</c:v>
                </c:pt>
                <c:pt idx="197">
                  <c:v>0.59894452762292694</c:v>
                </c:pt>
                <c:pt idx="198">
                  <c:v>2.405275203090974E-5</c:v>
                </c:pt>
                <c:pt idx="199">
                  <c:v>1.8584814096048947</c:v>
                </c:pt>
                <c:pt idx="200">
                  <c:v>3.4732173932633666E-6</c:v>
                </c:pt>
                <c:pt idx="201">
                  <c:v>1.3198226094400792E-6</c:v>
                </c:pt>
                <c:pt idx="202">
                  <c:v>5.015325915872302E-7</c:v>
                </c:pt>
                <c:pt idx="203">
                  <c:v>1.9058238480314742E-7</c:v>
                </c:pt>
                <c:pt idx="204">
                  <c:v>7.2421306225196026E-8</c:v>
                </c:pt>
                <c:pt idx="205">
                  <c:v>2.7520096365574492E-8</c:v>
                </c:pt>
                <c:pt idx="206">
                  <c:v>2.353112090828263</c:v>
                </c:pt>
                <c:pt idx="207">
                  <c:v>3.9739019151889558E-9</c:v>
                </c:pt>
                <c:pt idx="208">
                  <c:v>2.4536730859900868</c:v>
                </c:pt>
                <c:pt idx="209">
                  <c:v>0.13196015898158614</c:v>
                </c:pt>
                <c:pt idx="210">
                  <c:v>2.1805594589024846E-10</c:v>
                </c:pt>
                <c:pt idx="211">
                  <c:v>8.2861259438294412E-11</c:v>
                </c:pt>
                <c:pt idx="212">
                  <c:v>3.1487278586551871E-11</c:v>
                </c:pt>
                <c:pt idx="213">
                  <c:v>1.1965165862889714E-11</c:v>
                </c:pt>
                <c:pt idx="214">
                  <c:v>4.5467630278980915E-12</c:v>
                </c:pt>
                <c:pt idx="215">
                  <c:v>1.7277699506012747E-12</c:v>
                </c:pt>
                <c:pt idx="216">
                  <c:v>6.5655258122848426E-13</c:v>
                </c:pt>
                <c:pt idx="217">
                  <c:v>4.4702650151779055</c:v>
                </c:pt>
                <c:pt idx="218">
                  <c:v>4.9210705421466994</c:v>
                </c:pt>
                <c:pt idx="219">
                  <c:v>4.1253923408282231</c:v>
                </c:pt>
                <c:pt idx="220">
                  <c:v>11.745650770123152</c:v>
                </c:pt>
                <c:pt idx="221">
                  <c:v>20.176557111417093</c:v>
                </c:pt>
                <c:pt idx="222">
                  <c:v>10.854467944866878</c:v>
                </c:pt>
                <c:pt idx="223">
                  <c:v>2.8612027921774841</c:v>
                </c:pt>
                <c:pt idx="224">
                  <c:v>1.0872570610274439</c:v>
                </c:pt>
                <c:pt idx="225">
                  <c:v>0.41315768319042878</c:v>
                </c:pt>
                <c:pt idx="226">
                  <c:v>0.15699991961236293</c:v>
                </c:pt>
                <c:pt idx="227">
                  <c:v>5.9659969452697921E-2</c:v>
                </c:pt>
                <c:pt idx="228">
                  <c:v>2.6170863038370751</c:v>
                </c:pt>
                <c:pt idx="229">
                  <c:v>8.6148995889695802E-3</c:v>
                </c:pt>
                <c:pt idx="230">
                  <c:v>3.2736618438084408E-3</c:v>
                </c:pt>
                <c:pt idx="231">
                  <c:v>13.464698285224314</c:v>
                </c:pt>
                <c:pt idx="232">
                  <c:v>22.908401079670035</c:v>
                </c:pt>
                <c:pt idx="233">
                  <c:v>39.100698175595774</c:v>
                </c:pt>
                <c:pt idx="234">
                  <c:v>23.512735123583433</c:v>
                </c:pt>
                <c:pt idx="235">
                  <c:v>7.5552350376527233</c:v>
                </c:pt>
                <c:pt idx="236">
                  <c:v>2.8709893143080345</c:v>
                </c:pt>
                <c:pt idx="237">
                  <c:v>1.0909759394370533</c:v>
                </c:pt>
                <c:pt idx="238">
                  <c:v>0.41457085698608021</c:v>
                </c:pt>
                <c:pt idx="239">
                  <c:v>0.15753692565471047</c:v>
                </c:pt>
                <c:pt idx="240">
                  <c:v>5.9864031748789993E-2</c:v>
                </c:pt>
                <c:pt idx="241">
                  <c:v>3.021771477291546</c:v>
                </c:pt>
                <c:pt idx="242">
                  <c:v>12.609045890650208</c:v>
                </c:pt>
                <c:pt idx="243">
                  <c:v>2.902996222471093</c:v>
                </c:pt>
                <c:pt idx="244">
                  <c:v>1.636429796414848</c:v>
                </c:pt>
                <c:pt idx="245">
                  <c:v>0.11077237288067766</c:v>
                </c:pt>
                <c:pt idx="246">
                  <c:v>1.7578894748250879</c:v>
                </c:pt>
                <c:pt idx="247">
                  <c:v>2.4522638259511917</c:v>
                </c:pt>
                <c:pt idx="248">
                  <c:v>3.6533761250725476</c:v>
                </c:pt>
                <c:pt idx="249">
                  <c:v>2.3097546249892477E-3</c:v>
                </c:pt>
                <c:pt idx="250">
                  <c:v>8.7770675749591399E-4</c:v>
                </c:pt>
                <c:pt idx="251">
                  <c:v>3.3352856784844734E-4</c:v>
                </c:pt>
                <c:pt idx="252">
                  <c:v>1.2674085578240999E-4</c:v>
                </c:pt>
                <c:pt idx="253">
                  <c:v>0.62772250044648348</c:v>
                </c:pt>
                <c:pt idx="254">
                  <c:v>7.4428494081151646</c:v>
                </c:pt>
                <c:pt idx="255">
                  <c:v>6.9545242384924032E-6</c:v>
                </c:pt>
                <c:pt idx="256">
                  <c:v>2.6427192106271128E-6</c:v>
                </c:pt>
                <c:pt idx="257">
                  <c:v>1.0042333000383032E-6</c:v>
                </c:pt>
                <c:pt idx="258">
                  <c:v>3.8160865401455512E-7</c:v>
                </c:pt>
                <c:pt idx="259">
                  <c:v>4.4618850765131635</c:v>
                </c:pt>
                <c:pt idx="260">
                  <c:v>5.5104289639701759E-8</c:v>
                </c:pt>
                <c:pt idx="261">
                  <c:v>2.0939630063086672E-8</c:v>
                </c:pt>
                <c:pt idx="262">
                  <c:v>7.9570594239729337E-9</c:v>
                </c:pt>
                <c:pt idx="263">
                  <c:v>3.0236825811097157E-9</c:v>
                </c:pt>
                <c:pt idx="264">
                  <c:v>1.1489993808216918E-9</c:v>
                </c:pt>
                <c:pt idx="265">
                  <c:v>6.9546375145728492</c:v>
                </c:pt>
                <c:pt idx="266">
                  <c:v>9.670448279505889</c:v>
                </c:pt>
                <c:pt idx="267">
                  <c:v>0.24953604189932393</c:v>
                </c:pt>
                <c:pt idx="268">
                  <c:v>1.4715485910936403</c:v>
                </c:pt>
                <c:pt idx="269">
                  <c:v>3.6033004450262376E-2</c:v>
                </c:pt>
                <c:pt idx="270">
                  <c:v>7.1198161838126079</c:v>
                </c:pt>
                <c:pt idx="271">
                  <c:v>5.2031658426178878E-3</c:v>
                </c:pt>
                <c:pt idx="272">
                  <c:v>1.9772030201947971E-3</c:v>
                </c:pt>
                <c:pt idx="273">
                  <c:v>7.5133714767402311E-4</c:v>
                </c:pt>
                <c:pt idx="274">
                  <c:v>2.8550811611612877E-4</c:v>
                </c:pt>
                <c:pt idx="275">
                  <c:v>1.0849308412412892E-4</c:v>
                </c:pt>
                <c:pt idx="276">
                  <c:v>4.1227371967168984E-5</c:v>
                </c:pt>
                <c:pt idx="277">
                  <c:v>1.5666401347524214E-5</c:v>
                </c:pt>
                <c:pt idx="278">
                  <c:v>1.763503941132774</c:v>
                </c:pt>
                <c:pt idx="279">
                  <c:v>2.2622283545824968E-6</c:v>
                </c:pt>
                <c:pt idx="280">
                  <c:v>5.9980195911014995</c:v>
                </c:pt>
                <c:pt idx="281">
                  <c:v>3.2666577440171249E-7</c:v>
                </c:pt>
                <c:pt idx="282">
                  <c:v>1.2413299427265074E-7</c:v>
                </c:pt>
                <c:pt idx="283">
                  <c:v>0.28301658568276411</c:v>
                </c:pt>
                <c:pt idx="284">
                  <c:v>1.7924804372970766E-8</c:v>
                </c:pt>
                <c:pt idx="285">
                  <c:v>6.8114256617288923E-9</c:v>
                </c:pt>
                <c:pt idx="286">
                  <c:v>2.5883417514569793E-9</c:v>
                </c:pt>
                <c:pt idx="287">
                  <c:v>9.835698655536519E-10</c:v>
                </c:pt>
                <c:pt idx="288">
                  <c:v>3.737565489103878E-10</c:v>
                </c:pt>
                <c:pt idx="289">
                  <c:v>1.4202748858594739E-10</c:v>
                </c:pt>
                <c:pt idx="290">
                  <c:v>18.828978103898681</c:v>
                </c:pt>
                <c:pt idx="291">
                  <c:v>5.6055800546884091</c:v>
                </c:pt>
                <c:pt idx="292">
                  <c:v>7.6543957186778542</c:v>
                </c:pt>
                <c:pt idx="293">
                  <c:v>1.5600938607830317</c:v>
                </c:pt>
                <c:pt idx="294">
                  <c:v>3.1932676528739332</c:v>
                </c:pt>
                <c:pt idx="295">
                  <c:v>0.22527755349706979</c:v>
                </c:pt>
                <c:pt idx="296">
                  <c:v>8.5605470328886518E-2</c:v>
                </c:pt>
                <c:pt idx="297">
                  <c:v>3.2530078724976874E-2</c:v>
                </c:pt>
                <c:pt idx="298">
                  <c:v>1.2361429915491209E-2</c:v>
                </c:pt>
                <c:pt idx="299">
                  <c:v>4.69734336788666E-3</c:v>
                </c:pt>
                <c:pt idx="300">
                  <c:v>1.7849904797969305E-3</c:v>
                </c:pt>
                <c:pt idx="301">
                  <c:v>0.33504970665125799</c:v>
                </c:pt>
                <c:pt idx="302">
                  <c:v>2.577526252826768E-4</c:v>
                </c:pt>
                <c:pt idx="303">
                  <c:v>9.7945997607417205E-5</c:v>
                </c:pt>
                <c:pt idx="304">
                  <c:v>3.7219479090818535E-5</c:v>
                </c:pt>
                <c:pt idx="305">
                  <c:v>3.7704347346817655</c:v>
                </c:pt>
                <c:pt idx="306">
                  <c:v>0.49918509705208219</c:v>
                </c:pt>
                <c:pt idx="307">
                  <c:v>2.0423072566713947E-6</c:v>
                </c:pt>
                <c:pt idx="308">
                  <c:v>1.0084317373950835</c:v>
                </c:pt>
                <c:pt idx="309">
                  <c:v>2.9490916786334943E-7</c:v>
                </c:pt>
                <c:pt idx="310">
                  <c:v>1.1206548378807278E-7</c:v>
                </c:pt>
                <c:pt idx="311">
                  <c:v>4.2584883839467659E-8</c:v>
                </c:pt>
                <c:pt idx="312">
                  <c:v>1.6182255858997709E-8</c:v>
                </c:pt>
                <c:pt idx="313">
                  <c:v>6.1492572264191299E-9</c:v>
                </c:pt>
                <c:pt idx="314">
                  <c:v>2.7018524879840955</c:v>
                </c:pt>
                <c:pt idx="315">
                  <c:v>2.5312425778540373</c:v>
                </c:pt>
                <c:pt idx="316">
                  <c:v>3.3742204252807043E-10</c:v>
                </c:pt>
                <c:pt idx="317">
                  <c:v>2.6582330758734569</c:v>
                </c:pt>
                <c:pt idx="318">
                  <c:v>4.8723742941053361E-11</c:v>
                </c:pt>
                <c:pt idx="319">
                  <c:v>1.8515022317600277E-11</c:v>
                </c:pt>
                <c:pt idx="320">
                  <c:v>7.0357084806881043E-12</c:v>
                </c:pt>
                <c:pt idx="321">
                  <c:v>2.6735692226614795E-12</c:v>
                </c:pt>
                <c:pt idx="322">
                  <c:v>1.0159563046113624E-12</c:v>
                </c:pt>
                <c:pt idx="323">
                  <c:v>3.8606339575231761E-13</c:v>
                </c:pt>
                <c:pt idx="324">
                  <c:v>1.4670409038588072E-13</c:v>
                </c:pt>
                <c:pt idx="325">
                  <c:v>5.5747554346634671E-14</c:v>
                </c:pt>
                <c:pt idx="326">
                  <c:v>2.1184070651721173E-14</c:v>
                </c:pt>
                <c:pt idx="327">
                  <c:v>1.0269101201931348</c:v>
                </c:pt>
                <c:pt idx="328">
                  <c:v>3.4079282538170617</c:v>
                </c:pt>
                <c:pt idx="329">
                  <c:v>2.8670905458185629</c:v>
                </c:pt>
                <c:pt idx="330">
                  <c:v>11.061708611414048</c:v>
                </c:pt>
                <c:pt idx="331">
                  <c:v>7.3815410993967774</c:v>
                </c:pt>
                <c:pt idx="332">
                  <c:v>1.0532927008206772</c:v>
                </c:pt>
                <c:pt idx="333">
                  <c:v>0.40025122631185733</c:v>
                </c:pt>
                <c:pt idx="334">
                  <c:v>0.15209546599850576</c:v>
                </c:pt>
                <c:pt idx="335">
                  <c:v>5.7796277079432204E-2</c:v>
                </c:pt>
                <c:pt idx="336">
                  <c:v>2.1962585290184234E-2</c:v>
                </c:pt>
                <c:pt idx="337">
                  <c:v>8.2414832419541622</c:v>
                </c:pt>
                <c:pt idx="338">
                  <c:v>2.5045464965657409</c:v>
                </c:pt>
                <c:pt idx="339">
                  <c:v>1.2051309800429897E-3</c:v>
                </c:pt>
                <c:pt idx="340">
                  <c:v>4.5794977241633616E-4</c:v>
                </c:pt>
                <c:pt idx="341">
                  <c:v>1.7402091351820774E-4</c:v>
                </c:pt>
                <c:pt idx="342">
                  <c:v>6.6127947136918955E-5</c:v>
                </c:pt>
                <c:pt idx="343">
                  <c:v>2.5128619912029198E-5</c:v>
                </c:pt>
                <c:pt idx="344">
                  <c:v>9.5488755665710949E-6</c:v>
                </c:pt>
                <c:pt idx="345">
                  <c:v>3.6285727152970169E-6</c:v>
                </c:pt>
                <c:pt idx="346">
                  <c:v>1.3788576318128662E-6</c:v>
                </c:pt>
                <c:pt idx="347">
                  <c:v>5.2396590008888928E-7</c:v>
                </c:pt>
                <c:pt idx="348">
                  <c:v>1.991070420337779E-7</c:v>
                </c:pt>
                <c:pt idx="349">
                  <c:v>7.5660675972835595E-8</c:v>
                </c:pt>
                <c:pt idx="350">
                  <c:v>0.92806813635804175</c:v>
                </c:pt>
                <c:pt idx="351">
                  <c:v>0.58233594842130065</c:v>
                </c:pt>
                <c:pt idx="352">
                  <c:v>4.1516526119814347E-9</c:v>
                </c:pt>
                <c:pt idx="353">
                  <c:v>1.5776279925529451E-9</c:v>
                </c:pt>
                <c:pt idx="354">
                  <c:v>0.20458755086402755</c:v>
                </c:pt>
                <c:pt idx="355">
                  <c:v>0.61499677666522246</c:v>
                </c:pt>
                <c:pt idx="356">
                  <c:v>0.44911409453158324</c:v>
                </c:pt>
                <c:pt idx="357">
                  <c:v>3.2895689218798775E-11</c:v>
                </c:pt>
                <c:pt idx="358">
                  <c:v>1.2500361903143536E-11</c:v>
                </c:pt>
                <c:pt idx="359">
                  <c:v>4.7501375231945434E-12</c:v>
                </c:pt>
                <c:pt idx="360">
                  <c:v>1.8050522588139264E-12</c:v>
                </c:pt>
                <c:pt idx="361">
                  <c:v>6.8591985834929219E-13</c:v>
                </c:pt>
                <c:pt idx="362">
                  <c:v>0.16934822403842364</c:v>
                </c:pt>
                <c:pt idx="363">
                  <c:v>0.68139282402254386</c:v>
                </c:pt>
                <c:pt idx="364">
                  <c:v>7.4559384171002954</c:v>
                </c:pt>
                <c:pt idx="365">
                  <c:v>2.5404821564035038</c:v>
                </c:pt>
                <c:pt idx="366">
                  <c:v>0.1265883098976473</c:v>
                </c:pt>
                <c:pt idx="367">
                  <c:v>2.0652610580120099E-15</c:v>
                </c:pt>
                <c:pt idx="368">
                  <c:v>7.8479920204456368E-16</c:v>
                </c:pt>
                <c:pt idx="369">
                  <c:v>2.9822369677693425E-16</c:v>
                </c:pt>
                <c:pt idx="370">
                  <c:v>1.1332500477523499E-16</c:v>
                </c:pt>
                <c:pt idx="371">
                  <c:v>4.3063501814589305E-17</c:v>
                </c:pt>
                <c:pt idx="372">
                  <c:v>1.6364130689543935E-17</c:v>
                </c:pt>
                <c:pt idx="373">
                  <c:v>6.2183696620266961E-18</c:v>
                </c:pt>
                <c:pt idx="374">
                  <c:v>2.3629804715701447E-18</c:v>
                </c:pt>
                <c:pt idx="375">
                  <c:v>1.0913723023145119</c:v>
                </c:pt>
                <c:pt idx="376">
                  <c:v>3.4121438009472885E-19</c:v>
                </c:pt>
                <c:pt idx="377">
                  <c:v>1.2966146443599695E-19</c:v>
                </c:pt>
                <c:pt idx="378">
                  <c:v>4.5416031633919971</c:v>
                </c:pt>
                <c:pt idx="379">
                  <c:v>1.8723115464557965E-20</c:v>
                </c:pt>
                <c:pt idx="380">
                  <c:v>7.1147838765320265E-21</c:v>
                </c:pt>
                <c:pt idx="381">
                  <c:v>2.7036178730821697E-21</c:v>
                </c:pt>
                <c:pt idx="382">
                  <c:v>1.0273747917712243E-21</c:v>
                </c:pt>
                <c:pt idx="383">
                  <c:v>3.9040242087306527E-22</c:v>
                </c:pt>
                <c:pt idx="384">
                  <c:v>1.4835291993176479E-22</c:v>
                </c:pt>
                <c:pt idx="385">
                  <c:v>5.637410957407063E-23</c:v>
                </c:pt>
                <c:pt idx="386">
                  <c:v>2.1422161638146836E-23</c:v>
                </c:pt>
                <c:pt idx="387">
                  <c:v>1.0913723023145119</c:v>
                </c:pt>
                <c:pt idx="388">
                  <c:v>3.0933601405484035E-24</c:v>
                </c:pt>
                <c:pt idx="389">
                  <c:v>1.1754768534083932E-24</c:v>
                </c:pt>
                <c:pt idx="390">
                  <c:v>4.5416031633919971</c:v>
                </c:pt>
                <c:pt idx="391">
                  <c:v>1.69738857632172E-25</c:v>
                </c:pt>
                <c:pt idx="392">
                  <c:v>6.4500765900225364E-26</c:v>
                </c:pt>
                <c:pt idx="393">
                  <c:v>2.4510291042085642E-26</c:v>
                </c:pt>
                <c:pt idx="394">
                  <c:v>9.3139105959925442E-27</c:v>
                </c:pt>
                <c:pt idx="395">
                  <c:v>3.5392860264771673E-27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8.4452549420089024E-3</c:v>
                </c:pt>
                <c:pt idx="1">
                  <c:v>0.29986957473192799</c:v>
                </c:pt>
                <c:pt idx="2">
                  <c:v>0.49360624407323661</c:v>
                </c:pt>
                <c:pt idx="3">
                  <c:v>4.7012339339120306</c:v>
                </c:pt>
                <c:pt idx="4">
                  <c:v>0.30453337223721644</c:v>
                </c:pt>
                <c:pt idx="5">
                  <c:v>5.5165161572689456</c:v>
                </c:pt>
                <c:pt idx="6">
                  <c:v>7.9903456123714323</c:v>
                </c:pt>
                <c:pt idx="7">
                  <c:v>5.6991605514625441</c:v>
                </c:pt>
                <c:pt idx="8">
                  <c:v>0.34852432708439707</c:v>
                </c:pt>
                <c:pt idx="9">
                  <c:v>0.23155124370851263</c:v>
                </c:pt>
                <c:pt idx="10">
                  <c:v>0.13764505069662269</c:v>
                </c:pt>
                <c:pt idx="11">
                  <c:v>0.11293952877671609</c:v>
                </c:pt>
                <c:pt idx="12">
                  <c:v>0.79839171347290083</c:v>
                </c:pt>
                <c:pt idx="13">
                  <c:v>1.4990957764971917</c:v>
                </c:pt>
                <c:pt idx="14">
                  <c:v>0.32596163104529874</c:v>
                </c:pt>
                <c:pt idx="15">
                  <c:v>0.82511401269239193</c:v>
                </c:pt>
                <c:pt idx="16">
                  <c:v>0.30428127507476838</c:v>
                </c:pt>
                <c:pt idx="17">
                  <c:v>0.63162944051353109</c:v>
                </c:pt>
                <c:pt idx="18">
                  <c:v>0.62192369975928197</c:v>
                </c:pt>
                <c:pt idx="19">
                  <c:v>4.8560215916551188</c:v>
                </c:pt>
                <c:pt idx="20">
                  <c:v>0.80217317090962137</c:v>
                </c:pt>
                <c:pt idx="21">
                  <c:v>0.62053716536581827</c:v>
                </c:pt>
                <c:pt idx="22">
                  <c:v>6.188985338099063E-2</c:v>
                </c:pt>
                <c:pt idx="23">
                  <c:v>5.9242833175286343E-2</c:v>
                </c:pt>
                <c:pt idx="24">
                  <c:v>5.9873076081406414E-2</c:v>
                </c:pt>
                <c:pt idx="25">
                  <c:v>0.59696608067692736</c:v>
                </c:pt>
                <c:pt idx="26">
                  <c:v>0.56646232402071606</c:v>
                </c:pt>
                <c:pt idx="27">
                  <c:v>0.34058326646728426</c:v>
                </c:pt>
                <c:pt idx="28">
                  <c:v>0.28965963965278285</c:v>
                </c:pt>
                <c:pt idx="29">
                  <c:v>8.0166897658472569E-2</c:v>
                </c:pt>
                <c:pt idx="30">
                  <c:v>1.8941320300532496</c:v>
                </c:pt>
                <c:pt idx="31">
                  <c:v>0.28537398789116636</c:v>
                </c:pt>
                <c:pt idx="32">
                  <c:v>8.9116346925377538E-2</c:v>
                </c:pt>
                <c:pt idx="33">
                  <c:v>8.4704646582537055E-2</c:v>
                </c:pt>
                <c:pt idx="34">
                  <c:v>8.6469326719673237E-2</c:v>
                </c:pt>
                <c:pt idx="35">
                  <c:v>8.4326500838865018E-2</c:v>
                </c:pt>
                <c:pt idx="36">
                  <c:v>8.6217229557225189E-2</c:v>
                </c:pt>
                <c:pt idx="37">
                  <c:v>0.78553475818805174</c:v>
                </c:pt>
                <c:pt idx="38">
                  <c:v>8.8690302720840322</c:v>
                </c:pt>
                <c:pt idx="39">
                  <c:v>0.30113006054416785</c:v>
                </c:pt>
                <c:pt idx="40">
                  <c:v>2.6284910642643524</c:v>
                </c:pt>
                <c:pt idx="41">
                  <c:v>10.156364432124882</c:v>
                </c:pt>
                <c:pt idx="42">
                  <c:v>2.323831643445911</c:v>
                </c:pt>
                <c:pt idx="43">
                  <c:v>7.1091399810343597E-2</c:v>
                </c:pt>
                <c:pt idx="44">
                  <c:v>3.0377708074987245E-2</c:v>
                </c:pt>
                <c:pt idx="45">
                  <c:v>1.4999781165657601E-2</c:v>
                </c:pt>
                <c:pt idx="46">
                  <c:v>3.9075060179444183E-3</c:v>
                </c:pt>
                <c:pt idx="47">
                  <c:v>4.2856517616164588E-3</c:v>
                </c:pt>
                <c:pt idx="48">
                  <c:v>2.4579473338682618E-2</c:v>
                </c:pt>
                <c:pt idx="49">
                  <c:v>3.1890291049675411E-2</c:v>
                </c:pt>
                <c:pt idx="50">
                  <c:v>0.28550003647239031</c:v>
                </c:pt>
                <c:pt idx="51">
                  <c:v>5.4200889926325803E-3</c:v>
                </c:pt>
                <c:pt idx="52">
                  <c:v>3.9075060179444183E-3</c:v>
                </c:pt>
                <c:pt idx="53">
                  <c:v>3.5293602742723779E-3</c:v>
                </c:pt>
                <c:pt idx="54">
                  <c:v>3.9075060179444183E-3</c:v>
                </c:pt>
                <c:pt idx="55">
                  <c:v>4.3486760522284638E-2</c:v>
                </c:pt>
                <c:pt idx="56">
                  <c:v>4.6637975052884985E-3</c:v>
                </c:pt>
                <c:pt idx="57">
                  <c:v>3.7814574367204044E-3</c:v>
                </c:pt>
                <c:pt idx="58">
                  <c:v>3.9075060179444183E-3</c:v>
                </c:pt>
                <c:pt idx="59">
                  <c:v>5.9242833175286334E-3</c:v>
                </c:pt>
                <c:pt idx="60">
                  <c:v>1.5882121234225693E-2</c:v>
                </c:pt>
                <c:pt idx="61">
                  <c:v>4.2856517616164581E-2</c:v>
                </c:pt>
                <c:pt idx="62">
                  <c:v>2.4806360784885855</c:v>
                </c:pt>
                <c:pt idx="63">
                  <c:v>5.4053413086293673</c:v>
                </c:pt>
                <c:pt idx="64">
                  <c:v>31.26445984389817</c:v>
                </c:pt>
                <c:pt idx="65">
                  <c:v>7.0070406302429076</c:v>
                </c:pt>
                <c:pt idx="66">
                  <c:v>15.029906776570135</c:v>
                </c:pt>
                <c:pt idx="67">
                  <c:v>0.63944445254941984</c:v>
                </c:pt>
                <c:pt idx="68">
                  <c:v>0.93427208403238737</c:v>
                </c:pt>
                <c:pt idx="69">
                  <c:v>0.2973486031074476</c:v>
                </c:pt>
                <c:pt idx="70">
                  <c:v>8.6721423882121285E-2</c:v>
                </c:pt>
                <c:pt idx="71">
                  <c:v>2.7730687869282969E-2</c:v>
                </c:pt>
                <c:pt idx="72">
                  <c:v>0.10209935079145091</c:v>
                </c:pt>
                <c:pt idx="73">
                  <c:v>0.18075366547523525</c:v>
                </c:pt>
                <c:pt idx="74">
                  <c:v>0.55322722299219484</c:v>
                </c:pt>
                <c:pt idx="75">
                  <c:v>32.283562623094312</c:v>
                </c:pt>
                <c:pt idx="76">
                  <c:v>32.497845211175139</c:v>
                </c:pt>
                <c:pt idx="77">
                  <c:v>1.4193070245823913</c:v>
                </c:pt>
                <c:pt idx="78">
                  <c:v>0.98267473922240856</c:v>
                </c:pt>
                <c:pt idx="79">
                  <c:v>3.2796580348676052</c:v>
                </c:pt>
                <c:pt idx="80">
                  <c:v>0.38268349259610496</c:v>
                </c:pt>
                <c:pt idx="81">
                  <c:v>0.25676095995331533</c:v>
                </c:pt>
                <c:pt idx="82">
                  <c:v>0.1839048800058356</c:v>
                </c:pt>
                <c:pt idx="83">
                  <c:v>0.17003953607119413</c:v>
                </c:pt>
                <c:pt idx="84">
                  <c:v>0.10071281639798677</c:v>
                </c:pt>
                <c:pt idx="85">
                  <c:v>1.0261614997446924</c:v>
                </c:pt>
                <c:pt idx="86">
                  <c:v>2.2596729156028887</c:v>
                </c:pt>
                <c:pt idx="87">
                  <c:v>3.2845739295353411</c:v>
                </c:pt>
                <c:pt idx="88">
                  <c:v>1.4177944416077031</c:v>
                </c:pt>
                <c:pt idx="89">
                  <c:v>6.9786796994675013</c:v>
                </c:pt>
                <c:pt idx="90">
                  <c:v>0.28600423079728649</c:v>
                </c:pt>
                <c:pt idx="91">
                  <c:v>0.27087840105040484</c:v>
                </c:pt>
                <c:pt idx="92">
                  <c:v>0.19978700124006143</c:v>
                </c:pt>
                <c:pt idx="93">
                  <c:v>0.12705696987380555</c:v>
                </c:pt>
                <c:pt idx="94">
                  <c:v>5.1427821139397506E-2</c:v>
                </c:pt>
                <c:pt idx="95">
                  <c:v>3.7436428623531991E-2</c:v>
                </c:pt>
                <c:pt idx="96">
                  <c:v>3.2898679699467519E-2</c:v>
                </c:pt>
                <c:pt idx="97">
                  <c:v>3.1260048143555347E-2</c:v>
                </c:pt>
                <c:pt idx="98">
                  <c:v>3.5545699905171799E-2</c:v>
                </c:pt>
                <c:pt idx="99">
                  <c:v>0.64599897877306856</c:v>
                </c:pt>
                <c:pt idx="100">
                  <c:v>0.20810620760084594</c:v>
                </c:pt>
                <c:pt idx="101">
                  <c:v>1.1218323728937192E-2</c:v>
                </c:pt>
                <c:pt idx="102">
                  <c:v>2.0924064483186237E-2</c:v>
                </c:pt>
                <c:pt idx="103">
                  <c:v>5.4200889926325796E-2</c:v>
                </c:pt>
                <c:pt idx="104">
                  <c:v>5.0293383908381367E-2</c:v>
                </c:pt>
                <c:pt idx="105">
                  <c:v>1.5756072653001683E-2</c:v>
                </c:pt>
                <c:pt idx="106">
                  <c:v>3.3276825443139556E-2</c:v>
                </c:pt>
                <c:pt idx="107">
                  <c:v>2.6344153475818814E-2</c:v>
                </c:pt>
                <c:pt idx="108">
                  <c:v>1.3739295353417467E-2</c:v>
                </c:pt>
                <c:pt idx="109">
                  <c:v>7.5881245896856089E-2</c:v>
                </c:pt>
                <c:pt idx="110">
                  <c:v>0.62293208840907432</c:v>
                </c:pt>
                <c:pt idx="111">
                  <c:v>0.37146516886716752</c:v>
                </c:pt>
                <c:pt idx="112">
                  <c:v>0.18882077467357203</c:v>
                </c:pt>
                <c:pt idx="113">
                  <c:v>2.0293821577066176E-2</c:v>
                </c:pt>
                <c:pt idx="114">
                  <c:v>1.3991392515865496E-2</c:v>
                </c:pt>
                <c:pt idx="115">
                  <c:v>0.61574731927930537</c:v>
                </c:pt>
                <c:pt idx="116">
                  <c:v>3.920110876066818E-2</c:v>
                </c:pt>
                <c:pt idx="117">
                  <c:v>8.5713035232329142E-3</c:v>
                </c:pt>
                <c:pt idx="118">
                  <c:v>7.8150120358888367E-3</c:v>
                </c:pt>
                <c:pt idx="119">
                  <c:v>7.8150120358888367E-3</c:v>
                </c:pt>
                <c:pt idx="120">
                  <c:v>7.6889634546648223E-3</c:v>
                </c:pt>
                <c:pt idx="121">
                  <c:v>1.3526273251148881</c:v>
                </c:pt>
                <c:pt idx="122">
                  <c:v>0.21340024801225463</c:v>
                </c:pt>
                <c:pt idx="123">
                  <c:v>7.8186674447443281</c:v>
                </c:pt>
                <c:pt idx="124">
                  <c:v>3.1924324166605875</c:v>
                </c:pt>
                <c:pt idx="125">
                  <c:v>7.323422569115183E-2</c:v>
                </c:pt>
                <c:pt idx="126">
                  <c:v>3.5671748486395809E-2</c:v>
                </c:pt>
                <c:pt idx="127">
                  <c:v>1.1344372310161211E-2</c:v>
                </c:pt>
                <c:pt idx="128">
                  <c:v>1.4873732584433592E-2</c:v>
                </c:pt>
                <c:pt idx="129">
                  <c:v>1.1596469472609243E-2</c:v>
                </c:pt>
                <c:pt idx="130">
                  <c:v>1.0209935079145091E-2</c:v>
                </c:pt>
                <c:pt idx="131">
                  <c:v>8.0671091983368637E-3</c:v>
                </c:pt>
                <c:pt idx="132">
                  <c:v>7.5629148734408088E-3</c:v>
                </c:pt>
                <c:pt idx="133">
                  <c:v>7.8150120358888367E-3</c:v>
                </c:pt>
                <c:pt idx="134">
                  <c:v>3.4915456999051721E-2</c:v>
                </c:pt>
                <c:pt idx="135">
                  <c:v>13.563457582609963</c:v>
                </c:pt>
                <c:pt idx="136">
                  <c:v>1.3235101028521417E-2</c:v>
                </c:pt>
                <c:pt idx="137">
                  <c:v>8.1931577795608754E-3</c:v>
                </c:pt>
                <c:pt idx="138">
                  <c:v>1.0145650302720837</c:v>
                </c:pt>
                <c:pt idx="139">
                  <c:v>1.9381229849004302</c:v>
                </c:pt>
                <c:pt idx="140">
                  <c:v>9.8822087679626511E-2</c:v>
                </c:pt>
                <c:pt idx="141">
                  <c:v>7.5629148734408088E-3</c:v>
                </c:pt>
                <c:pt idx="142">
                  <c:v>7.8150120358888367E-3</c:v>
                </c:pt>
                <c:pt idx="143">
                  <c:v>7.8150120358888367E-3</c:v>
                </c:pt>
                <c:pt idx="168">
                  <c:v>2.647020205704283E-2</c:v>
                </c:pt>
                <c:pt idx="169">
                  <c:v>1.3270394631264133</c:v>
                </c:pt>
                <c:pt idx="170">
                  <c:v>0.30377708074987236</c:v>
                </c:pt>
                <c:pt idx="171">
                  <c:v>0.86734028740243629</c:v>
                </c:pt>
                <c:pt idx="172">
                  <c:v>0.28739076519075069</c:v>
                </c:pt>
                <c:pt idx="173">
                  <c:v>0.18352673426216354</c:v>
                </c:pt>
                <c:pt idx="174">
                  <c:v>0.21176161645634234</c:v>
                </c:pt>
                <c:pt idx="175">
                  <c:v>2.647020205704283E-2</c:v>
                </c:pt>
                <c:pt idx="176">
                  <c:v>2.7352542125610925E-2</c:v>
                </c:pt>
                <c:pt idx="177">
                  <c:v>2.647020205704283E-2</c:v>
                </c:pt>
                <c:pt idx="178">
                  <c:v>2.1554307389306308E-2</c:v>
                </c:pt>
                <c:pt idx="179">
                  <c:v>1.9537530089722085E-2</c:v>
                </c:pt>
                <c:pt idx="180">
                  <c:v>1.8907287183602021E-2</c:v>
                </c:pt>
                <c:pt idx="181">
                  <c:v>1.9537530089722085E-2</c:v>
                </c:pt>
                <c:pt idx="182">
                  <c:v>2.2319422277336058</c:v>
                </c:pt>
                <c:pt idx="183">
                  <c:v>0.28613027937851038</c:v>
                </c:pt>
                <c:pt idx="184">
                  <c:v>14.124373769056826</c:v>
                </c:pt>
                <c:pt idx="185">
                  <c:v>11.597856007002699</c:v>
                </c:pt>
                <c:pt idx="186">
                  <c:v>3.3123046174046258</c:v>
                </c:pt>
                <c:pt idx="187">
                  <c:v>1.0148171274345319</c:v>
                </c:pt>
                <c:pt idx="188">
                  <c:v>0.3621375738565904</c:v>
                </c:pt>
                <c:pt idx="189">
                  <c:v>0.24818965643008251</c:v>
                </c:pt>
                <c:pt idx="190">
                  <c:v>0.21340024801225474</c:v>
                </c:pt>
                <c:pt idx="191">
                  <c:v>0.13588037055948651</c:v>
                </c:pt>
                <c:pt idx="192">
                  <c:v>5.2310161207965597E-2</c:v>
                </c:pt>
                <c:pt idx="193">
                  <c:v>0.12428390108687724</c:v>
                </c:pt>
                <c:pt idx="194">
                  <c:v>0.1547876577430885</c:v>
                </c:pt>
                <c:pt idx="195">
                  <c:v>0.22386228025384786</c:v>
                </c:pt>
                <c:pt idx="196">
                  <c:v>0.19777022394047705</c:v>
                </c:pt>
                <c:pt idx="197">
                  <c:v>0.31197023852943329</c:v>
                </c:pt>
                <c:pt idx="198">
                  <c:v>0.30932321832372889</c:v>
                </c:pt>
                <c:pt idx="199">
                  <c:v>1.2256964038223064</c:v>
                </c:pt>
                <c:pt idx="200">
                  <c:v>8.60911809760012E-2</c:v>
                </c:pt>
                <c:pt idx="201">
                  <c:v>3.8192720110876086E-2</c:v>
                </c:pt>
                <c:pt idx="202">
                  <c:v>3.0755853818659296E-2</c:v>
                </c:pt>
                <c:pt idx="203">
                  <c:v>2.7352542125610925E-2</c:v>
                </c:pt>
                <c:pt idx="204">
                  <c:v>2.647020205704283E-2</c:v>
                </c:pt>
                <c:pt idx="205">
                  <c:v>0.10499846815960319</c:v>
                </c:pt>
                <c:pt idx="206">
                  <c:v>2.8713866802830257</c:v>
                </c:pt>
                <c:pt idx="207">
                  <c:v>0.33957487781749207</c:v>
                </c:pt>
                <c:pt idx="208">
                  <c:v>4.550479830768106</c:v>
                </c:pt>
                <c:pt idx="209">
                  <c:v>0.39175899044423368</c:v>
                </c:pt>
                <c:pt idx="210">
                  <c:v>0.28915544532788673</c:v>
                </c:pt>
                <c:pt idx="211">
                  <c:v>0.29986957473192793</c:v>
                </c:pt>
                <c:pt idx="212">
                  <c:v>0.27314727551243712</c:v>
                </c:pt>
                <c:pt idx="213">
                  <c:v>0.23457640965788909</c:v>
                </c:pt>
                <c:pt idx="214">
                  <c:v>0.24226537311255392</c:v>
                </c:pt>
                <c:pt idx="215">
                  <c:v>0.21919848274855944</c:v>
                </c:pt>
                <c:pt idx="216">
                  <c:v>1.2036379021081043</c:v>
                </c:pt>
                <c:pt idx="217">
                  <c:v>1.6697655554745061</c:v>
                </c:pt>
                <c:pt idx="218">
                  <c:v>6.4414606462907571</c:v>
                </c:pt>
                <c:pt idx="219">
                  <c:v>6.5042328397403137</c:v>
                </c:pt>
                <c:pt idx="220">
                  <c:v>14.864657086585455</c:v>
                </c:pt>
                <c:pt idx="221">
                  <c:v>24.250108395944274</c:v>
                </c:pt>
                <c:pt idx="222">
                  <c:v>3.6923410897950246</c:v>
                </c:pt>
                <c:pt idx="223">
                  <c:v>0.81187891166387061</c:v>
                </c:pt>
                <c:pt idx="224">
                  <c:v>0.3018863520315121</c:v>
                </c:pt>
                <c:pt idx="225">
                  <c:v>8.0545043402144606E-2</c:v>
                </c:pt>
                <c:pt idx="226">
                  <c:v>4.2856517616164581E-2</c:v>
                </c:pt>
                <c:pt idx="227">
                  <c:v>4.4243052009628733E-2</c:v>
                </c:pt>
                <c:pt idx="228">
                  <c:v>1.2388054562696043</c:v>
                </c:pt>
                <c:pt idx="229">
                  <c:v>0.16235057261652933</c:v>
                </c:pt>
                <c:pt idx="230">
                  <c:v>0.36163337953169444</c:v>
                </c:pt>
                <c:pt idx="231">
                  <c:v>26.977799693631919</c:v>
                </c:pt>
                <c:pt idx="232">
                  <c:v>33.834338317893362</c:v>
                </c:pt>
                <c:pt idx="233">
                  <c:v>60.89911153256984</c:v>
                </c:pt>
                <c:pt idx="234">
                  <c:v>35.753680064191421</c:v>
                </c:pt>
                <c:pt idx="235">
                  <c:v>3.8327027047421653</c:v>
                </c:pt>
                <c:pt idx="236">
                  <c:v>1.8888379896418404</c:v>
                </c:pt>
                <c:pt idx="237">
                  <c:v>1.1195634984316873</c:v>
                </c:pt>
                <c:pt idx="238">
                  <c:v>0.6468813188416368</c:v>
                </c:pt>
                <c:pt idx="239">
                  <c:v>0.29028988255890298</c:v>
                </c:pt>
                <c:pt idx="240">
                  <c:v>0.33440688598730756</c:v>
                </c:pt>
                <c:pt idx="241">
                  <c:v>3.0682745641549354</c:v>
                </c:pt>
                <c:pt idx="242">
                  <c:v>12.284442628929902</c:v>
                </c:pt>
                <c:pt idx="243">
                  <c:v>11.195004741410751</c:v>
                </c:pt>
                <c:pt idx="244">
                  <c:v>4.0300252388941571</c:v>
                </c:pt>
                <c:pt idx="245">
                  <c:v>5.3016033262820041</c:v>
                </c:pt>
                <c:pt idx="246">
                  <c:v>5.4829872346633595</c:v>
                </c:pt>
                <c:pt idx="247">
                  <c:v>2.4750899409147276</c:v>
                </c:pt>
                <c:pt idx="248">
                  <c:v>4.2304424830403367</c:v>
                </c:pt>
                <c:pt idx="249">
                  <c:v>0.76271996498650529</c:v>
                </c:pt>
                <c:pt idx="250">
                  <c:v>0.35810401925742219</c:v>
                </c:pt>
                <c:pt idx="251">
                  <c:v>0.22297994018527972</c:v>
                </c:pt>
                <c:pt idx="252">
                  <c:v>0.22638325187832814</c:v>
                </c:pt>
                <c:pt idx="253">
                  <c:v>0.93868378437522781</c:v>
                </c:pt>
                <c:pt idx="254">
                  <c:v>9.1080183820847616</c:v>
                </c:pt>
                <c:pt idx="255">
                  <c:v>0.90465066744474443</c:v>
                </c:pt>
                <c:pt idx="256">
                  <c:v>1.0770851265591947</c:v>
                </c:pt>
                <c:pt idx="257">
                  <c:v>0.80633277409001403</c:v>
                </c:pt>
                <c:pt idx="258">
                  <c:v>0.41696870668903635</c:v>
                </c:pt>
                <c:pt idx="259">
                  <c:v>1.4741381574148369</c:v>
                </c:pt>
                <c:pt idx="260">
                  <c:v>0.32697001969509093</c:v>
                </c:pt>
                <c:pt idx="261">
                  <c:v>0.18138390838135535</c:v>
                </c:pt>
                <c:pt idx="262">
                  <c:v>0.15365322051207239</c:v>
                </c:pt>
                <c:pt idx="263">
                  <c:v>0.13172076737909411</c:v>
                </c:pt>
                <c:pt idx="264">
                  <c:v>0.11546050040119638</c:v>
                </c:pt>
                <c:pt idx="265">
                  <c:v>6.8652359763658914</c:v>
                </c:pt>
                <c:pt idx="266">
                  <c:v>14.708734991611346</c:v>
                </c:pt>
                <c:pt idx="267">
                  <c:v>4.9508101247355762</c:v>
                </c:pt>
                <c:pt idx="268">
                  <c:v>3.2124741410752065</c:v>
                </c:pt>
                <c:pt idx="269">
                  <c:v>1.219141877598658</c:v>
                </c:pt>
                <c:pt idx="270">
                  <c:v>9.3514181924283353</c:v>
                </c:pt>
                <c:pt idx="271">
                  <c:v>3.1746595667080011</c:v>
                </c:pt>
                <c:pt idx="272">
                  <c:v>0.56104223502808381</c:v>
                </c:pt>
                <c:pt idx="273">
                  <c:v>0.22159340579181555</c:v>
                </c:pt>
                <c:pt idx="274">
                  <c:v>0.14016602232110292</c:v>
                </c:pt>
                <c:pt idx="275">
                  <c:v>7.4620760084615975E-2</c:v>
                </c:pt>
                <c:pt idx="276">
                  <c:v>6.1637756218542609E-2</c:v>
                </c:pt>
                <c:pt idx="277">
                  <c:v>5.5335327157341935E-2</c:v>
                </c:pt>
                <c:pt idx="278">
                  <c:v>0.1545355605806405</c:v>
                </c:pt>
                <c:pt idx="279">
                  <c:v>0.11735122911955652</c:v>
                </c:pt>
                <c:pt idx="280">
                  <c:v>2.2511016120796552</c:v>
                </c:pt>
                <c:pt idx="281">
                  <c:v>1.2618723466335982</c:v>
                </c:pt>
                <c:pt idx="282">
                  <c:v>0.23621504121380099</c:v>
                </c:pt>
                <c:pt idx="283">
                  <c:v>0.41759894959515609</c:v>
                </c:pt>
                <c:pt idx="284">
                  <c:v>7.1469545554015607E-2</c:v>
                </c:pt>
                <c:pt idx="285">
                  <c:v>5.4200889926325803E-2</c:v>
                </c:pt>
                <c:pt idx="286">
                  <c:v>5.4957181413669891E-2</c:v>
                </c:pt>
                <c:pt idx="287">
                  <c:v>4.689007221533302E-2</c:v>
                </c:pt>
                <c:pt idx="288">
                  <c:v>0.59948705230140764</c:v>
                </c:pt>
                <c:pt idx="289">
                  <c:v>7.8150120358888367E-3</c:v>
                </c:pt>
                <c:pt idx="290">
                  <c:v>9.1389002844846452</c:v>
                </c:pt>
                <c:pt idx="291">
                  <c:v>10.995721934495581</c:v>
                </c:pt>
                <c:pt idx="292">
                  <c:v>7.3187587716098896</c:v>
                </c:pt>
                <c:pt idx="293">
                  <c:v>0.92128908016631383</c:v>
                </c:pt>
                <c:pt idx="294">
                  <c:v>2.8725211175140415</c:v>
                </c:pt>
                <c:pt idx="295">
                  <c:v>0.30793668393026474</c:v>
                </c:pt>
                <c:pt idx="296">
                  <c:v>0.18579560872419573</c:v>
                </c:pt>
                <c:pt idx="297">
                  <c:v>4.6259829309212956E-2</c:v>
                </c:pt>
                <c:pt idx="298">
                  <c:v>2.2436647457874395E-2</c:v>
                </c:pt>
                <c:pt idx="299">
                  <c:v>1.9789627252170112E-2</c:v>
                </c:pt>
                <c:pt idx="300">
                  <c:v>1.3344763294186297</c:v>
                </c:pt>
                <c:pt idx="301">
                  <c:v>0.17281260485812242</c:v>
                </c:pt>
                <c:pt idx="302">
                  <c:v>0.11394791742650819</c:v>
                </c:pt>
                <c:pt idx="303">
                  <c:v>5.0923626814501452E-2</c:v>
                </c:pt>
                <c:pt idx="304">
                  <c:v>0.31814661900940966</c:v>
                </c:pt>
                <c:pt idx="305">
                  <c:v>3.3566737179954775</c:v>
                </c:pt>
                <c:pt idx="306">
                  <c:v>0.52221927201108753</c:v>
                </c:pt>
                <c:pt idx="307">
                  <c:v>3.6932234298635937E-2</c:v>
                </c:pt>
                <c:pt idx="308">
                  <c:v>3.1007950981107313E-2</c:v>
                </c:pt>
                <c:pt idx="309">
                  <c:v>1.7394704208913859E-2</c:v>
                </c:pt>
                <c:pt idx="310">
                  <c:v>1.4873732584433589E-2</c:v>
                </c:pt>
                <c:pt idx="311">
                  <c:v>1.0462032241593117E-2</c:v>
                </c:pt>
                <c:pt idx="312">
                  <c:v>1.2100663797505296E-2</c:v>
                </c:pt>
                <c:pt idx="313">
                  <c:v>1.3768286527098983</c:v>
                </c:pt>
                <c:pt idx="314">
                  <c:v>2.5427780290320228</c:v>
                </c:pt>
                <c:pt idx="315">
                  <c:v>3.1857518418557151</c:v>
                </c:pt>
                <c:pt idx="316">
                  <c:v>0.24932409366109851</c:v>
                </c:pt>
                <c:pt idx="317">
                  <c:v>2.1960183820847612</c:v>
                </c:pt>
                <c:pt idx="318">
                  <c:v>4.6637975052884993E-2</c:v>
                </c:pt>
                <c:pt idx="319">
                  <c:v>3.2898679699467519E-2</c:v>
                </c:pt>
                <c:pt idx="320">
                  <c:v>2.3949230432562557E-2</c:v>
                </c:pt>
                <c:pt idx="321">
                  <c:v>2.647020205704283E-2</c:v>
                </c:pt>
                <c:pt idx="322">
                  <c:v>2.5083667663578682E-2</c:v>
                </c:pt>
                <c:pt idx="323">
                  <c:v>2.5083667663578682E-2</c:v>
                </c:pt>
                <c:pt idx="324">
                  <c:v>1.9033335764826034E-2</c:v>
                </c:pt>
                <c:pt idx="325">
                  <c:v>8.9494492669049582E-3</c:v>
                </c:pt>
                <c:pt idx="326">
                  <c:v>0.64020074403676386</c:v>
                </c:pt>
                <c:pt idx="327">
                  <c:v>1.7721170034284039</c:v>
                </c:pt>
                <c:pt idx="328">
                  <c:v>3.8108267561455982</c:v>
                </c:pt>
                <c:pt idx="329">
                  <c:v>2.260933401415131</c:v>
                </c:pt>
                <c:pt idx="330">
                  <c:v>5.9318462324020693</c:v>
                </c:pt>
                <c:pt idx="331">
                  <c:v>6.5569211466919519</c:v>
                </c:pt>
                <c:pt idx="332">
                  <c:v>0.1018472536290029</c:v>
                </c:pt>
                <c:pt idx="333">
                  <c:v>5.7604201619374171E-2</c:v>
                </c:pt>
                <c:pt idx="334">
                  <c:v>5.0419432489605405E-2</c:v>
                </c:pt>
                <c:pt idx="335">
                  <c:v>3.8192720110876079E-2</c:v>
                </c:pt>
                <c:pt idx="336">
                  <c:v>0.13411569042235028</c:v>
                </c:pt>
                <c:pt idx="337">
                  <c:v>4.2068713983514483</c:v>
                </c:pt>
                <c:pt idx="338">
                  <c:v>2.4022338609672471</c:v>
                </c:pt>
                <c:pt idx="339">
                  <c:v>0.13096447589175</c:v>
                </c:pt>
                <c:pt idx="340">
                  <c:v>0.26457597198920413</c:v>
                </c:pt>
                <c:pt idx="341">
                  <c:v>0.44633802611423146</c:v>
                </c:pt>
                <c:pt idx="342">
                  <c:v>0.10550266248449928</c:v>
                </c:pt>
                <c:pt idx="343">
                  <c:v>0.10600685680939534</c:v>
                </c:pt>
                <c:pt idx="344">
                  <c:v>6.0503318987526485E-2</c:v>
                </c:pt>
                <c:pt idx="345">
                  <c:v>4.8654752352469209E-2</c:v>
                </c:pt>
                <c:pt idx="346">
                  <c:v>2.8613027937851053E-2</c:v>
                </c:pt>
                <c:pt idx="347">
                  <c:v>2.281479320154645E-2</c:v>
                </c:pt>
                <c:pt idx="348">
                  <c:v>1.273090670362536E-2</c:v>
                </c:pt>
                <c:pt idx="349">
                  <c:v>1.0462032241593118E-2</c:v>
                </c:pt>
                <c:pt idx="350">
                  <c:v>1.6512364140345764E-2</c:v>
                </c:pt>
                <c:pt idx="351">
                  <c:v>2.0487936392151158</c:v>
                </c:pt>
                <c:pt idx="352">
                  <c:v>5.82344445254942E-2</c:v>
                </c:pt>
                <c:pt idx="353">
                  <c:v>1.4621635421985565E-2</c:v>
                </c:pt>
                <c:pt idx="354">
                  <c:v>1.3739295353417473E-2</c:v>
                </c:pt>
                <c:pt idx="355">
                  <c:v>0.33579342038077176</c:v>
                </c:pt>
                <c:pt idx="356">
                  <c:v>3.0407959734480996</c:v>
                </c:pt>
                <c:pt idx="357">
                  <c:v>1.4621635421985565E-2</c:v>
                </c:pt>
                <c:pt idx="358">
                  <c:v>5.1679918301845524E-3</c:v>
                </c:pt>
                <c:pt idx="359">
                  <c:v>2.7730687869282965E-3</c:v>
                </c:pt>
                <c:pt idx="360">
                  <c:v>0</c:v>
                </c:pt>
                <c:pt idx="361">
                  <c:v>1.2604858122401347E-4</c:v>
                </c:pt>
                <c:pt idx="362">
                  <c:v>0.89469282952804707</c:v>
                </c:pt>
                <c:pt idx="363">
                  <c:v>1.5580865125100307</c:v>
                </c:pt>
                <c:pt idx="364">
                  <c:v>13.8775706470202</c:v>
                </c:pt>
                <c:pt idx="365">
                  <c:v>2.9098314975563495</c:v>
                </c:pt>
                <c:pt idx="366">
                  <c:v>5.0773629002844807</c:v>
                </c:pt>
                <c:pt idx="367">
                  <c:v>0.1626026697789773</c:v>
                </c:pt>
                <c:pt idx="368">
                  <c:v>0.17722430520096297</c:v>
                </c:pt>
                <c:pt idx="369">
                  <c:v>2.9621416587643161E-2</c:v>
                </c:pt>
                <c:pt idx="370">
                  <c:v>0</c:v>
                </c:pt>
                <c:pt idx="371">
                  <c:v>2.5209716244802695E-3</c:v>
                </c:pt>
                <c:pt idx="372">
                  <c:v>9.2150336275439518E-2</c:v>
                </c:pt>
                <c:pt idx="373">
                  <c:v>8.8512952367058167E-2</c:v>
                </c:pt>
                <c:pt idx="374">
                  <c:v>0.14120642731052591</c:v>
                </c:pt>
                <c:pt idx="375">
                  <c:v>2.9361477942957181</c:v>
                </c:pt>
                <c:pt idx="376">
                  <c:v>0.13013154686702166</c:v>
                </c:pt>
                <c:pt idx="377">
                  <c:v>0.1096244510905245</c:v>
                </c:pt>
                <c:pt idx="378">
                  <c:v>1.7557116545335179</c:v>
                </c:pt>
                <c:pt idx="379">
                  <c:v>6.5641059158217191E-2</c:v>
                </c:pt>
                <c:pt idx="380">
                  <c:v>0.12276640221752132</c:v>
                </c:pt>
                <c:pt idx="381">
                  <c:v>4.3590120358888342E-3</c:v>
                </c:pt>
                <c:pt idx="382">
                  <c:v>1.1029250857101174E-4</c:v>
                </c:pt>
                <c:pt idx="383">
                  <c:v>0</c:v>
                </c:pt>
                <c:pt idx="384">
                  <c:v>0</c:v>
                </c:pt>
                <c:pt idx="385">
                  <c:v>1.1804090393172366</c:v>
                </c:pt>
                <c:pt idx="386">
                  <c:v>1.9679460792180321E-2</c:v>
                </c:pt>
                <c:pt idx="387">
                  <c:v>11.392236863957978</c:v>
                </c:pt>
                <c:pt idx="388">
                  <c:v>0.44673898665110523</c:v>
                </c:pt>
                <c:pt idx="389">
                  <c:v>5.7467348153767581</c:v>
                </c:pt>
                <c:pt idx="390">
                  <c:v>4.2613748048727106E-2</c:v>
                </c:pt>
                <c:pt idx="391">
                  <c:v>1.645412969582026E-2</c:v>
                </c:pt>
                <c:pt idx="392">
                  <c:v>6.6634512311620107</c:v>
                </c:pt>
                <c:pt idx="393">
                  <c:v>1.5695317236851709E-2</c:v>
                </c:pt>
                <c:pt idx="394">
                  <c:v>6.8482194179006483E-4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3.909229156781111</c:v>
                </c:pt>
                <c:pt idx="4">
                  <c:v>0</c:v>
                </c:pt>
                <c:pt idx="5">
                  <c:v>7.8629096602266753</c:v>
                </c:pt>
                <c:pt idx="6">
                  <c:v>27.434388904039174</c:v>
                </c:pt>
                <c:pt idx="7">
                  <c:v>6.2097136921288625</c:v>
                </c:pt>
                <c:pt idx="8">
                  <c:v>2.3596807305892336</c:v>
                </c:pt>
                <c:pt idx="9">
                  <c:v>0.89667867762390896</c:v>
                </c:pt>
                <c:pt idx="10">
                  <c:v>0.34073789749708538</c:v>
                </c:pt>
                <c:pt idx="11">
                  <c:v>0.12948040104889244</c:v>
                </c:pt>
                <c:pt idx="12">
                  <c:v>0.88874259655884336</c:v>
                </c:pt>
                <c:pt idx="13">
                  <c:v>2.526088539492624</c:v>
                </c:pt>
                <c:pt idx="14">
                  <c:v>7.1048485663548272E-3</c:v>
                </c:pt>
                <c:pt idx="15">
                  <c:v>2.6998424552148346E-3</c:v>
                </c:pt>
                <c:pt idx="16">
                  <c:v>1.0259401329816371E-3</c:v>
                </c:pt>
                <c:pt idx="17">
                  <c:v>0.59604797905151718</c:v>
                </c:pt>
                <c:pt idx="18">
                  <c:v>2.0346021725057226</c:v>
                </c:pt>
                <c:pt idx="19">
                  <c:v>2.7582057534203628</c:v>
                </c:pt>
                <c:pt idx="20">
                  <c:v>0.12660970214468212</c:v>
                </c:pt>
                <c:pt idx="21">
                  <c:v>8.1290538794742325E-6</c:v>
                </c:pt>
                <c:pt idx="22">
                  <c:v>3.089040474200209E-6</c:v>
                </c:pt>
                <c:pt idx="23">
                  <c:v>1.1738353801960793E-6</c:v>
                </c:pt>
                <c:pt idx="24">
                  <c:v>4.4605744447451024E-7</c:v>
                </c:pt>
                <c:pt idx="25">
                  <c:v>1.695018289003139E-7</c:v>
                </c:pt>
                <c:pt idx="26">
                  <c:v>6.4410694982119266E-8</c:v>
                </c:pt>
                <c:pt idx="27">
                  <c:v>2.4476064093205329E-8</c:v>
                </c:pt>
                <c:pt idx="28">
                  <c:v>9.3009043554180232E-9</c:v>
                </c:pt>
                <c:pt idx="29">
                  <c:v>3.5343436550588492E-9</c:v>
                </c:pt>
                <c:pt idx="30">
                  <c:v>2.2589972958164397</c:v>
                </c:pt>
                <c:pt idx="31">
                  <c:v>5.103592237904978E-10</c:v>
                </c:pt>
                <c:pt idx="32">
                  <c:v>1.9393650504038921E-10</c:v>
                </c:pt>
                <c:pt idx="33">
                  <c:v>7.3695871915347897E-11</c:v>
                </c:pt>
                <c:pt idx="34">
                  <c:v>2.8004431327832197E-11</c:v>
                </c:pt>
                <c:pt idx="35">
                  <c:v>1.0641683904576236E-11</c:v>
                </c:pt>
                <c:pt idx="36">
                  <c:v>4.0438398837389691E-12</c:v>
                </c:pt>
                <c:pt idx="37">
                  <c:v>0.93558869552268553</c:v>
                </c:pt>
                <c:pt idx="38">
                  <c:v>7.616878998463946</c:v>
                </c:pt>
                <c:pt idx="39">
                  <c:v>2.2189358210052476E-13</c:v>
                </c:pt>
                <c:pt idx="40">
                  <c:v>2.1466182236418381</c:v>
                </c:pt>
                <c:pt idx="41">
                  <c:v>6.4415185444499468</c:v>
                </c:pt>
                <c:pt idx="42">
                  <c:v>0.2277939358282399</c:v>
                </c:pt>
                <c:pt idx="43">
                  <c:v>4.626782962067599E-15</c:v>
                </c:pt>
                <c:pt idx="44">
                  <c:v>1.7581775255856874E-15</c:v>
                </c:pt>
                <c:pt idx="45">
                  <c:v>6.6810745972256126E-16</c:v>
                </c:pt>
                <c:pt idx="46">
                  <c:v>2.5388083469457327E-16</c:v>
                </c:pt>
                <c:pt idx="47">
                  <c:v>9.6474717183937819E-17</c:v>
                </c:pt>
                <c:pt idx="48">
                  <c:v>3.6660392529896372E-17</c:v>
                </c:pt>
                <c:pt idx="49">
                  <c:v>1.3930949161360623E-17</c:v>
                </c:pt>
                <c:pt idx="50">
                  <c:v>5.293760681317037E-18</c:v>
                </c:pt>
                <c:pt idx="51">
                  <c:v>2.0116290589004742E-18</c:v>
                </c:pt>
                <c:pt idx="52">
                  <c:v>7.644190423821802E-19</c:v>
                </c:pt>
                <c:pt idx="53">
                  <c:v>0.43407291861669495</c:v>
                </c:pt>
                <c:pt idx="54">
                  <c:v>1.1038210971998682E-19</c:v>
                </c:pt>
                <c:pt idx="55">
                  <c:v>5.302471786364868</c:v>
                </c:pt>
                <c:pt idx="56">
                  <c:v>1.5939176643566102E-20</c:v>
                </c:pt>
                <c:pt idx="57">
                  <c:v>6.0568871245551183E-21</c:v>
                </c:pt>
                <c:pt idx="58">
                  <c:v>2.3016171073309449E-21</c:v>
                </c:pt>
                <c:pt idx="59">
                  <c:v>8.7461450078575888E-22</c:v>
                </c:pt>
                <c:pt idx="60">
                  <c:v>3.323535102985884E-22</c:v>
                </c:pt>
                <c:pt idx="61">
                  <c:v>1.262943339134636E-22</c:v>
                </c:pt>
                <c:pt idx="62">
                  <c:v>0.19341410536348402</c:v>
                </c:pt>
                <c:pt idx="63">
                  <c:v>5.6329479067072254</c:v>
                </c:pt>
                <c:pt idx="64">
                  <c:v>41.653207423222362</c:v>
                </c:pt>
                <c:pt idx="65">
                  <c:v>21.557141183338494</c:v>
                </c:pt>
                <c:pt idx="66">
                  <c:v>25.596744672283059</c:v>
                </c:pt>
                <c:pt idx="67">
                  <c:v>7.2209312873580664</c:v>
                </c:pt>
                <c:pt idx="68">
                  <c:v>4.9589020258865073</c:v>
                </c:pt>
                <c:pt idx="69">
                  <c:v>1.0427024778945049</c:v>
                </c:pt>
                <c:pt idx="70">
                  <c:v>0.39622694159991179</c:v>
                </c:pt>
                <c:pt idx="71">
                  <c:v>0.15056623780796649</c:v>
                </c:pt>
                <c:pt idx="72">
                  <c:v>5.7215170367027265E-2</c:v>
                </c:pt>
                <c:pt idx="73">
                  <c:v>2.1741764739470364E-2</c:v>
                </c:pt>
                <c:pt idx="74">
                  <c:v>8.2618706009987379E-3</c:v>
                </c:pt>
                <c:pt idx="75">
                  <c:v>32.806625386544212</c:v>
                </c:pt>
                <c:pt idx="76">
                  <c:v>26.792074558123435</c:v>
                </c:pt>
                <c:pt idx="77">
                  <c:v>7.8042486098937154</c:v>
                </c:pt>
                <c:pt idx="78">
                  <c:v>2.9656144717596118</c:v>
                </c:pt>
                <c:pt idx="79">
                  <c:v>7.2072489498983447</c:v>
                </c:pt>
                <c:pt idx="80">
                  <c:v>0.42823472972208804</c:v>
                </c:pt>
                <c:pt idx="81">
                  <c:v>0.16272919729439347</c:v>
                </c:pt>
                <c:pt idx="82">
                  <c:v>6.1837094971869525E-2</c:v>
                </c:pt>
                <c:pt idx="83">
                  <c:v>2.349809608931042E-2</c:v>
                </c:pt>
                <c:pt idx="84">
                  <c:v>8.9292765139379598E-3</c:v>
                </c:pt>
                <c:pt idx="85">
                  <c:v>0.64288553071884014</c:v>
                </c:pt>
                <c:pt idx="86">
                  <c:v>4.9992848003400798</c:v>
                </c:pt>
                <c:pt idx="87">
                  <c:v>6.3337120457468457</c:v>
                </c:pt>
                <c:pt idx="88">
                  <c:v>0.45424238263345568</c:v>
                </c:pt>
                <c:pt idx="89">
                  <c:v>3.0506636421965991</c:v>
                </c:pt>
                <c:pt idx="90">
                  <c:v>2.6885483538612485E-5</c:v>
                </c:pt>
                <c:pt idx="91">
                  <c:v>1.0216483744672746E-5</c:v>
                </c:pt>
                <c:pt idx="92">
                  <c:v>3.8822638229756434E-6</c:v>
                </c:pt>
                <c:pt idx="93">
                  <c:v>1.475260252730745E-6</c:v>
                </c:pt>
                <c:pt idx="94">
                  <c:v>5.6059889603768301E-7</c:v>
                </c:pt>
                <c:pt idx="95">
                  <c:v>2.1302758049431954E-7</c:v>
                </c:pt>
                <c:pt idx="96">
                  <c:v>8.0950480587841436E-8</c:v>
                </c:pt>
                <c:pt idx="97">
                  <c:v>3.0761182623379746E-8</c:v>
                </c:pt>
                <c:pt idx="98">
                  <c:v>1.1689249396884305E-8</c:v>
                </c:pt>
                <c:pt idx="99">
                  <c:v>2.3739548570317917</c:v>
                </c:pt>
                <c:pt idx="100">
                  <c:v>4.4896036715019969</c:v>
                </c:pt>
                <c:pt idx="101">
                  <c:v>2.5299533339650657</c:v>
                </c:pt>
                <c:pt idx="102">
                  <c:v>0.65861618658328935</c:v>
                </c:pt>
                <c:pt idx="103">
                  <c:v>9.2619963975602674E-11</c:v>
                </c:pt>
                <c:pt idx="104">
                  <c:v>3.5195586310729017E-11</c:v>
                </c:pt>
                <c:pt idx="105">
                  <c:v>1.3374322798077029E-11</c:v>
                </c:pt>
                <c:pt idx="106">
                  <c:v>5.082242663269271E-12</c:v>
                </c:pt>
                <c:pt idx="107">
                  <c:v>1.9312522120423231E-12</c:v>
                </c:pt>
                <c:pt idx="108">
                  <c:v>7.3387584057608277E-13</c:v>
                </c:pt>
                <c:pt idx="109">
                  <c:v>3.7775114313133371</c:v>
                </c:pt>
                <c:pt idx="110">
                  <c:v>1.0597167137918638E-13</c:v>
                </c:pt>
                <c:pt idx="111">
                  <c:v>4.0269235124090819E-14</c:v>
                </c:pt>
                <c:pt idx="112">
                  <c:v>0.33780939331541815</c:v>
                </c:pt>
                <c:pt idx="113">
                  <c:v>5.8148775519187148E-15</c:v>
                </c:pt>
                <c:pt idx="114">
                  <c:v>2.2096534697291112E-15</c:v>
                </c:pt>
                <c:pt idx="115">
                  <c:v>3.8198415975727702</c:v>
                </c:pt>
                <c:pt idx="116">
                  <c:v>2.3507484670261829</c:v>
                </c:pt>
                <c:pt idx="117">
                  <c:v>1.2124810519097582E-16</c:v>
                </c:pt>
                <c:pt idx="118">
                  <c:v>4.6074279972570809E-17</c:v>
                </c:pt>
                <c:pt idx="119">
                  <c:v>1.7508226389576909E-17</c:v>
                </c:pt>
                <c:pt idx="120">
                  <c:v>6.6531260280392266E-18</c:v>
                </c:pt>
                <c:pt idx="121">
                  <c:v>1.8870505036329406</c:v>
                </c:pt>
                <c:pt idx="122">
                  <c:v>9.6071139844886446E-19</c:v>
                </c:pt>
                <c:pt idx="123">
                  <c:v>8.1413862869911107</c:v>
                </c:pt>
                <c:pt idx="124">
                  <c:v>4.2433087564007739</c:v>
                </c:pt>
                <c:pt idx="125">
                  <c:v>6.2888567718861273E-5</c:v>
                </c:pt>
                <c:pt idx="126">
                  <c:v>2.3897655733167287E-5</c:v>
                </c:pt>
                <c:pt idx="127">
                  <c:v>9.0811091786035696E-6</c:v>
                </c:pt>
                <c:pt idx="128">
                  <c:v>3.4508214878693571E-6</c:v>
                </c:pt>
                <c:pt idx="129">
                  <c:v>1.3113121653903558E-6</c:v>
                </c:pt>
                <c:pt idx="130">
                  <c:v>4.9829862284833509E-7</c:v>
                </c:pt>
                <c:pt idx="131">
                  <c:v>1.8935347668236738E-7</c:v>
                </c:pt>
                <c:pt idx="132">
                  <c:v>7.1954321139299607E-8</c:v>
                </c:pt>
                <c:pt idx="133">
                  <c:v>2.7342642032933856E-8</c:v>
                </c:pt>
                <c:pt idx="134">
                  <c:v>1.0390203972514866E-8</c:v>
                </c:pt>
                <c:pt idx="135">
                  <c:v>5.7328642929436553</c:v>
                </c:pt>
                <c:pt idx="136">
                  <c:v>1.5003454536311464E-9</c:v>
                </c:pt>
                <c:pt idx="137">
                  <c:v>5.7013127237983558E-10</c:v>
                </c:pt>
                <c:pt idx="138">
                  <c:v>4.579850725000675</c:v>
                </c:pt>
                <c:pt idx="139">
                  <c:v>4.6887918126515071</c:v>
                </c:pt>
                <c:pt idx="140">
                  <c:v>3.1284243178026342E-11</c:v>
                </c:pt>
                <c:pt idx="141">
                  <c:v>1.1888012407650007E-11</c:v>
                </c:pt>
                <c:pt idx="142">
                  <c:v>4.5174447149070032E-12</c:v>
                </c:pt>
                <c:pt idx="143">
                  <c:v>1.7166289916646617E-12</c:v>
                </c:pt>
                <c:pt idx="144">
                  <c:v>6.5231901683257134E-13</c:v>
                </c:pt>
                <c:pt idx="145">
                  <c:v>1.3367583422568805</c:v>
                </c:pt>
                <c:pt idx="146">
                  <c:v>21.193403847392844</c:v>
                </c:pt>
                <c:pt idx="147">
                  <c:v>2.7380947560540014</c:v>
                </c:pt>
                <c:pt idx="148">
                  <c:v>2.7466026531127445</c:v>
                </c:pt>
                <c:pt idx="149">
                  <c:v>0.3953808827741977</c:v>
                </c:pt>
                <c:pt idx="150">
                  <c:v>2.2508799358493632</c:v>
                </c:pt>
                <c:pt idx="151">
                  <c:v>5.7092999472594164E-2</c:v>
                </c:pt>
                <c:pt idx="152">
                  <c:v>2.1695339799585781E-2</c:v>
                </c:pt>
                <c:pt idx="153">
                  <c:v>8.2442291238425964E-3</c:v>
                </c:pt>
                <c:pt idx="154">
                  <c:v>3.1328070670601864E-3</c:v>
                </c:pt>
                <c:pt idx="155">
                  <c:v>1.1904666854828706E-3</c:v>
                </c:pt>
                <c:pt idx="156">
                  <c:v>4.5237734048349091E-4</c:v>
                </c:pt>
                <c:pt idx="157">
                  <c:v>6.9900487437519736</c:v>
                </c:pt>
                <c:pt idx="158">
                  <c:v>5.5386835701575432</c:v>
                </c:pt>
                <c:pt idx="159">
                  <c:v>8.7481651072598705</c:v>
                </c:pt>
                <c:pt idx="160">
                  <c:v>0.96756778241722896</c:v>
                </c:pt>
                <c:pt idx="161">
                  <c:v>0.36767575731854696</c:v>
                </c:pt>
                <c:pt idx="162">
                  <c:v>1.0716526263153181</c:v>
                </c:pt>
                <c:pt idx="163">
                  <c:v>1.8090697793429065</c:v>
                </c:pt>
                <c:pt idx="164">
                  <c:v>2.9680582515662781</c:v>
                </c:pt>
                <c:pt idx="165">
                  <c:v>7.6665395791216586E-3</c:v>
                </c:pt>
                <c:pt idx="166">
                  <c:v>2.9132850400662301E-3</c:v>
                </c:pt>
                <c:pt idx="167">
                  <c:v>1.1070483152251674E-3</c:v>
                </c:pt>
                <c:pt idx="168">
                  <c:v>4.2067835978556366E-4</c:v>
                </c:pt>
                <c:pt idx="169">
                  <c:v>3.3749975247714703</c:v>
                </c:pt>
                <c:pt idx="170">
                  <c:v>6.0745955153035395E-5</c:v>
                </c:pt>
                <c:pt idx="171">
                  <c:v>1.388995793237922</c:v>
                </c:pt>
                <c:pt idx="172">
                  <c:v>8.7717159240983108E-6</c:v>
                </c:pt>
                <c:pt idx="173">
                  <c:v>3.3332520511573581E-6</c:v>
                </c:pt>
                <c:pt idx="174">
                  <c:v>1.2666357794397962E-6</c:v>
                </c:pt>
                <c:pt idx="175">
                  <c:v>4.8132159618712254E-7</c:v>
                </c:pt>
                <c:pt idx="176">
                  <c:v>1.8290220655110654E-7</c:v>
                </c:pt>
                <c:pt idx="177">
                  <c:v>6.9502838489420486E-8</c:v>
                </c:pt>
                <c:pt idx="178">
                  <c:v>2.6411078625979787E-8</c:v>
                </c:pt>
                <c:pt idx="179">
                  <c:v>1.003620987787232E-8</c:v>
                </c:pt>
                <c:pt idx="180">
                  <c:v>3.8137597535914807E-9</c:v>
                </c:pt>
                <c:pt idx="181">
                  <c:v>1.4492287063647629E-9</c:v>
                </c:pt>
                <c:pt idx="182">
                  <c:v>5.4662057295039093</c:v>
                </c:pt>
                <c:pt idx="183">
                  <c:v>0.1240098228220519</c:v>
                </c:pt>
                <c:pt idx="184">
                  <c:v>11.083380182193121</c:v>
                </c:pt>
                <c:pt idx="185">
                  <c:v>11.708580262083817</c:v>
                </c:pt>
                <c:pt idx="186">
                  <c:v>2.8491414343296397</c:v>
                </c:pt>
                <c:pt idx="187">
                  <c:v>1.0081965598388938</c:v>
                </c:pt>
                <c:pt idx="188">
                  <c:v>0.38311469273877957</c:v>
                </c:pt>
                <c:pt idx="189">
                  <c:v>0.14558358324073625</c:v>
                </c:pt>
                <c:pt idx="190">
                  <c:v>5.5321761631479768E-2</c:v>
                </c:pt>
                <c:pt idx="191">
                  <c:v>2.1022269419962315E-2</c:v>
                </c:pt>
                <c:pt idx="192">
                  <c:v>7.9884623795856806E-3</c:v>
                </c:pt>
                <c:pt idx="193">
                  <c:v>3.0356157042425581E-3</c:v>
                </c:pt>
                <c:pt idx="194">
                  <c:v>1.1535339676121722E-3</c:v>
                </c:pt>
                <c:pt idx="195">
                  <c:v>4.3834290769262547E-4</c:v>
                </c:pt>
                <c:pt idx="196">
                  <c:v>1.6657030492319767E-4</c:v>
                </c:pt>
                <c:pt idx="197">
                  <c:v>0.59894452762292694</c:v>
                </c:pt>
                <c:pt idx="198">
                  <c:v>2.405275203090974E-5</c:v>
                </c:pt>
                <c:pt idx="199">
                  <c:v>1.8584814096048947</c:v>
                </c:pt>
                <c:pt idx="200">
                  <c:v>3.4732173932633666E-6</c:v>
                </c:pt>
                <c:pt idx="201">
                  <c:v>1.3198226094400792E-6</c:v>
                </c:pt>
                <c:pt idx="202">
                  <c:v>5.015325915872302E-7</c:v>
                </c:pt>
                <c:pt idx="203">
                  <c:v>1.9058238480314742E-7</c:v>
                </c:pt>
                <c:pt idx="204">
                  <c:v>7.2421306225196026E-8</c:v>
                </c:pt>
                <c:pt idx="205">
                  <c:v>2.7520096365574492E-8</c:v>
                </c:pt>
                <c:pt idx="206">
                  <c:v>2.353112090828263</c:v>
                </c:pt>
                <c:pt idx="207">
                  <c:v>3.9739019151889558E-9</c:v>
                </c:pt>
                <c:pt idx="208">
                  <c:v>2.4536730859900868</c:v>
                </c:pt>
                <c:pt idx="209">
                  <c:v>0.13196015898158614</c:v>
                </c:pt>
                <c:pt idx="210">
                  <c:v>2.1805594589024846E-10</c:v>
                </c:pt>
                <c:pt idx="211">
                  <c:v>8.2861259438294412E-11</c:v>
                </c:pt>
                <c:pt idx="212">
                  <c:v>3.1487278586551871E-11</c:v>
                </c:pt>
                <c:pt idx="213">
                  <c:v>1.1965165862889714E-11</c:v>
                </c:pt>
                <c:pt idx="214">
                  <c:v>4.5467630278980915E-12</c:v>
                </c:pt>
                <c:pt idx="215">
                  <c:v>1.7277699506012747E-12</c:v>
                </c:pt>
                <c:pt idx="216">
                  <c:v>6.5655258122848426E-13</c:v>
                </c:pt>
                <c:pt idx="217">
                  <c:v>4.4702650151779055</c:v>
                </c:pt>
                <c:pt idx="218">
                  <c:v>4.9210705421466994</c:v>
                </c:pt>
                <c:pt idx="219">
                  <c:v>4.1253923408282231</c:v>
                </c:pt>
                <c:pt idx="220">
                  <c:v>11.745650770123152</c:v>
                </c:pt>
                <c:pt idx="221">
                  <c:v>20.176557111417093</c:v>
                </c:pt>
                <c:pt idx="222">
                  <c:v>10.854467944866878</c:v>
                </c:pt>
                <c:pt idx="223">
                  <c:v>2.8612027921774841</c:v>
                </c:pt>
                <c:pt idx="224">
                  <c:v>1.0872570610274439</c:v>
                </c:pt>
                <c:pt idx="225">
                  <c:v>0.41315768319042878</c:v>
                </c:pt>
                <c:pt idx="226">
                  <c:v>0.15699991961236293</c:v>
                </c:pt>
                <c:pt idx="227">
                  <c:v>5.9659969452697921E-2</c:v>
                </c:pt>
                <c:pt idx="228">
                  <c:v>2.6170863038370751</c:v>
                </c:pt>
                <c:pt idx="229">
                  <c:v>8.6148995889695802E-3</c:v>
                </c:pt>
                <c:pt idx="230">
                  <c:v>3.2736618438084408E-3</c:v>
                </c:pt>
                <c:pt idx="231">
                  <c:v>13.464698285224314</c:v>
                </c:pt>
                <c:pt idx="232">
                  <c:v>22.908401079670035</c:v>
                </c:pt>
                <c:pt idx="233">
                  <c:v>39.100698175595774</c:v>
                </c:pt>
                <c:pt idx="234">
                  <c:v>23.512735123583433</c:v>
                </c:pt>
                <c:pt idx="235">
                  <c:v>7.5552350376527233</c:v>
                </c:pt>
                <c:pt idx="236">
                  <c:v>2.8709893143080345</c:v>
                </c:pt>
                <c:pt idx="237">
                  <c:v>1.0909759394370533</c:v>
                </c:pt>
                <c:pt idx="238">
                  <c:v>0.41457085698608021</c:v>
                </c:pt>
                <c:pt idx="239">
                  <c:v>0.15753692565471047</c:v>
                </c:pt>
                <c:pt idx="240">
                  <c:v>5.9864031748789993E-2</c:v>
                </c:pt>
                <c:pt idx="241">
                  <c:v>3.021771477291546</c:v>
                </c:pt>
                <c:pt idx="242">
                  <c:v>12.609045890650208</c:v>
                </c:pt>
                <c:pt idx="243">
                  <c:v>2.902996222471093</c:v>
                </c:pt>
                <c:pt idx="244">
                  <c:v>1.636429796414848</c:v>
                </c:pt>
                <c:pt idx="245">
                  <c:v>0.11077237288067766</c:v>
                </c:pt>
                <c:pt idx="246">
                  <c:v>1.7578894748250879</c:v>
                </c:pt>
                <c:pt idx="247">
                  <c:v>2.4522638259511917</c:v>
                </c:pt>
                <c:pt idx="248">
                  <c:v>3.6533761250725476</c:v>
                </c:pt>
                <c:pt idx="249">
                  <c:v>2.3097546249892477E-3</c:v>
                </c:pt>
                <c:pt idx="250">
                  <c:v>8.7770675749591399E-4</c:v>
                </c:pt>
                <c:pt idx="251">
                  <c:v>3.3352856784844734E-4</c:v>
                </c:pt>
                <c:pt idx="252">
                  <c:v>1.2674085578240999E-4</c:v>
                </c:pt>
                <c:pt idx="253">
                  <c:v>0.62772250044648348</c:v>
                </c:pt>
                <c:pt idx="254">
                  <c:v>7.4428494081151646</c:v>
                </c:pt>
                <c:pt idx="255">
                  <c:v>6.9545242384924032E-6</c:v>
                </c:pt>
                <c:pt idx="256">
                  <c:v>2.6427192106271128E-6</c:v>
                </c:pt>
                <c:pt idx="257">
                  <c:v>1.0042333000383032E-6</c:v>
                </c:pt>
                <c:pt idx="258">
                  <c:v>3.8160865401455512E-7</c:v>
                </c:pt>
                <c:pt idx="259">
                  <c:v>4.4618850765131635</c:v>
                </c:pt>
                <c:pt idx="260">
                  <c:v>5.5104289639701759E-8</c:v>
                </c:pt>
                <c:pt idx="261">
                  <c:v>2.0939630063086672E-8</c:v>
                </c:pt>
                <c:pt idx="262">
                  <c:v>7.9570594239729337E-9</c:v>
                </c:pt>
                <c:pt idx="263">
                  <c:v>3.0236825811097157E-9</c:v>
                </c:pt>
                <c:pt idx="264">
                  <c:v>1.1489993808216918E-9</c:v>
                </c:pt>
                <c:pt idx="265">
                  <c:v>6.9546375145728492</c:v>
                </c:pt>
                <c:pt idx="266">
                  <c:v>9.670448279505889</c:v>
                </c:pt>
                <c:pt idx="267">
                  <c:v>0.24953604189932393</c:v>
                </c:pt>
                <c:pt idx="268">
                  <c:v>1.4715485910936403</c:v>
                </c:pt>
                <c:pt idx="269">
                  <c:v>3.6033004450262376E-2</c:v>
                </c:pt>
                <c:pt idx="270">
                  <c:v>7.1198161838126079</c:v>
                </c:pt>
                <c:pt idx="271">
                  <c:v>5.2031658426178878E-3</c:v>
                </c:pt>
                <c:pt idx="272">
                  <c:v>1.9772030201947971E-3</c:v>
                </c:pt>
                <c:pt idx="273">
                  <c:v>7.5133714767402311E-4</c:v>
                </c:pt>
                <c:pt idx="274">
                  <c:v>2.8550811611612877E-4</c:v>
                </c:pt>
                <c:pt idx="275">
                  <c:v>1.0849308412412892E-4</c:v>
                </c:pt>
                <c:pt idx="276">
                  <c:v>4.1227371967168984E-5</c:v>
                </c:pt>
                <c:pt idx="277">
                  <c:v>1.5666401347524214E-5</c:v>
                </c:pt>
                <c:pt idx="278">
                  <c:v>1.763503941132774</c:v>
                </c:pt>
                <c:pt idx="279">
                  <c:v>2.2622283545824968E-6</c:v>
                </c:pt>
                <c:pt idx="280">
                  <c:v>5.9980195911014995</c:v>
                </c:pt>
                <c:pt idx="281">
                  <c:v>3.2666577440171249E-7</c:v>
                </c:pt>
                <c:pt idx="282">
                  <c:v>1.2413299427265074E-7</c:v>
                </c:pt>
                <c:pt idx="283">
                  <c:v>0.28301658568276411</c:v>
                </c:pt>
                <c:pt idx="284">
                  <c:v>1.7924804372970766E-8</c:v>
                </c:pt>
                <c:pt idx="285">
                  <c:v>6.8114256617288923E-9</c:v>
                </c:pt>
                <c:pt idx="286">
                  <c:v>2.5883417514569793E-9</c:v>
                </c:pt>
                <c:pt idx="287">
                  <c:v>9.835698655536519E-10</c:v>
                </c:pt>
                <c:pt idx="288">
                  <c:v>3.737565489103878E-10</c:v>
                </c:pt>
                <c:pt idx="289">
                  <c:v>1.4202748858594739E-10</c:v>
                </c:pt>
                <c:pt idx="290">
                  <c:v>18.828978103898681</c:v>
                </c:pt>
                <c:pt idx="291">
                  <c:v>5.6055800546884091</c:v>
                </c:pt>
                <c:pt idx="292">
                  <c:v>7.6543957186778542</c:v>
                </c:pt>
                <c:pt idx="293">
                  <c:v>1.5600938607830317</c:v>
                </c:pt>
                <c:pt idx="294">
                  <c:v>3.1932676528739332</c:v>
                </c:pt>
                <c:pt idx="295">
                  <c:v>0.22527755349706979</c:v>
                </c:pt>
                <c:pt idx="296">
                  <c:v>8.5605470328886518E-2</c:v>
                </c:pt>
                <c:pt idx="297">
                  <c:v>3.2530078724976874E-2</c:v>
                </c:pt>
                <c:pt idx="298">
                  <c:v>1.2361429915491209E-2</c:v>
                </c:pt>
                <c:pt idx="299">
                  <c:v>4.69734336788666E-3</c:v>
                </c:pt>
                <c:pt idx="300">
                  <c:v>1.7849904797969305E-3</c:v>
                </c:pt>
                <c:pt idx="301">
                  <c:v>0.33504970665125799</c:v>
                </c:pt>
                <c:pt idx="302">
                  <c:v>2.577526252826768E-4</c:v>
                </c:pt>
                <c:pt idx="303">
                  <c:v>9.7945997607417205E-5</c:v>
                </c:pt>
                <c:pt idx="304">
                  <c:v>3.7219479090818535E-5</c:v>
                </c:pt>
                <c:pt idx="305">
                  <c:v>3.7704347346817655</c:v>
                </c:pt>
                <c:pt idx="306">
                  <c:v>0.49918509705208219</c:v>
                </c:pt>
                <c:pt idx="307">
                  <c:v>2.0423072566713947E-6</c:v>
                </c:pt>
                <c:pt idx="308">
                  <c:v>1.0084317373950835</c:v>
                </c:pt>
                <c:pt idx="309">
                  <c:v>2.9490916786334943E-7</c:v>
                </c:pt>
                <c:pt idx="310">
                  <c:v>1.1206548378807278E-7</c:v>
                </c:pt>
                <c:pt idx="311">
                  <c:v>4.2584883839467659E-8</c:v>
                </c:pt>
                <c:pt idx="312">
                  <c:v>1.6182255858997709E-8</c:v>
                </c:pt>
                <c:pt idx="313">
                  <c:v>6.1492572264191299E-9</c:v>
                </c:pt>
                <c:pt idx="314">
                  <c:v>2.7018524879840955</c:v>
                </c:pt>
                <c:pt idx="315">
                  <c:v>2.5312425778540373</c:v>
                </c:pt>
                <c:pt idx="316">
                  <c:v>3.3742204252807043E-10</c:v>
                </c:pt>
                <c:pt idx="317">
                  <c:v>2.6582330758734569</c:v>
                </c:pt>
                <c:pt idx="318">
                  <c:v>4.8723742941053361E-11</c:v>
                </c:pt>
                <c:pt idx="319">
                  <c:v>1.8515022317600277E-11</c:v>
                </c:pt>
                <c:pt idx="320">
                  <c:v>7.0357084806881043E-12</c:v>
                </c:pt>
                <c:pt idx="321">
                  <c:v>2.6735692226614795E-12</c:v>
                </c:pt>
                <c:pt idx="322">
                  <c:v>1.0159563046113624E-12</c:v>
                </c:pt>
                <c:pt idx="323">
                  <c:v>3.8606339575231761E-13</c:v>
                </c:pt>
                <c:pt idx="324">
                  <c:v>1.4670409038588072E-13</c:v>
                </c:pt>
                <c:pt idx="325">
                  <c:v>5.5747554346634671E-14</c:v>
                </c:pt>
                <c:pt idx="326">
                  <c:v>2.1184070651721173E-14</c:v>
                </c:pt>
                <c:pt idx="327">
                  <c:v>1.0269101201931348</c:v>
                </c:pt>
                <c:pt idx="328">
                  <c:v>3.4079282538170617</c:v>
                </c:pt>
                <c:pt idx="329">
                  <c:v>2.8670905458185629</c:v>
                </c:pt>
                <c:pt idx="330">
                  <c:v>11.061708611414048</c:v>
                </c:pt>
                <c:pt idx="331">
                  <c:v>7.3815410993967774</c:v>
                </c:pt>
                <c:pt idx="332">
                  <c:v>1.0532927008206772</c:v>
                </c:pt>
                <c:pt idx="333">
                  <c:v>0.40025122631185733</c:v>
                </c:pt>
                <c:pt idx="334">
                  <c:v>0.15209546599850576</c:v>
                </c:pt>
                <c:pt idx="335">
                  <c:v>5.7796277079432204E-2</c:v>
                </c:pt>
                <c:pt idx="336">
                  <c:v>2.1962585290184234E-2</c:v>
                </c:pt>
                <c:pt idx="337">
                  <c:v>8.2414832419541622</c:v>
                </c:pt>
                <c:pt idx="338">
                  <c:v>2.5045464965657409</c:v>
                </c:pt>
                <c:pt idx="339">
                  <c:v>1.2051309800429897E-3</c:v>
                </c:pt>
                <c:pt idx="340">
                  <c:v>4.5794977241633616E-4</c:v>
                </c:pt>
                <c:pt idx="341">
                  <c:v>1.7402091351820774E-4</c:v>
                </c:pt>
                <c:pt idx="342">
                  <c:v>6.6127947136918955E-5</c:v>
                </c:pt>
                <c:pt idx="343">
                  <c:v>2.5128619912029198E-5</c:v>
                </c:pt>
                <c:pt idx="344">
                  <c:v>9.5488755665710949E-6</c:v>
                </c:pt>
                <c:pt idx="345">
                  <c:v>3.6285727152970169E-6</c:v>
                </c:pt>
                <c:pt idx="346">
                  <c:v>1.3788576318128662E-6</c:v>
                </c:pt>
                <c:pt idx="347">
                  <c:v>5.2396590008888928E-7</c:v>
                </c:pt>
                <c:pt idx="348">
                  <c:v>1.991070420337779E-7</c:v>
                </c:pt>
                <c:pt idx="349">
                  <c:v>7.5660675972835595E-8</c:v>
                </c:pt>
                <c:pt idx="350">
                  <c:v>0.92806813635804175</c:v>
                </c:pt>
                <c:pt idx="351">
                  <c:v>0.58233594842130065</c:v>
                </c:pt>
                <c:pt idx="352">
                  <c:v>4.1516526119814347E-9</c:v>
                </c:pt>
                <c:pt idx="353">
                  <c:v>1.5776279925529451E-9</c:v>
                </c:pt>
                <c:pt idx="354">
                  <c:v>0.20458755086402755</c:v>
                </c:pt>
                <c:pt idx="355">
                  <c:v>0.61499677666522246</c:v>
                </c:pt>
                <c:pt idx="356">
                  <c:v>0.44911409453158324</c:v>
                </c:pt>
                <c:pt idx="357">
                  <c:v>3.2895689218798775E-11</c:v>
                </c:pt>
                <c:pt idx="358">
                  <c:v>1.2500361903143536E-11</c:v>
                </c:pt>
                <c:pt idx="359">
                  <c:v>4.7501375231945434E-12</c:v>
                </c:pt>
                <c:pt idx="360">
                  <c:v>1.8050522588139264E-12</c:v>
                </c:pt>
                <c:pt idx="361">
                  <c:v>6.8591985834929219E-13</c:v>
                </c:pt>
                <c:pt idx="362">
                  <c:v>0.16934822403842364</c:v>
                </c:pt>
                <c:pt idx="363">
                  <c:v>0.68139282402254386</c:v>
                </c:pt>
                <c:pt idx="364">
                  <c:v>7.4559384171002954</c:v>
                </c:pt>
                <c:pt idx="365">
                  <c:v>2.5404821564035038</c:v>
                </c:pt>
                <c:pt idx="366">
                  <c:v>0.1265883098976473</c:v>
                </c:pt>
                <c:pt idx="367">
                  <c:v>2.0652610580120099E-15</c:v>
                </c:pt>
                <c:pt idx="368">
                  <c:v>7.8479920204456368E-16</c:v>
                </c:pt>
                <c:pt idx="369">
                  <c:v>2.9822369677693425E-16</c:v>
                </c:pt>
                <c:pt idx="370">
                  <c:v>1.1332500477523499E-16</c:v>
                </c:pt>
                <c:pt idx="371">
                  <c:v>4.3063501814589305E-17</c:v>
                </c:pt>
                <c:pt idx="372">
                  <c:v>1.6364130689543935E-17</c:v>
                </c:pt>
                <c:pt idx="373">
                  <c:v>6.2183696620266961E-18</c:v>
                </c:pt>
                <c:pt idx="374">
                  <c:v>2.3629804715701447E-18</c:v>
                </c:pt>
                <c:pt idx="375">
                  <c:v>1.0913723023145119</c:v>
                </c:pt>
                <c:pt idx="376">
                  <c:v>3.4121438009472885E-19</c:v>
                </c:pt>
                <c:pt idx="377">
                  <c:v>1.2966146443599695E-19</c:v>
                </c:pt>
                <c:pt idx="378">
                  <c:v>4.5416031633919971</c:v>
                </c:pt>
                <c:pt idx="379">
                  <c:v>1.8723115464557965E-20</c:v>
                </c:pt>
                <c:pt idx="380">
                  <c:v>7.1147838765320265E-21</c:v>
                </c:pt>
                <c:pt idx="381">
                  <c:v>2.7036178730821697E-21</c:v>
                </c:pt>
                <c:pt idx="382">
                  <c:v>1.0273747917712243E-21</c:v>
                </c:pt>
                <c:pt idx="383">
                  <c:v>3.9040242087306527E-22</c:v>
                </c:pt>
                <c:pt idx="384">
                  <c:v>1.4835291993176479E-22</c:v>
                </c:pt>
                <c:pt idx="385">
                  <c:v>5.637410957407063E-23</c:v>
                </c:pt>
                <c:pt idx="386">
                  <c:v>2.1422161638146836E-23</c:v>
                </c:pt>
                <c:pt idx="387">
                  <c:v>1.0913723023145119</c:v>
                </c:pt>
                <c:pt idx="388">
                  <c:v>3.0933601405484035E-24</c:v>
                </c:pt>
                <c:pt idx="389">
                  <c:v>1.1754768534083932E-24</c:v>
                </c:pt>
                <c:pt idx="390">
                  <c:v>4.5416031633919971</c:v>
                </c:pt>
                <c:pt idx="391">
                  <c:v>1.69738857632172E-25</c:v>
                </c:pt>
                <c:pt idx="392">
                  <c:v>6.4500765900225364E-26</c:v>
                </c:pt>
                <c:pt idx="393">
                  <c:v>2.4510291042085642E-26</c:v>
                </c:pt>
                <c:pt idx="394">
                  <c:v>9.3139105959925442E-27</c:v>
                </c:pt>
                <c:pt idx="395">
                  <c:v>3.5392860264771673E-27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8.4452549420089024E-3</c:v>
                </c:pt>
                <c:pt idx="1">
                  <c:v>0.29986957473192799</c:v>
                </c:pt>
                <c:pt idx="2">
                  <c:v>0.49360624407323661</c:v>
                </c:pt>
                <c:pt idx="3">
                  <c:v>4.7012339339120306</c:v>
                </c:pt>
                <c:pt idx="4">
                  <c:v>0.30453337223721644</c:v>
                </c:pt>
                <c:pt idx="5">
                  <c:v>5.5165161572689456</c:v>
                </c:pt>
                <c:pt idx="6">
                  <c:v>7.9903456123714323</c:v>
                </c:pt>
                <c:pt idx="7">
                  <c:v>5.6991605514625441</c:v>
                </c:pt>
                <c:pt idx="8">
                  <c:v>0.34852432708439707</c:v>
                </c:pt>
                <c:pt idx="9">
                  <c:v>0.23155124370851263</c:v>
                </c:pt>
                <c:pt idx="10">
                  <c:v>0.13764505069662269</c:v>
                </c:pt>
                <c:pt idx="11">
                  <c:v>0.11293952877671609</c:v>
                </c:pt>
                <c:pt idx="12">
                  <c:v>0.79839171347290083</c:v>
                </c:pt>
                <c:pt idx="13">
                  <c:v>1.4990957764971917</c:v>
                </c:pt>
                <c:pt idx="14">
                  <c:v>0.32596163104529874</c:v>
                </c:pt>
                <c:pt idx="15">
                  <c:v>0.82511401269239193</c:v>
                </c:pt>
                <c:pt idx="16">
                  <c:v>0.30428127507476838</c:v>
                </c:pt>
                <c:pt idx="17">
                  <c:v>0.63162944051353109</c:v>
                </c:pt>
                <c:pt idx="18">
                  <c:v>0.62192369975928197</c:v>
                </c:pt>
                <c:pt idx="19">
                  <c:v>4.8560215916551188</c:v>
                </c:pt>
                <c:pt idx="20">
                  <c:v>0.80217317090962137</c:v>
                </c:pt>
                <c:pt idx="21">
                  <c:v>0.62053716536581827</c:v>
                </c:pt>
                <c:pt idx="22">
                  <c:v>6.188985338099063E-2</c:v>
                </c:pt>
                <c:pt idx="23">
                  <c:v>5.9242833175286343E-2</c:v>
                </c:pt>
                <c:pt idx="24">
                  <c:v>5.9873076081406414E-2</c:v>
                </c:pt>
                <c:pt idx="25">
                  <c:v>0.59696608067692736</c:v>
                </c:pt>
                <c:pt idx="26">
                  <c:v>0.56646232402071606</c:v>
                </c:pt>
                <c:pt idx="27">
                  <c:v>0.34058326646728426</c:v>
                </c:pt>
                <c:pt idx="28">
                  <c:v>0.28965963965278285</c:v>
                </c:pt>
                <c:pt idx="29">
                  <c:v>8.0166897658472569E-2</c:v>
                </c:pt>
                <c:pt idx="30">
                  <c:v>1.8941320300532496</c:v>
                </c:pt>
                <c:pt idx="31">
                  <c:v>0.28537398789116636</c:v>
                </c:pt>
                <c:pt idx="32">
                  <c:v>8.9116346925377538E-2</c:v>
                </c:pt>
                <c:pt idx="33">
                  <c:v>8.4704646582537055E-2</c:v>
                </c:pt>
                <c:pt idx="34">
                  <c:v>8.6469326719673237E-2</c:v>
                </c:pt>
                <c:pt idx="35">
                  <c:v>8.4326500838865018E-2</c:v>
                </c:pt>
                <c:pt idx="36">
                  <c:v>8.6217229557225189E-2</c:v>
                </c:pt>
                <c:pt idx="37">
                  <c:v>0.78553475818805174</c:v>
                </c:pt>
                <c:pt idx="38">
                  <c:v>8.8690302720840322</c:v>
                </c:pt>
                <c:pt idx="39">
                  <c:v>0.30113006054416785</c:v>
                </c:pt>
                <c:pt idx="40">
                  <c:v>2.6284910642643524</c:v>
                </c:pt>
                <c:pt idx="41">
                  <c:v>10.156364432124882</c:v>
                </c:pt>
                <c:pt idx="42">
                  <c:v>2.323831643445911</c:v>
                </c:pt>
                <c:pt idx="43">
                  <c:v>7.1091399810343597E-2</c:v>
                </c:pt>
                <c:pt idx="44">
                  <c:v>3.0377708074987245E-2</c:v>
                </c:pt>
                <c:pt idx="45">
                  <c:v>1.4999781165657601E-2</c:v>
                </c:pt>
                <c:pt idx="46">
                  <c:v>3.9075060179444183E-3</c:v>
                </c:pt>
                <c:pt idx="47">
                  <c:v>4.2856517616164588E-3</c:v>
                </c:pt>
                <c:pt idx="48">
                  <c:v>2.4579473338682618E-2</c:v>
                </c:pt>
                <c:pt idx="49">
                  <c:v>3.1890291049675411E-2</c:v>
                </c:pt>
                <c:pt idx="50">
                  <c:v>0.28550003647239031</c:v>
                </c:pt>
                <c:pt idx="51">
                  <c:v>5.4200889926325803E-3</c:v>
                </c:pt>
                <c:pt idx="52">
                  <c:v>3.9075060179444183E-3</c:v>
                </c:pt>
                <c:pt idx="53">
                  <c:v>3.5293602742723779E-3</c:v>
                </c:pt>
                <c:pt idx="54">
                  <c:v>3.9075060179444183E-3</c:v>
                </c:pt>
                <c:pt idx="55">
                  <c:v>4.3486760522284638E-2</c:v>
                </c:pt>
                <c:pt idx="56">
                  <c:v>4.6637975052884985E-3</c:v>
                </c:pt>
                <c:pt idx="57">
                  <c:v>3.7814574367204044E-3</c:v>
                </c:pt>
                <c:pt idx="58">
                  <c:v>3.9075060179444183E-3</c:v>
                </c:pt>
                <c:pt idx="59">
                  <c:v>5.9242833175286334E-3</c:v>
                </c:pt>
                <c:pt idx="60">
                  <c:v>1.5882121234225693E-2</c:v>
                </c:pt>
                <c:pt idx="61">
                  <c:v>4.2856517616164581E-2</c:v>
                </c:pt>
                <c:pt idx="62">
                  <c:v>2.4806360784885855</c:v>
                </c:pt>
                <c:pt idx="63">
                  <c:v>5.4053413086293673</c:v>
                </c:pt>
                <c:pt idx="64">
                  <c:v>31.26445984389817</c:v>
                </c:pt>
                <c:pt idx="65">
                  <c:v>7.0070406302429076</c:v>
                </c:pt>
                <c:pt idx="66">
                  <c:v>15.029906776570135</c:v>
                </c:pt>
                <c:pt idx="67">
                  <c:v>0.63944445254941984</c:v>
                </c:pt>
                <c:pt idx="68">
                  <c:v>0.93427208403238737</c:v>
                </c:pt>
                <c:pt idx="69">
                  <c:v>0.2973486031074476</c:v>
                </c:pt>
                <c:pt idx="70">
                  <c:v>8.6721423882121285E-2</c:v>
                </c:pt>
                <c:pt idx="71">
                  <c:v>2.7730687869282969E-2</c:v>
                </c:pt>
                <c:pt idx="72">
                  <c:v>0.10209935079145091</c:v>
                </c:pt>
                <c:pt idx="73">
                  <c:v>0.18075366547523525</c:v>
                </c:pt>
                <c:pt idx="74">
                  <c:v>0.55322722299219484</c:v>
                </c:pt>
                <c:pt idx="75">
                  <c:v>32.283562623094312</c:v>
                </c:pt>
                <c:pt idx="76">
                  <c:v>32.497845211175139</c:v>
                </c:pt>
                <c:pt idx="77">
                  <c:v>1.4193070245823913</c:v>
                </c:pt>
                <c:pt idx="78">
                  <c:v>0.98267473922240856</c:v>
                </c:pt>
                <c:pt idx="79">
                  <c:v>3.2796580348676052</c:v>
                </c:pt>
                <c:pt idx="80">
                  <c:v>0.38268349259610496</c:v>
                </c:pt>
                <c:pt idx="81">
                  <c:v>0.25676095995331533</c:v>
                </c:pt>
                <c:pt idx="82">
                  <c:v>0.1839048800058356</c:v>
                </c:pt>
                <c:pt idx="83">
                  <c:v>0.17003953607119413</c:v>
                </c:pt>
                <c:pt idx="84">
                  <c:v>0.10071281639798677</c:v>
                </c:pt>
                <c:pt idx="85">
                  <c:v>1.0261614997446924</c:v>
                </c:pt>
                <c:pt idx="86">
                  <c:v>2.2596729156028887</c:v>
                </c:pt>
                <c:pt idx="87">
                  <c:v>3.2845739295353411</c:v>
                </c:pt>
                <c:pt idx="88">
                  <c:v>1.4177944416077031</c:v>
                </c:pt>
                <c:pt idx="89">
                  <c:v>6.9786796994675013</c:v>
                </c:pt>
                <c:pt idx="90">
                  <c:v>0.28600423079728649</c:v>
                </c:pt>
                <c:pt idx="91">
                  <c:v>0.27087840105040484</c:v>
                </c:pt>
                <c:pt idx="92">
                  <c:v>0.19978700124006143</c:v>
                </c:pt>
                <c:pt idx="93">
                  <c:v>0.12705696987380555</c:v>
                </c:pt>
                <c:pt idx="94">
                  <c:v>5.1427821139397506E-2</c:v>
                </c:pt>
                <c:pt idx="95">
                  <c:v>3.7436428623531991E-2</c:v>
                </c:pt>
                <c:pt idx="96">
                  <c:v>3.2898679699467519E-2</c:v>
                </c:pt>
                <c:pt idx="97">
                  <c:v>3.1260048143555347E-2</c:v>
                </c:pt>
                <c:pt idx="98">
                  <c:v>3.5545699905171799E-2</c:v>
                </c:pt>
                <c:pt idx="99">
                  <c:v>0.64599897877306856</c:v>
                </c:pt>
                <c:pt idx="100">
                  <c:v>0.20810620760084594</c:v>
                </c:pt>
                <c:pt idx="101">
                  <c:v>1.1218323728937192E-2</c:v>
                </c:pt>
                <c:pt idx="102">
                  <c:v>2.0924064483186237E-2</c:v>
                </c:pt>
                <c:pt idx="103">
                  <c:v>5.4200889926325796E-2</c:v>
                </c:pt>
                <c:pt idx="104">
                  <c:v>5.0293383908381367E-2</c:v>
                </c:pt>
                <c:pt idx="105">
                  <c:v>1.5756072653001683E-2</c:v>
                </c:pt>
                <c:pt idx="106">
                  <c:v>3.3276825443139556E-2</c:v>
                </c:pt>
                <c:pt idx="107">
                  <c:v>2.6344153475818814E-2</c:v>
                </c:pt>
                <c:pt idx="108">
                  <c:v>1.3739295353417467E-2</c:v>
                </c:pt>
                <c:pt idx="109">
                  <c:v>7.5881245896856089E-2</c:v>
                </c:pt>
                <c:pt idx="110">
                  <c:v>0.62293208840907432</c:v>
                </c:pt>
                <c:pt idx="111">
                  <c:v>0.37146516886716752</c:v>
                </c:pt>
                <c:pt idx="112">
                  <c:v>0.18882077467357203</c:v>
                </c:pt>
                <c:pt idx="113">
                  <c:v>2.0293821577066176E-2</c:v>
                </c:pt>
                <c:pt idx="114">
                  <c:v>1.3991392515865496E-2</c:v>
                </c:pt>
                <c:pt idx="115">
                  <c:v>0.61574731927930537</c:v>
                </c:pt>
                <c:pt idx="116">
                  <c:v>3.920110876066818E-2</c:v>
                </c:pt>
                <c:pt idx="117">
                  <c:v>8.5713035232329142E-3</c:v>
                </c:pt>
                <c:pt idx="118">
                  <c:v>7.8150120358888367E-3</c:v>
                </c:pt>
                <c:pt idx="119">
                  <c:v>7.8150120358888367E-3</c:v>
                </c:pt>
                <c:pt idx="120">
                  <c:v>7.6889634546648223E-3</c:v>
                </c:pt>
                <c:pt idx="121">
                  <c:v>1.3526273251148881</c:v>
                </c:pt>
                <c:pt idx="122">
                  <c:v>0.21340024801225463</c:v>
                </c:pt>
                <c:pt idx="123">
                  <c:v>7.8186674447443281</c:v>
                </c:pt>
                <c:pt idx="124">
                  <c:v>3.1924324166605875</c:v>
                </c:pt>
                <c:pt idx="125">
                  <c:v>7.323422569115183E-2</c:v>
                </c:pt>
                <c:pt idx="126">
                  <c:v>3.5671748486395809E-2</c:v>
                </c:pt>
                <c:pt idx="127">
                  <c:v>1.1344372310161211E-2</c:v>
                </c:pt>
                <c:pt idx="128">
                  <c:v>1.4873732584433592E-2</c:v>
                </c:pt>
                <c:pt idx="129">
                  <c:v>1.1596469472609243E-2</c:v>
                </c:pt>
                <c:pt idx="130">
                  <c:v>1.0209935079145091E-2</c:v>
                </c:pt>
                <c:pt idx="131">
                  <c:v>8.0671091983368637E-3</c:v>
                </c:pt>
                <c:pt idx="132">
                  <c:v>7.5629148734408088E-3</c:v>
                </c:pt>
                <c:pt idx="133">
                  <c:v>7.8150120358888367E-3</c:v>
                </c:pt>
                <c:pt idx="134">
                  <c:v>3.4915456999051721E-2</c:v>
                </c:pt>
                <c:pt idx="135">
                  <c:v>13.563457582609963</c:v>
                </c:pt>
                <c:pt idx="136">
                  <c:v>1.3235101028521417E-2</c:v>
                </c:pt>
                <c:pt idx="137">
                  <c:v>8.1931577795608754E-3</c:v>
                </c:pt>
                <c:pt idx="138">
                  <c:v>1.0145650302720837</c:v>
                </c:pt>
                <c:pt idx="139">
                  <c:v>1.9381229849004302</c:v>
                </c:pt>
                <c:pt idx="140">
                  <c:v>9.8822087679626511E-2</c:v>
                </c:pt>
                <c:pt idx="141">
                  <c:v>7.5629148734408088E-3</c:v>
                </c:pt>
                <c:pt idx="142">
                  <c:v>7.8150120358888367E-3</c:v>
                </c:pt>
                <c:pt idx="143">
                  <c:v>7.8150120358888367E-3</c:v>
                </c:pt>
                <c:pt idx="168">
                  <c:v>2.647020205704283E-2</c:v>
                </c:pt>
                <c:pt idx="169">
                  <c:v>1.3270394631264133</c:v>
                </c:pt>
                <c:pt idx="170">
                  <c:v>0.30377708074987236</c:v>
                </c:pt>
                <c:pt idx="171">
                  <c:v>0.86734028740243629</c:v>
                </c:pt>
                <c:pt idx="172">
                  <c:v>0.28739076519075069</c:v>
                </c:pt>
                <c:pt idx="173">
                  <c:v>0.18352673426216354</c:v>
                </c:pt>
                <c:pt idx="174">
                  <c:v>0.21176161645634234</c:v>
                </c:pt>
                <c:pt idx="175">
                  <c:v>2.647020205704283E-2</c:v>
                </c:pt>
                <c:pt idx="176">
                  <c:v>2.7352542125610925E-2</c:v>
                </c:pt>
                <c:pt idx="177">
                  <c:v>2.647020205704283E-2</c:v>
                </c:pt>
                <c:pt idx="178">
                  <c:v>2.1554307389306308E-2</c:v>
                </c:pt>
                <c:pt idx="179">
                  <c:v>1.9537530089722085E-2</c:v>
                </c:pt>
                <c:pt idx="180">
                  <c:v>1.8907287183602021E-2</c:v>
                </c:pt>
                <c:pt idx="181">
                  <c:v>1.9537530089722085E-2</c:v>
                </c:pt>
                <c:pt idx="182">
                  <c:v>2.2319422277336058</c:v>
                </c:pt>
                <c:pt idx="183">
                  <c:v>0.28613027937851038</c:v>
                </c:pt>
                <c:pt idx="184">
                  <c:v>14.124373769056826</c:v>
                </c:pt>
                <c:pt idx="185">
                  <c:v>11.597856007002699</c:v>
                </c:pt>
                <c:pt idx="186">
                  <c:v>3.3123046174046258</c:v>
                </c:pt>
                <c:pt idx="187">
                  <c:v>1.0148171274345319</c:v>
                </c:pt>
                <c:pt idx="188">
                  <c:v>0.3621375738565904</c:v>
                </c:pt>
                <c:pt idx="189">
                  <c:v>0.24818965643008251</c:v>
                </c:pt>
                <c:pt idx="190">
                  <c:v>0.21340024801225474</c:v>
                </c:pt>
                <c:pt idx="191">
                  <c:v>0.13588037055948651</c:v>
                </c:pt>
                <c:pt idx="192">
                  <c:v>5.2310161207965597E-2</c:v>
                </c:pt>
                <c:pt idx="193">
                  <c:v>0.12428390108687724</c:v>
                </c:pt>
                <c:pt idx="194">
                  <c:v>0.1547876577430885</c:v>
                </c:pt>
                <c:pt idx="195">
                  <c:v>0.22386228025384786</c:v>
                </c:pt>
                <c:pt idx="196">
                  <c:v>0.19777022394047705</c:v>
                </c:pt>
                <c:pt idx="197">
                  <c:v>0.31197023852943329</c:v>
                </c:pt>
                <c:pt idx="198">
                  <c:v>0.30932321832372889</c:v>
                </c:pt>
                <c:pt idx="199">
                  <c:v>1.2256964038223064</c:v>
                </c:pt>
                <c:pt idx="200">
                  <c:v>8.60911809760012E-2</c:v>
                </c:pt>
                <c:pt idx="201">
                  <c:v>3.8192720110876086E-2</c:v>
                </c:pt>
                <c:pt idx="202">
                  <c:v>3.0755853818659296E-2</c:v>
                </c:pt>
                <c:pt idx="203">
                  <c:v>2.7352542125610925E-2</c:v>
                </c:pt>
                <c:pt idx="204">
                  <c:v>2.647020205704283E-2</c:v>
                </c:pt>
                <c:pt idx="205">
                  <c:v>0.10499846815960319</c:v>
                </c:pt>
                <c:pt idx="206">
                  <c:v>2.8713866802830257</c:v>
                </c:pt>
                <c:pt idx="207">
                  <c:v>0.33957487781749207</c:v>
                </c:pt>
                <c:pt idx="208">
                  <c:v>4.550479830768106</c:v>
                </c:pt>
                <c:pt idx="209">
                  <c:v>0.39175899044423368</c:v>
                </c:pt>
                <c:pt idx="210">
                  <c:v>0.28915544532788673</c:v>
                </c:pt>
                <c:pt idx="211">
                  <c:v>0.29986957473192793</c:v>
                </c:pt>
                <c:pt idx="212">
                  <c:v>0.27314727551243712</c:v>
                </c:pt>
                <c:pt idx="213">
                  <c:v>0.23457640965788909</c:v>
                </c:pt>
                <c:pt idx="214">
                  <c:v>0.24226537311255392</c:v>
                </c:pt>
                <c:pt idx="215">
                  <c:v>0.21919848274855944</c:v>
                </c:pt>
                <c:pt idx="216">
                  <c:v>1.2036379021081043</c:v>
                </c:pt>
                <c:pt idx="217">
                  <c:v>1.6697655554745061</c:v>
                </c:pt>
                <c:pt idx="218">
                  <c:v>6.4414606462907571</c:v>
                </c:pt>
                <c:pt idx="219">
                  <c:v>6.5042328397403137</c:v>
                </c:pt>
                <c:pt idx="220">
                  <c:v>14.864657086585455</c:v>
                </c:pt>
                <c:pt idx="221">
                  <c:v>24.250108395944274</c:v>
                </c:pt>
                <c:pt idx="222">
                  <c:v>3.6923410897950246</c:v>
                </c:pt>
                <c:pt idx="223">
                  <c:v>0.81187891166387061</c:v>
                </c:pt>
                <c:pt idx="224">
                  <c:v>0.3018863520315121</c:v>
                </c:pt>
                <c:pt idx="225">
                  <c:v>8.0545043402144606E-2</c:v>
                </c:pt>
                <c:pt idx="226">
                  <c:v>4.2856517616164581E-2</c:v>
                </c:pt>
                <c:pt idx="227">
                  <c:v>4.4243052009628733E-2</c:v>
                </c:pt>
                <c:pt idx="228">
                  <c:v>1.2388054562696043</c:v>
                </c:pt>
                <c:pt idx="229">
                  <c:v>0.16235057261652933</c:v>
                </c:pt>
                <c:pt idx="230">
                  <c:v>0.36163337953169444</c:v>
                </c:pt>
                <c:pt idx="231">
                  <c:v>26.977799693631919</c:v>
                </c:pt>
                <c:pt idx="232">
                  <c:v>33.834338317893362</c:v>
                </c:pt>
                <c:pt idx="233">
                  <c:v>60.89911153256984</c:v>
                </c:pt>
                <c:pt idx="234">
                  <c:v>35.753680064191421</c:v>
                </c:pt>
                <c:pt idx="235">
                  <c:v>3.8327027047421653</c:v>
                </c:pt>
                <c:pt idx="236">
                  <c:v>1.8888379896418404</c:v>
                </c:pt>
                <c:pt idx="237">
                  <c:v>1.1195634984316873</c:v>
                </c:pt>
                <c:pt idx="238">
                  <c:v>0.6468813188416368</c:v>
                </c:pt>
                <c:pt idx="239">
                  <c:v>0.29028988255890298</c:v>
                </c:pt>
                <c:pt idx="240">
                  <c:v>0.33440688598730756</c:v>
                </c:pt>
                <c:pt idx="241">
                  <c:v>3.0682745641549354</c:v>
                </c:pt>
                <c:pt idx="242">
                  <c:v>12.284442628929902</c:v>
                </c:pt>
                <c:pt idx="243">
                  <c:v>11.195004741410751</c:v>
                </c:pt>
                <c:pt idx="244">
                  <c:v>4.0300252388941571</c:v>
                </c:pt>
                <c:pt idx="245">
                  <c:v>5.3016033262820041</c:v>
                </c:pt>
                <c:pt idx="246">
                  <c:v>5.4829872346633595</c:v>
                </c:pt>
                <c:pt idx="247">
                  <c:v>2.4750899409147276</c:v>
                </c:pt>
                <c:pt idx="248">
                  <c:v>4.2304424830403367</c:v>
                </c:pt>
                <c:pt idx="249">
                  <c:v>0.76271996498650529</c:v>
                </c:pt>
                <c:pt idx="250">
                  <c:v>0.35810401925742219</c:v>
                </c:pt>
                <c:pt idx="251">
                  <c:v>0.22297994018527972</c:v>
                </c:pt>
                <c:pt idx="252">
                  <c:v>0.22638325187832814</c:v>
                </c:pt>
                <c:pt idx="253">
                  <c:v>0.93868378437522781</c:v>
                </c:pt>
                <c:pt idx="254">
                  <c:v>9.1080183820847616</c:v>
                </c:pt>
                <c:pt idx="255">
                  <c:v>0.90465066744474443</c:v>
                </c:pt>
                <c:pt idx="256">
                  <c:v>1.0770851265591947</c:v>
                </c:pt>
                <c:pt idx="257">
                  <c:v>0.80633277409001403</c:v>
                </c:pt>
                <c:pt idx="258">
                  <c:v>0.41696870668903635</c:v>
                </c:pt>
                <c:pt idx="259">
                  <c:v>1.4741381574148369</c:v>
                </c:pt>
                <c:pt idx="260">
                  <c:v>0.32697001969509093</c:v>
                </c:pt>
                <c:pt idx="261">
                  <c:v>0.18138390838135535</c:v>
                </c:pt>
                <c:pt idx="262">
                  <c:v>0.15365322051207239</c:v>
                </c:pt>
                <c:pt idx="263">
                  <c:v>0.13172076737909411</c:v>
                </c:pt>
                <c:pt idx="264">
                  <c:v>0.11546050040119638</c:v>
                </c:pt>
                <c:pt idx="265">
                  <c:v>6.8652359763658914</c:v>
                </c:pt>
                <c:pt idx="266">
                  <c:v>14.708734991611346</c:v>
                </c:pt>
                <c:pt idx="267">
                  <c:v>4.9508101247355762</c:v>
                </c:pt>
                <c:pt idx="268">
                  <c:v>3.2124741410752065</c:v>
                </c:pt>
                <c:pt idx="269">
                  <c:v>1.219141877598658</c:v>
                </c:pt>
                <c:pt idx="270">
                  <c:v>9.3514181924283353</c:v>
                </c:pt>
                <c:pt idx="271">
                  <c:v>3.1746595667080011</c:v>
                </c:pt>
                <c:pt idx="272">
                  <c:v>0.56104223502808381</c:v>
                </c:pt>
                <c:pt idx="273">
                  <c:v>0.22159340579181555</c:v>
                </c:pt>
                <c:pt idx="274">
                  <c:v>0.14016602232110292</c:v>
                </c:pt>
                <c:pt idx="275">
                  <c:v>7.4620760084615975E-2</c:v>
                </c:pt>
                <c:pt idx="276">
                  <c:v>6.1637756218542609E-2</c:v>
                </c:pt>
                <c:pt idx="277">
                  <c:v>5.5335327157341935E-2</c:v>
                </c:pt>
                <c:pt idx="278">
                  <c:v>0.1545355605806405</c:v>
                </c:pt>
                <c:pt idx="279">
                  <c:v>0.11735122911955652</c:v>
                </c:pt>
                <c:pt idx="280">
                  <c:v>2.2511016120796552</c:v>
                </c:pt>
                <c:pt idx="281">
                  <c:v>1.2618723466335982</c:v>
                </c:pt>
                <c:pt idx="282">
                  <c:v>0.23621504121380099</c:v>
                </c:pt>
                <c:pt idx="283">
                  <c:v>0.41759894959515609</c:v>
                </c:pt>
                <c:pt idx="284">
                  <c:v>7.1469545554015607E-2</c:v>
                </c:pt>
                <c:pt idx="285">
                  <c:v>5.4200889926325803E-2</c:v>
                </c:pt>
                <c:pt idx="286">
                  <c:v>5.4957181413669891E-2</c:v>
                </c:pt>
                <c:pt idx="287">
                  <c:v>4.689007221533302E-2</c:v>
                </c:pt>
                <c:pt idx="288">
                  <c:v>0.59948705230140764</c:v>
                </c:pt>
                <c:pt idx="289">
                  <c:v>7.8150120358888367E-3</c:v>
                </c:pt>
                <c:pt idx="290">
                  <c:v>9.1389002844846452</c:v>
                </c:pt>
                <c:pt idx="291">
                  <c:v>10.995721934495581</c:v>
                </c:pt>
                <c:pt idx="292">
                  <c:v>7.3187587716098896</c:v>
                </c:pt>
                <c:pt idx="293">
                  <c:v>0.92128908016631383</c:v>
                </c:pt>
                <c:pt idx="294">
                  <c:v>2.8725211175140415</c:v>
                </c:pt>
                <c:pt idx="295">
                  <c:v>0.30793668393026474</c:v>
                </c:pt>
                <c:pt idx="296">
                  <c:v>0.18579560872419573</c:v>
                </c:pt>
                <c:pt idx="297">
                  <c:v>4.6259829309212956E-2</c:v>
                </c:pt>
                <c:pt idx="298">
                  <c:v>2.2436647457874395E-2</c:v>
                </c:pt>
                <c:pt idx="299">
                  <c:v>1.9789627252170112E-2</c:v>
                </c:pt>
                <c:pt idx="300">
                  <c:v>1.3344763294186297</c:v>
                </c:pt>
                <c:pt idx="301">
                  <c:v>0.17281260485812242</c:v>
                </c:pt>
                <c:pt idx="302">
                  <c:v>0.11394791742650819</c:v>
                </c:pt>
                <c:pt idx="303">
                  <c:v>5.0923626814501452E-2</c:v>
                </c:pt>
                <c:pt idx="304">
                  <c:v>0.31814661900940966</c:v>
                </c:pt>
                <c:pt idx="305">
                  <c:v>3.3566737179954775</c:v>
                </c:pt>
                <c:pt idx="306">
                  <c:v>0.52221927201108753</c:v>
                </c:pt>
                <c:pt idx="307">
                  <c:v>3.6932234298635937E-2</c:v>
                </c:pt>
                <c:pt idx="308">
                  <c:v>3.1007950981107313E-2</c:v>
                </c:pt>
                <c:pt idx="309">
                  <c:v>1.7394704208913859E-2</c:v>
                </c:pt>
                <c:pt idx="310">
                  <c:v>1.4873732584433589E-2</c:v>
                </c:pt>
                <c:pt idx="311">
                  <c:v>1.0462032241593117E-2</c:v>
                </c:pt>
                <c:pt idx="312">
                  <c:v>1.2100663797505296E-2</c:v>
                </c:pt>
                <c:pt idx="313">
                  <c:v>1.3768286527098983</c:v>
                </c:pt>
                <c:pt idx="314">
                  <c:v>2.5427780290320228</c:v>
                </c:pt>
                <c:pt idx="315">
                  <c:v>3.1857518418557151</c:v>
                </c:pt>
                <c:pt idx="316">
                  <c:v>0.24932409366109851</c:v>
                </c:pt>
                <c:pt idx="317">
                  <c:v>2.1960183820847612</c:v>
                </c:pt>
                <c:pt idx="318">
                  <c:v>4.6637975052884993E-2</c:v>
                </c:pt>
                <c:pt idx="319">
                  <c:v>3.2898679699467519E-2</c:v>
                </c:pt>
                <c:pt idx="320">
                  <c:v>2.3949230432562557E-2</c:v>
                </c:pt>
                <c:pt idx="321">
                  <c:v>2.647020205704283E-2</c:v>
                </c:pt>
                <c:pt idx="322">
                  <c:v>2.5083667663578682E-2</c:v>
                </c:pt>
                <c:pt idx="323">
                  <c:v>2.5083667663578682E-2</c:v>
                </c:pt>
                <c:pt idx="324">
                  <c:v>1.9033335764826034E-2</c:v>
                </c:pt>
                <c:pt idx="325">
                  <c:v>8.9494492669049582E-3</c:v>
                </c:pt>
                <c:pt idx="326">
                  <c:v>0.64020074403676386</c:v>
                </c:pt>
                <c:pt idx="327">
                  <c:v>1.7721170034284039</c:v>
                </c:pt>
                <c:pt idx="328">
                  <c:v>3.8108267561455982</c:v>
                </c:pt>
                <c:pt idx="329">
                  <c:v>2.260933401415131</c:v>
                </c:pt>
                <c:pt idx="330">
                  <c:v>5.9318462324020693</c:v>
                </c:pt>
                <c:pt idx="331">
                  <c:v>6.5569211466919519</c:v>
                </c:pt>
                <c:pt idx="332">
                  <c:v>0.1018472536290029</c:v>
                </c:pt>
                <c:pt idx="333">
                  <c:v>5.7604201619374171E-2</c:v>
                </c:pt>
                <c:pt idx="334">
                  <c:v>5.0419432489605405E-2</c:v>
                </c:pt>
                <c:pt idx="335">
                  <c:v>3.8192720110876079E-2</c:v>
                </c:pt>
                <c:pt idx="336">
                  <c:v>0.13411569042235028</c:v>
                </c:pt>
                <c:pt idx="337">
                  <c:v>4.2068713983514483</c:v>
                </c:pt>
                <c:pt idx="338">
                  <c:v>2.4022338609672471</c:v>
                </c:pt>
                <c:pt idx="339">
                  <c:v>0.13096447589175</c:v>
                </c:pt>
                <c:pt idx="340">
                  <c:v>0.26457597198920413</c:v>
                </c:pt>
                <c:pt idx="341">
                  <c:v>0.44633802611423146</c:v>
                </c:pt>
                <c:pt idx="342">
                  <c:v>0.10550266248449928</c:v>
                </c:pt>
                <c:pt idx="343">
                  <c:v>0.10600685680939534</c:v>
                </c:pt>
                <c:pt idx="344">
                  <c:v>6.0503318987526485E-2</c:v>
                </c:pt>
                <c:pt idx="345">
                  <c:v>4.8654752352469209E-2</c:v>
                </c:pt>
                <c:pt idx="346">
                  <c:v>2.8613027937851053E-2</c:v>
                </c:pt>
                <c:pt idx="347">
                  <c:v>2.281479320154645E-2</c:v>
                </c:pt>
                <c:pt idx="348">
                  <c:v>1.273090670362536E-2</c:v>
                </c:pt>
                <c:pt idx="349">
                  <c:v>1.0462032241593118E-2</c:v>
                </c:pt>
                <c:pt idx="350">
                  <c:v>1.6512364140345764E-2</c:v>
                </c:pt>
                <c:pt idx="351">
                  <c:v>2.0487936392151158</c:v>
                </c:pt>
                <c:pt idx="352">
                  <c:v>5.82344445254942E-2</c:v>
                </c:pt>
                <c:pt idx="353">
                  <c:v>1.4621635421985565E-2</c:v>
                </c:pt>
                <c:pt idx="354">
                  <c:v>1.3739295353417473E-2</c:v>
                </c:pt>
                <c:pt idx="355">
                  <c:v>0.33579342038077176</c:v>
                </c:pt>
                <c:pt idx="356">
                  <c:v>3.0407959734480996</c:v>
                </c:pt>
                <c:pt idx="357">
                  <c:v>1.4621635421985565E-2</c:v>
                </c:pt>
                <c:pt idx="358">
                  <c:v>5.1679918301845524E-3</c:v>
                </c:pt>
                <c:pt idx="359">
                  <c:v>2.7730687869282965E-3</c:v>
                </c:pt>
                <c:pt idx="360">
                  <c:v>0</c:v>
                </c:pt>
                <c:pt idx="361">
                  <c:v>1.2604858122401347E-4</c:v>
                </c:pt>
                <c:pt idx="362">
                  <c:v>0.89469282952804707</c:v>
                </c:pt>
                <c:pt idx="363">
                  <c:v>1.5580865125100307</c:v>
                </c:pt>
                <c:pt idx="364">
                  <c:v>13.8775706470202</c:v>
                </c:pt>
                <c:pt idx="365">
                  <c:v>2.9098314975563495</c:v>
                </c:pt>
                <c:pt idx="366">
                  <c:v>5.0773629002844807</c:v>
                </c:pt>
                <c:pt idx="367">
                  <c:v>0.1626026697789773</c:v>
                </c:pt>
                <c:pt idx="368">
                  <c:v>0.17722430520096297</c:v>
                </c:pt>
                <c:pt idx="369">
                  <c:v>2.9621416587643161E-2</c:v>
                </c:pt>
                <c:pt idx="370">
                  <c:v>0</c:v>
                </c:pt>
                <c:pt idx="371">
                  <c:v>2.5209716244802695E-3</c:v>
                </c:pt>
                <c:pt idx="372">
                  <c:v>9.2150336275439518E-2</c:v>
                </c:pt>
                <c:pt idx="373">
                  <c:v>8.8512952367058167E-2</c:v>
                </c:pt>
                <c:pt idx="374">
                  <c:v>0.14120642731052591</c:v>
                </c:pt>
                <c:pt idx="375">
                  <c:v>2.9361477942957181</c:v>
                </c:pt>
                <c:pt idx="376">
                  <c:v>0.13013154686702166</c:v>
                </c:pt>
                <c:pt idx="377">
                  <c:v>0.1096244510905245</c:v>
                </c:pt>
                <c:pt idx="378">
                  <c:v>1.7557116545335179</c:v>
                </c:pt>
                <c:pt idx="379">
                  <c:v>6.5641059158217191E-2</c:v>
                </c:pt>
                <c:pt idx="380">
                  <c:v>0.12276640221752132</c:v>
                </c:pt>
                <c:pt idx="381">
                  <c:v>4.3590120358888342E-3</c:v>
                </c:pt>
                <c:pt idx="382">
                  <c:v>1.1029250857101174E-4</c:v>
                </c:pt>
                <c:pt idx="383">
                  <c:v>0</c:v>
                </c:pt>
                <c:pt idx="384">
                  <c:v>0</c:v>
                </c:pt>
                <c:pt idx="385">
                  <c:v>1.1804090393172366</c:v>
                </c:pt>
                <c:pt idx="386">
                  <c:v>1.9679460792180321E-2</c:v>
                </c:pt>
                <c:pt idx="387">
                  <c:v>11.392236863957978</c:v>
                </c:pt>
                <c:pt idx="388">
                  <c:v>0.44673898665110523</c:v>
                </c:pt>
                <c:pt idx="389">
                  <c:v>5.7467348153767581</c:v>
                </c:pt>
                <c:pt idx="390">
                  <c:v>4.2613748048727106E-2</c:v>
                </c:pt>
                <c:pt idx="391">
                  <c:v>1.645412969582026E-2</c:v>
                </c:pt>
                <c:pt idx="392">
                  <c:v>6.6634512311620107</c:v>
                </c:pt>
                <c:pt idx="393">
                  <c:v>1.5695317236851709E-2</c:v>
                </c:pt>
                <c:pt idx="394">
                  <c:v>6.8482194179006483E-4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12</xdr:row>
      <xdr:rowOff>0</xdr:rowOff>
    </xdr:from>
    <xdr:to>
      <xdr:col>24</xdr:col>
      <xdr:colOff>58796</xdr:colOff>
      <xdr:row>49</xdr:row>
      <xdr:rowOff>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7647ACD-50F2-314E-2ADC-73A12B402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5741" y="2010833"/>
          <a:ext cx="10406944" cy="609129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19</xdr:col>
      <xdr:colOff>325782</xdr:colOff>
      <xdr:row>49</xdr:row>
      <xdr:rowOff>47977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92F4F24-FB10-7302-417E-A0F5CE96A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0926" y="2504722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A371" zoomScale="91" workbookViewId="0">
      <selection activeCell="N382" sqref="N382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5" width="5.42578125" bestFit="1" customWidth="1"/>
    <col min="6" max="7" width="6" bestFit="1" customWidth="1"/>
    <col min="8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2.42578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86">
        <v>5.7888000000000028E-3</v>
      </c>
      <c r="E2" s="86">
        <v>0.20554560000000005</v>
      </c>
      <c r="F2" s="86">
        <v>0.33834240000000004</v>
      </c>
      <c r="G2" s="86">
        <v>3.2224608000000012</v>
      </c>
      <c r="H2" s="86">
        <v>0.20874239999999999</v>
      </c>
      <c r="I2" s="86">
        <v>3.7812959999999989</v>
      </c>
      <c r="J2" s="86">
        <v>5.4769823999999989</v>
      </c>
      <c r="K2" s="86">
        <v>3.9064896000000009</v>
      </c>
      <c r="L2" s="86">
        <v>0.238896</v>
      </c>
      <c r="M2" s="86">
        <v>0.15871679999999999</v>
      </c>
      <c r="N2" s="86">
        <v>9.4348800000000024E-2</v>
      </c>
      <c r="O2" s="86">
        <v>7.741440000000005E-2</v>
      </c>
      <c r="P2" s="19">
        <v>33117</v>
      </c>
      <c r="Q2">
        <v>5.7888000000000028E-3</v>
      </c>
      <c r="R2" s="73">
        <v>30</v>
      </c>
      <c r="S2" s="28">
        <f>Q2/R2/24/3600*1000000</f>
        <v>2.2333333333333346E-3</v>
      </c>
      <c r="T2">
        <f>Q2/'App MODELE'!$Q$4*1000</f>
        <v>8.4452549420089024E-3</v>
      </c>
      <c r="V2" s="38">
        <f>SUM(D2:O2)</f>
        <v>17.715024</v>
      </c>
    </row>
    <row r="3" spans="1:22" x14ac:dyDescent="0.2">
      <c r="A3">
        <v>1</v>
      </c>
      <c r="B3" s="72">
        <v>1991</v>
      </c>
      <c r="C3" s="72">
        <v>-92</v>
      </c>
      <c r="D3" s="86">
        <v>0.5472575999999999</v>
      </c>
      <c r="E3" s="86">
        <v>1.0275552000000001</v>
      </c>
      <c r="F3" s="86">
        <v>0.22343040000000003</v>
      </c>
      <c r="G3" s="86">
        <v>0.56557440000000003</v>
      </c>
      <c r="H3" s="86">
        <v>0.20856959999999999</v>
      </c>
      <c r="I3" s="86">
        <v>0.43295039999999996</v>
      </c>
      <c r="J3" s="86">
        <v>0.42629759999999989</v>
      </c>
      <c r="K3" s="86">
        <v>3.3285600000000009</v>
      </c>
      <c r="L3" s="86">
        <v>0.54984960000000005</v>
      </c>
      <c r="M3" s="86">
        <v>0.42534720000000015</v>
      </c>
      <c r="N3" s="86">
        <v>4.2422400000000034E-2</v>
      </c>
      <c r="O3" s="86">
        <v>4.0608000000000026E-2</v>
      </c>
      <c r="P3" s="19">
        <v>33147</v>
      </c>
      <c r="Q3">
        <v>0.20554560000000005</v>
      </c>
      <c r="R3" s="73">
        <v>31</v>
      </c>
      <c r="S3" s="28">
        <f t="shared" ref="S3:S66" si="0">Q3/R3/24/3600*1000000</f>
        <v>7.6741935483870996E-2</v>
      </c>
      <c r="T3">
        <f>Q3/'App MODELE'!$Q$4*1000</f>
        <v>0.29986957473192799</v>
      </c>
      <c r="V3" s="38">
        <f t="shared" ref="V3:V65" si="1">SUM(D3:O3)</f>
        <v>7.8184224000000002</v>
      </c>
    </row>
    <row r="4" spans="1:22" x14ac:dyDescent="0.2">
      <c r="A4">
        <v>1</v>
      </c>
      <c r="B4" s="72">
        <v>1992</v>
      </c>
      <c r="C4" s="72">
        <v>-93</v>
      </c>
      <c r="D4" s="86">
        <v>4.1040000000000028E-2</v>
      </c>
      <c r="E4" s="86">
        <v>0.4091903999999999</v>
      </c>
      <c r="F4" s="86">
        <v>0.38828159999999984</v>
      </c>
      <c r="G4" s="86">
        <v>0.23345280000000002</v>
      </c>
      <c r="H4" s="86">
        <v>0.19854720000000001</v>
      </c>
      <c r="I4" s="86">
        <v>5.4950400000000024E-2</v>
      </c>
      <c r="J4" s="86">
        <v>1.2983328000000001</v>
      </c>
      <c r="K4" s="86">
        <v>0.19560959999999999</v>
      </c>
      <c r="L4" s="86">
        <v>6.1084800000000036E-2</v>
      </c>
      <c r="M4" s="86">
        <v>5.806080000000003E-2</v>
      </c>
      <c r="N4" s="86">
        <v>5.9270400000000022E-2</v>
      </c>
      <c r="O4" s="86">
        <v>5.7801600000000029E-2</v>
      </c>
      <c r="P4" s="19">
        <v>33178</v>
      </c>
      <c r="Q4">
        <v>0.33834240000000004</v>
      </c>
      <c r="R4" s="73">
        <v>30</v>
      </c>
      <c r="S4" s="28">
        <f t="shared" si="0"/>
        <v>0.13053333333333333</v>
      </c>
      <c r="T4">
        <f>Q4/'App MODELE'!$Q$4*1000</f>
        <v>0.49360624407323661</v>
      </c>
      <c r="V4" s="38">
        <f t="shared" si="1"/>
        <v>3.0556224000000003</v>
      </c>
    </row>
    <row r="5" spans="1:22" x14ac:dyDescent="0.2">
      <c r="A5">
        <v>1</v>
      </c>
      <c r="B5" s="72">
        <v>1993</v>
      </c>
      <c r="C5" s="72">
        <v>-94</v>
      </c>
      <c r="D5" s="86">
        <v>5.9097600000000014E-2</v>
      </c>
      <c r="E5" s="86">
        <v>0.53844480000000017</v>
      </c>
      <c r="F5" s="86">
        <v>6.0792768000000006</v>
      </c>
      <c r="G5" s="86">
        <v>0.20640959999999989</v>
      </c>
      <c r="H5" s="86">
        <v>1.8016992000000005</v>
      </c>
      <c r="I5" s="86">
        <v>6.9616800000000003</v>
      </c>
      <c r="J5" s="86">
        <v>1.5928703999999998</v>
      </c>
      <c r="K5" s="86">
        <v>4.8729600000000019E-2</v>
      </c>
      <c r="L5" s="86">
        <v>2.0822400000000008E-2</v>
      </c>
      <c r="M5" s="86">
        <v>1.0281600000000004E-2</v>
      </c>
      <c r="N5" s="86">
        <v>2.6784000000000018E-3</v>
      </c>
      <c r="O5" s="86">
        <v>2.937600000000002E-3</v>
      </c>
      <c r="P5" s="19">
        <v>33208</v>
      </c>
      <c r="Q5">
        <v>3.2224608000000012</v>
      </c>
      <c r="R5" s="73">
        <v>31</v>
      </c>
      <c r="S5" s="28">
        <f t="shared" si="0"/>
        <v>1.203129032258065</v>
      </c>
      <c r="T5">
        <f>Q5/'App MODELE'!$Q$4*1000</f>
        <v>4.7012339339120306</v>
      </c>
      <c r="V5" s="38">
        <f t="shared" si="1"/>
        <v>17.324928</v>
      </c>
    </row>
    <row r="6" spans="1:22" x14ac:dyDescent="0.2">
      <c r="A6">
        <v>1</v>
      </c>
      <c r="B6" s="72">
        <v>1994</v>
      </c>
      <c r="C6" s="72">
        <v>-95</v>
      </c>
      <c r="D6" s="86">
        <v>1.6848000000000002E-2</v>
      </c>
      <c r="E6" s="86">
        <v>2.1859200000000013E-2</v>
      </c>
      <c r="F6" s="86">
        <v>0.19569599999999995</v>
      </c>
      <c r="G6" s="86">
        <v>3.7152000000000023E-3</v>
      </c>
      <c r="H6" s="86">
        <v>2.6784000000000018E-3</v>
      </c>
      <c r="I6" s="86">
        <v>2.4192000000000016E-3</v>
      </c>
      <c r="J6" s="86">
        <v>2.6784000000000018E-3</v>
      </c>
      <c r="K6" s="86">
        <v>2.9808000000000008E-2</v>
      </c>
      <c r="L6" s="86">
        <v>3.1968000000000014E-3</v>
      </c>
      <c r="M6" s="86">
        <v>2.5920000000000014E-3</v>
      </c>
      <c r="N6" s="86">
        <v>2.6784000000000018E-3</v>
      </c>
      <c r="O6" s="86">
        <v>4.0608000000000024E-3</v>
      </c>
      <c r="P6" s="19">
        <v>33239</v>
      </c>
      <c r="Q6">
        <v>0.20874239999999999</v>
      </c>
      <c r="R6" s="73">
        <v>31</v>
      </c>
      <c r="S6" s="28">
        <f t="shared" si="0"/>
        <v>7.7935483870967742E-2</v>
      </c>
      <c r="T6">
        <f>Q6/'App MODELE'!$Q$4*1000</f>
        <v>0.30453337223721644</v>
      </c>
      <c r="V6" s="38">
        <f t="shared" si="1"/>
        <v>0.2882304</v>
      </c>
    </row>
    <row r="7" spans="1:22" x14ac:dyDescent="0.2">
      <c r="A7">
        <v>1</v>
      </c>
      <c r="B7" s="72">
        <v>1995</v>
      </c>
      <c r="C7" s="72">
        <v>-96</v>
      </c>
      <c r="D7" s="86">
        <v>1.0886400000000003E-2</v>
      </c>
      <c r="E7" s="86">
        <v>2.9376000000000013E-2</v>
      </c>
      <c r="F7" s="86">
        <v>1.700352000000001</v>
      </c>
      <c r="G7" s="86">
        <v>3.7050912</v>
      </c>
      <c r="H7" s="86">
        <v>21.430224000000003</v>
      </c>
      <c r="I7" s="86">
        <v>4.802976000000001</v>
      </c>
      <c r="J7" s="86">
        <v>10.3022496</v>
      </c>
      <c r="K7" s="86">
        <v>0.4383071999999999</v>
      </c>
      <c r="L7" s="86">
        <v>0.64039679999999999</v>
      </c>
      <c r="M7" s="86">
        <v>0.20381759999999996</v>
      </c>
      <c r="N7" s="86">
        <v>5.9443200000000036E-2</v>
      </c>
      <c r="O7" s="86">
        <v>1.9008000000000011E-2</v>
      </c>
      <c r="P7" s="19">
        <v>33270</v>
      </c>
      <c r="Q7">
        <v>3.7812959999999989</v>
      </c>
      <c r="R7" s="73">
        <v>28</v>
      </c>
      <c r="S7" s="28">
        <f t="shared" si="0"/>
        <v>1.5630357142857139</v>
      </c>
      <c r="T7">
        <f>Q7/'App MODELE'!$Q$4*1000</f>
        <v>5.5165161572689456</v>
      </c>
      <c r="V7" s="38">
        <f t="shared" si="1"/>
        <v>43.342127999999995</v>
      </c>
    </row>
    <row r="8" spans="1:22" x14ac:dyDescent="0.2">
      <c r="A8">
        <v>1</v>
      </c>
      <c r="B8" s="72">
        <v>1996</v>
      </c>
      <c r="C8" s="72">
        <v>-97</v>
      </c>
      <c r="D8" s="86">
        <v>6.9984000000000032E-2</v>
      </c>
      <c r="E8" s="86">
        <v>0.12389760000000001</v>
      </c>
      <c r="F8" s="86">
        <v>0.37920959999999992</v>
      </c>
      <c r="G8" s="86">
        <v>22.128768000000001</v>
      </c>
      <c r="H8" s="86">
        <v>22.275648</v>
      </c>
      <c r="I8" s="86">
        <v>0.97286400000000017</v>
      </c>
      <c r="J8" s="86">
        <v>0.67357440000000002</v>
      </c>
      <c r="K8" s="86">
        <v>2.2480416000000001</v>
      </c>
      <c r="L8" s="86">
        <v>0.26231040000000017</v>
      </c>
      <c r="M8" s="86">
        <v>0.17599680000000001</v>
      </c>
      <c r="N8" s="86">
        <v>0.12605760000000002</v>
      </c>
      <c r="O8" s="86">
        <v>0.11655360000000002</v>
      </c>
      <c r="P8" s="19">
        <v>33298</v>
      </c>
      <c r="Q8">
        <v>5.4769823999999989</v>
      </c>
      <c r="R8" s="73">
        <v>31</v>
      </c>
      <c r="S8" s="28">
        <f t="shared" si="0"/>
        <v>2.044870967741935</v>
      </c>
      <c r="T8">
        <f>Q8/'App MODELE'!$Q$4*1000</f>
        <v>7.9903456123714323</v>
      </c>
      <c r="V8" s="38">
        <f t="shared" si="1"/>
        <v>49.55290560000001</v>
      </c>
    </row>
    <row r="9" spans="1:22" x14ac:dyDescent="0.2">
      <c r="A9">
        <v>1</v>
      </c>
      <c r="B9" s="72">
        <v>1997</v>
      </c>
      <c r="C9" s="72">
        <v>-98</v>
      </c>
      <c r="D9" s="86">
        <v>6.9033600000000028E-2</v>
      </c>
      <c r="E9" s="86">
        <v>0.70338239999999952</v>
      </c>
      <c r="F9" s="86">
        <v>1.5488928</v>
      </c>
      <c r="G9" s="86">
        <v>2.2514111999999997</v>
      </c>
      <c r="H9" s="86">
        <v>0.97182720000000011</v>
      </c>
      <c r="I9" s="86">
        <v>4.7835359999999989</v>
      </c>
      <c r="J9" s="86">
        <v>0.19604160000000001</v>
      </c>
      <c r="K9" s="86">
        <v>0.18567360000000002</v>
      </c>
      <c r="L9" s="86">
        <v>0.13694400000000012</v>
      </c>
      <c r="M9" s="86">
        <v>8.7091200000000021E-2</v>
      </c>
      <c r="N9" s="86">
        <v>3.5251200000000024E-2</v>
      </c>
      <c r="O9" s="86">
        <v>2.5660800000000004E-2</v>
      </c>
      <c r="P9" s="19">
        <v>33329</v>
      </c>
      <c r="Q9">
        <v>3.9064896000000009</v>
      </c>
      <c r="R9" s="73">
        <v>30</v>
      </c>
      <c r="S9" s="28">
        <f t="shared" si="0"/>
        <v>1.5071333333333337</v>
      </c>
      <c r="T9">
        <f>Q9/'App MODELE'!$Q$4*1000</f>
        <v>5.6991605514625441</v>
      </c>
      <c r="V9" s="38">
        <f t="shared" si="1"/>
        <v>10.994745599999996</v>
      </c>
    </row>
    <row r="10" spans="1:22" x14ac:dyDescent="0.2">
      <c r="A10">
        <v>1</v>
      </c>
      <c r="B10" s="72">
        <v>1998</v>
      </c>
      <c r="C10" s="72">
        <v>-99</v>
      </c>
      <c r="D10" s="86">
        <v>2.2550400000000009E-2</v>
      </c>
      <c r="E10" s="86">
        <v>2.1427200000000014E-2</v>
      </c>
      <c r="F10" s="86">
        <v>2.4364800000000009E-2</v>
      </c>
      <c r="G10" s="86">
        <v>0.4427999999999998</v>
      </c>
      <c r="H10" s="86">
        <v>0.14264639999999987</v>
      </c>
      <c r="I10" s="86">
        <v>7.6895999999999996E-3</v>
      </c>
      <c r="J10" s="86">
        <v>1.4342400000000009E-2</v>
      </c>
      <c r="K10" s="86">
        <v>3.7152000000000018E-2</v>
      </c>
      <c r="L10" s="86">
        <v>3.4473600000000014E-2</v>
      </c>
      <c r="M10" s="86">
        <v>1.0800000000000004E-2</v>
      </c>
      <c r="N10" s="86">
        <v>2.280960000000001E-2</v>
      </c>
      <c r="O10" s="86">
        <v>1.8057600000000007E-2</v>
      </c>
      <c r="P10" s="19">
        <v>33359</v>
      </c>
      <c r="Q10">
        <v>0.238896</v>
      </c>
      <c r="R10" s="73">
        <v>31</v>
      </c>
      <c r="S10" s="28">
        <f t="shared" si="0"/>
        <v>8.9193548387096783E-2</v>
      </c>
      <c r="T10">
        <f>Q10/'App MODELE'!$Q$4*1000</f>
        <v>0.34852432708439707</v>
      </c>
      <c r="V10" s="38">
        <f t="shared" si="1"/>
        <v>0.79911359999999954</v>
      </c>
    </row>
    <row r="11" spans="1:22" x14ac:dyDescent="0.2">
      <c r="A11">
        <v>1</v>
      </c>
      <c r="B11" s="72">
        <v>1999</v>
      </c>
      <c r="C11" s="72">
        <v>0</v>
      </c>
      <c r="D11" s="86">
        <v>9.4176000000000034E-3</v>
      </c>
      <c r="E11" s="86">
        <v>5.2012800000000005E-2</v>
      </c>
      <c r="F11" s="86">
        <v>0.4269888</v>
      </c>
      <c r="G11" s="86">
        <v>0.25462079999999998</v>
      </c>
      <c r="H11" s="86">
        <v>0.12942719999999996</v>
      </c>
      <c r="I11" s="86">
        <v>1.391040000000001E-2</v>
      </c>
      <c r="J11" s="86">
        <v>9.5904000000000059E-3</v>
      </c>
      <c r="K11" s="86">
        <v>0.42206399999999988</v>
      </c>
      <c r="L11" s="86">
        <v>2.6870400000000006E-2</v>
      </c>
      <c r="M11" s="86">
        <v>5.8752000000000014E-3</v>
      </c>
      <c r="N11" s="86">
        <v>5.3568000000000036E-3</v>
      </c>
      <c r="O11" s="86">
        <v>5.3568000000000036E-3</v>
      </c>
      <c r="P11" s="19">
        <v>33390</v>
      </c>
      <c r="Q11">
        <v>0.15871679999999999</v>
      </c>
      <c r="R11" s="73">
        <v>30</v>
      </c>
      <c r="S11" s="28">
        <f t="shared" si="0"/>
        <v>6.1233333333333334E-2</v>
      </c>
      <c r="T11">
        <f>Q11/'App MODELE'!$Q$4*1000</f>
        <v>0.23155124370851263</v>
      </c>
      <c r="V11" s="38">
        <f t="shared" si="1"/>
        <v>1.3614911999999995</v>
      </c>
    </row>
    <row r="12" spans="1:22" x14ac:dyDescent="0.2">
      <c r="A12">
        <v>1</v>
      </c>
      <c r="B12" s="72">
        <v>2000</v>
      </c>
      <c r="C12" s="72">
        <v>1</v>
      </c>
      <c r="D12" s="86">
        <v>5.2704000000000023E-3</v>
      </c>
      <c r="E12" s="86">
        <v>0.92715840000000005</v>
      </c>
      <c r="F12" s="86">
        <v>0.14627519999999994</v>
      </c>
      <c r="G12" s="86">
        <v>5.3593055999999999</v>
      </c>
      <c r="H12" s="86">
        <v>2.1882527999999999</v>
      </c>
      <c r="I12" s="86">
        <v>5.0198400000000025E-2</v>
      </c>
      <c r="J12" s="86">
        <v>2.4451200000000006E-2</v>
      </c>
      <c r="K12" s="86">
        <v>7.7760000000000034E-3</v>
      </c>
      <c r="L12" s="86">
        <v>1.0195200000000007E-2</v>
      </c>
      <c r="M12" s="86">
        <v>7.9488000000000059E-3</v>
      </c>
      <c r="N12" s="86">
        <v>6.9984000000000027E-3</v>
      </c>
      <c r="O12" s="86">
        <v>5.5296000000000034E-3</v>
      </c>
      <c r="P12" s="19">
        <v>33420</v>
      </c>
      <c r="Q12">
        <v>9.4348800000000024E-2</v>
      </c>
      <c r="R12" s="73">
        <v>31</v>
      </c>
      <c r="S12" s="28">
        <f t="shared" si="0"/>
        <v>3.5225806451612912E-2</v>
      </c>
      <c r="T12">
        <f>Q12/'App MODELE'!$Q$4*1000</f>
        <v>0.13764505069662269</v>
      </c>
      <c r="V12" s="38">
        <f t="shared" si="1"/>
        <v>8.7393599999999978</v>
      </c>
    </row>
    <row r="13" spans="1:22" x14ac:dyDescent="0.2">
      <c r="A13">
        <v>1</v>
      </c>
      <c r="B13" s="72">
        <v>2001</v>
      </c>
      <c r="C13" s="72">
        <v>2</v>
      </c>
      <c r="D13" s="86">
        <v>5.1840000000000028E-3</v>
      </c>
      <c r="E13" s="86">
        <v>5.3568000000000036E-3</v>
      </c>
      <c r="F13" s="86">
        <v>2.3932800000000004E-2</v>
      </c>
      <c r="G13" s="86">
        <v>9.297072</v>
      </c>
      <c r="H13" s="86">
        <v>9.0720000000000054E-3</v>
      </c>
      <c r="I13" s="86">
        <v>5.6160000000000021E-3</v>
      </c>
      <c r="J13" s="86">
        <v>0.69543359999999976</v>
      </c>
      <c r="K13" s="86">
        <v>1.3284863999999998</v>
      </c>
      <c r="L13" s="86">
        <v>6.7737599999999995E-2</v>
      </c>
      <c r="M13" s="86">
        <v>5.1840000000000028E-3</v>
      </c>
      <c r="N13" s="86">
        <v>5.3568000000000036E-3</v>
      </c>
      <c r="O13" s="86">
        <v>5.3568000000000036E-3</v>
      </c>
      <c r="P13" s="19">
        <v>33451</v>
      </c>
      <c r="Q13">
        <v>7.741440000000005E-2</v>
      </c>
      <c r="R13" s="73">
        <v>31</v>
      </c>
      <c r="S13" s="28">
        <f t="shared" si="0"/>
        <v>2.8903225806451632E-2</v>
      </c>
      <c r="T13">
        <f>Q13/'App MODELE'!$Q$4*1000</f>
        <v>0.11293952877671609</v>
      </c>
      <c r="V13" s="38">
        <f t="shared" si="1"/>
        <v>11.453788799999996</v>
      </c>
    </row>
    <row r="14" spans="1:22" x14ac:dyDescent="0.2">
      <c r="A14">
        <v>1</v>
      </c>
      <c r="B14" s="72">
        <v>2002</v>
      </c>
      <c r="C14" s="72">
        <v>3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19">
        <v>33482</v>
      </c>
      <c r="Q14">
        <v>0.5472575999999999</v>
      </c>
      <c r="R14" s="73">
        <v>30</v>
      </c>
      <c r="S14" s="28">
        <f t="shared" si="0"/>
        <v>0.21113333333333331</v>
      </c>
      <c r="T14">
        <f>Q14/'App MODELE'!$Q$4*1000</f>
        <v>0.79839171347290083</v>
      </c>
      <c r="V14" s="38">
        <f t="shared" si="1"/>
        <v>0</v>
      </c>
    </row>
    <row r="15" spans="1:22" x14ac:dyDescent="0.2">
      <c r="A15">
        <v>1</v>
      </c>
      <c r="B15" s="72">
        <v>2003</v>
      </c>
      <c r="C15" s="72">
        <v>4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19">
        <v>33512</v>
      </c>
      <c r="Q15">
        <v>1.0275552000000001</v>
      </c>
      <c r="R15" s="73">
        <v>31</v>
      </c>
      <c r="S15" s="28">
        <f t="shared" si="0"/>
        <v>0.38364516129032267</v>
      </c>
      <c r="T15">
        <f>Q15/'App MODELE'!$Q$4*1000</f>
        <v>1.4990957764971917</v>
      </c>
      <c r="V15" s="38">
        <f t="shared" si="1"/>
        <v>0</v>
      </c>
    </row>
    <row r="16" spans="1:22" x14ac:dyDescent="0.2">
      <c r="A16">
        <v>1</v>
      </c>
      <c r="B16" s="72">
        <v>2004</v>
      </c>
      <c r="C16" s="72">
        <v>5</v>
      </c>
      <c r="D16" s="86">
        <v>1.8144000000000007E-2</v>
      </c>
      <c r="E16" s="86">
        <v>0.90961920000000007</v>
      </c>
      <c r="F16" s="86">
        <v>0.20822400000000002</v>
      </c>
      <c r="G16" s="86">
        <v>0.5945184</v>
      </c>
      <c r="H16" s="86">
        <v>0.19699200000000006</v>
      </c>
      <c r="I16" s="86">
        <v>0.1257984</v>
      </c>
      <c r="J16" s="86">
        <v>0.14515199999999986</v>
      </c>
      <c r="K16" s="86">
        <v>1.8144000000000007E-2</v>
      </c>
      <c r="L16" s="86">
        <v>1.874880000000001E-2</v>
      </c>
      <c r="M16" s="86">
        <v>1.8144000000000007E-2</v>
      </c>
      <c r="N16" s="86">
        <v>1.477440000000001E-2</v>
      </c>
      <c r="O16" s="86">
        <v>1.3392000000000005E-2</v>
      </c>
      <c r="P16" s="19">
        <v>33543</v>
      </c>
      <c r="Q16">
        <v>0.22343040000000003</v>
      </c>
      <c r="R16" s="73">
        <v>30</v>
      </c>
      <c r="S16" s="28">
        <f t="shared" si="0"/>
        <v>8.6200000000000013E-2</v>
      </c>
      <c r="T16">
        <f>Q16/'App MODELE'!$Q$4*1000</f>
        <v>0.32596163104529874</v>
      </c>
      <c r="V16" s="38">
        <f t="shared" si="1"/>
        <v>2.2816512000000002</v>
      </c>
    </row>
    <row r="17" spans="1:22" x14ac:dyDescent="0.2">
      <c r="A17">
        <v>1</v>
      </c>
      <c r="B17" s="72">
        <v>2005</v>
      </c>
      <c r="C17" s="72">
        <v>6</v>
      </c>
      <c r="D17" s="86">
        <v>1.2960000000000005E-2</v>
      </c>
      <c r="E17" s="86">
        <v>1.3392000000000005E-2</v>
      </c>
      <c r="F17" s="86">
        <v>1.5298848000000003</v>
      </c>
      <c r="G17" s="86">
        <v>0.19612799999999997</v>
      </c>
      <c r="H17" s="86">
        <v>9.6815520000000017</v>
      </c>
      <c r="I17" s="86">
        <v>7.949750400000001</v>
      </c>
      <c r="J17" s="86">
        <v>2.270419200000001</v>
      </c>
      <c r="K17" s="86">
        <v>0.69560640000000007</v>
      </c>
      <c r="L17" s="86">
        <v>0.2482271999999999</v>
      </c>
      <c r="M17" s="86">
        <v>0.17012160000000007</v>
      </c>
      <c r="N17" s="86">
        <v>0.14627520000000002</v>
      </c>
      <c r="O17" s="86">
        <v>9.3139200000000033E-2</v>
      </c>
      <c r="P17" s="19">
        <v>33573</v>
      </c>
      <c r="Q17">
        <v>0.56557440000000003</v>
      </c>
      <c r="R17" s="73">
        <v>31</v>
      </c>
      <c r="S17" s="28">
        <f t="shared" si="0"/>
        <v>0.21116129032258066</v>
      </c>
      <c r="T17">
        <f>Q17/'App MODELE'!$Q$4*1000</f>
        <v>0.82511401269239193</v>
      </c>
      <c r="V17" s="38">
        <f t="shared" si="1"/>
        <v>23.007456000000005</v>
      </c>
    </row>
    <row r="18" spans="1:22" x14ac:dyDescent="0.2">
      <c r="A18">
        <v>1</v>
      </c>
      <c r="B18" s="72">
        <v>2006</v>
      </c>
      <c r="C18" s="72">
        <v>7</v>
      </c>
      <c r="D18" s="86">
        <v>3.585600000000002E-2</v>
      </c>
      <c r="E18" s="86">
        <v>8.5190400000000013E-2</v>
      </c>
      <c r="F18" s="86">
        <v>0.1060992</v>
      </c>
      <c r="G18" s="86">
        <v>0.15344640000000001</v>
      </c>
      <c r="H18" s="86">
        <v>0.1355616</v>
      </c>
      <c r="I18" s="86">
        <v>0.21384000000000006</v>
      </c>
      <c r="J18" s="86">
        <v>0.21202560000000001</v>
      </c>
      <c r="K18" s="86">
        <v>0.84015359999999994</v>
      </c>
      <c r="L18" s="86">
        <v>5.9011200000000021E-2</v>
      </c>
      <c r="M18" s="86">
        <v>2.6179200000000014E-2</v>
      </c>
      <c r="N18" s="86">
        <v>2.1081600000000013E-2</v>
      </c>
      <c r="O18" s="86">
        <v>1.874880000000001E-2</v>
      </c>
      <c r="P18" s="19">
        <v>33604</v>
      </c>
      <c r="Q18">
        <v>0.20856959999999999</v>
      </c>
      <c r="R18" s="73">
        <v>31</v>
      </c>
      <c r="S18" s="28">
        <f t="shared" si="0"/>
        <v>7.7870967741935471E-2</v>
      </c>
      <c r="T18">
        <f>Q18/'App MODELE'!$Q$4*1000</f>
        <v>0.30428127507476838</v>
      </c>
      <c r="V18" s="38">
        <f t="shared" si="1"/>
        <v>1.9071936000000003</v>
      </c>
    </row>
    <row r="19" spans="1:22" x14ac:dyDescent="0.2">
      <c r="A19">
        <v>1</v>
      </c>
      <c r="B19" s="72">
        <v>2007</v>
      </c>
      <c r="C19" s="72">
        <v>8</v>
      </c>
      <c r="D19" s="86">
        <v>1.8144000000000007E-2</v>
      </c>
      <c r="E19" s="86">
        <v>7.1971200000000013E-2</v>
      </c>
      <c r="F19" s="86">
        <v>1.9681920000000002</v>
      </c>
      <c r="G19" s="86">
        <v>0.23276159999999996</v>
      </c>
      <c r="H19" s="86">
        <v>3.1191263999999985</v>
      </c>
      <c r="I19" s="86">
        <v>0.26853119999999997</v>
      </c>
      <c r="J19" s="86">
        <v>0.19820159999999998</v>
      </c>
      <c r="K19" s="86">
        <v>0.20554560000000002</v>
      </c>
      <c r="L19" s="86">
        <v>0.18722880000000003</v>
      </c>
      <c r="M19" s="86">
        <v>0.16079040000000008</v>
      </c>
      <c r="N19" s="86">
        <v>0.16606080000000009</v>
      </c>
      <c r="O19" s="86">
        <v>0.15024960000000007</v>
      </c>
      <c r="P19" s="19">
        <v>33635</v>
      </c>
      <c r="Q19">
        <v>0.43295039999999996</v>
      </c>
      <c r="R19" s="73">
        <v>29</v>
      </c>
      <c r="S19" s="28">
        <f t="shared" si="0"/>
        <v>0.17279310344827584</v>
      </c>
      <c r="T19">
        <f>Q19/'App MODELE'!$Q$4*1000</f>
        <v>0.63162944051353109</v>
      </c>
      <c r="V19" s="38">
        <f t="shared" si="1"/>
        <v>6.7468031999999987</v>
      </c>
    </row>
    <row r="20" spans="1:22" x14ac:dyDescent="0.2">
      <c r="A20">
        <v>1</v>
      </c>
      <c r="B20" s="72">
        <v>2008</v>
      </c>
      <c r="C20" s="72">
        <v>9</v>
      </c>
      <c r="D20" s="86">
        <v>0.82503360000000014</v>
      </c>
      <c r="E20" s="86">
        <v>1.1445408000000004</v>
      </c>
      <c r="F20" s="86">
        <v>4.4152991999999998</v>
      </c>
      <c r="G20" s="86">
        <v>4.4583263999999989</v>
      </c>
      <c r="H20" s="86">
        <v>10.1889792</v>
      </c>
      <c r="I20" s="86">
        <v>16.622236800000003</v>
      </c>
      <c r="J20" s="86">
        <v>2.5309151999999999</v>
      </c>
      <c r="K20" s="86">
        <v>0.55650240000000017</v>
      </c>
      <c r="L20" s="86">
        <v>0.20692799999999997</v>
      </c>
      <c r="M20" s="86">
        <v>5.5209600000000025E-2</v>
      </c>
      <c r="N20" s="86">
        <v>2.9376000000000013E-2</v>
      </c>
      <c r="O20" s="86">
        <v>3.0326400000000014E-2</v>
      </c>
      <c r="P20" s="19">
        <v>33664</v>
      </c>
      <c r="Q20">
        <v>0.42629759999999989</v>
      </c>
      <c r="R20" s="73">
        <v>31</v>
      </c>
      <c r="S20" s="28">
        <f t="shared" si="0"/>
        <v>0.15916129032258061</v>
      </c>
      <c r="T20">
        <f>Q20/'App MODELE'!$Q$4*1000</f>
        <v>0.62192369975928197</v>
      </c>
      <c r="V20" s="38">
        <f t="shared" si="1"/>
        <v>41.063673600000001</v>
      </c>
    </row>
    <row r="21" spans="1:22" x14ac:dyDescent="0.2">
      <c r="A21">
        <v>1</v>
      </c>
      <c r="B21" s="72">
        <v>2009</v>
      </c>
      <c r="C21" s="72">
        <v>10</v>
      </c>
      <c r="D21" s="86">
        <v>0.84913920000000032</v>
      </c>
      <c r="E21" s="86">
        <v>0.11128320000000003</v>
      </c>
      <c r="F21" s="86">
        <v>0.24788159999999998</v>
      </c>
      <c r="G21" s="86">
        <v>18.491932800000001</v>
      </c>
      <c r="H21" s="86">
        <v>23.191747200000009</v>
      </c>
      <c r="I21" s="86">
        <v>41.743296000000001</v>
      </c>
      <c r="J21" s="86">
        <v>24.507360000000009</v>
      </c>
      <c r="K21" s="86">
        <v>2.6271260689655174</v>
      </c>
      <c r="L21" s="86">
        <v>1.2947039999999996</v>
      </c>
      <c r="M21" s="86">
        <v>0.76740480000000011</v>
      </c>
      <c r="N21" s="86">
        <v>0.44340479999999999</v>
      </c>
      <c r="O21" s="86">
        <v>0.19897920000000005</v>
      </c>
      <c r="P21" s="19">
        <v>33695</v>
      </c>
      <c r="Q21">
        <v>3.3285600000000009</v>
      </c>
      <c r="R21" s="73">
        <v>30</v>
      </c>
      <c r="S21" s="28">
        <f t="shared" si="0"/>
        <v>1.2841666666666669</v>
      </c>
      <c r="T21">
        <f>Q21/'App MODELE'!$Q$4*1000</f>
        <v>4.8560215916551188</v>
      </c>
      <c r="V21" s="38">
        <f t="shared" si="1"/>
        <v>114.47425886896552</v>
      </c>
    </row>
    <row r="22" spans="1:22" x14ac:dyDescent="0.2">
      <c r="A22">
        <v>1</v>
      </c>
      <c r="B22" s="72">
        <v>2010</v>
      </c>
      <c r="C22" s="72">
        <v>11</v>
      </c>
      <c r="D22" s="86">
        <v>0.22921919999999998</v>
      </c>
      <c r="E22" s="86">
        <v>2.1031488000000005</v>
      </c>
      <c r="F22" s="86">
        <v>8.4203712000000017</v>
      </c>
      <c r="G22" s="86">
        <v>7.6736159999999991</v>
      </c>
      <c r="H22" s="86">
        <v>2.7623808000000003</v>
      </c>
      <c r="I22" s="86">
        <v>3.6339839999999999</v>
      </c>
      <c r="J22" s="86">
        <v>3.7583136000000001</v>
      </c>
      <c r="K22" s="86">
        <v>1.6965504</v>
      </c>
      <c r="L22" s="86">
        <v>2.8997567999999991</v>
      </c>
      <c r="M22" s="86">
        <v>0.52280640000000012</v>
      </c>
      <c r="N22" s="86">
        <v>0.24546240000000005</v>
      </c>
      <c r="O22" s="86">
        <v>0.15284159999999999</v>
      </c>
      <c r="P22" s="19">
        <v>33725</v>
      </c>
      <c r="Q22">
        <v>0.54984960000000005</v>
      </c>
      <c r="R22" s="73">
        <v>31</v>
      </c>
      <c r="S22" s="28">
        <f t="shared" si="0"/>
        <v>0.20529032258064517</v>
      </c>
      <c r="T22">
        <f>Q22/'App MODELE'!$Q$4*1000</f>
        <v>0.80217317090962137</v>
      </c>
      <c r="V22" s="38">
        <f t="shared" si="1"/>
        <v>34.098451200000007</v>
      </c>
    </row>
    <row r="23" spans="1:22" x14ac:dyDescent="0.2">
      <c r="A23">
        <v>1</v>
      </c>
      <c r="B23" s="72">
        <v>2011</v>
      </c>
      <c r="C23" s="72">
        <v>12</v>
      </c>
      <c r="D23" s="86">
        <v>0.15517440000000005</v>
      </c>
      <c r="E23" s="86">
        <v>0.6434207999999999</v>
      </c>
      <c r="F23" s="86">
        <v>6.2430912000000012</v>
      </c>
      <c r="G23" s="86">
        <v>0.62009280000000011</v>
      </c>
      <c r="H23" s="86">
        <v>0.73828800000000006</v>
      </c>
      <c r="I23" s="86">
        <v>0.5527008000000001</v>
      </c>
      <c r="J23" s="86">
        <v>0.28581119999999999</v>
      </c>
      <c r="K23" s="86">
        <v>1.010448</v>
      </c>
      <c r="L23" s="86">
        <v>0.22412160000000009</v>
      </c>
      <c r="M23" s="86">
        <v>0.12432960000000003</v>
      </c>
      <c r="N23" s="86">
        <v>0.10532160000000003</v>
      </c>
      <c r="O23" s="86">
        <v>9.0288000000000049E-2</v>
      </c>
      <c r="P23" s="19">
        <v>33756</v>
      </c>
      <c r="Q23">
        <v>0.42534720000000015</v>
      </c>
      <c r="R23" s="73">
        <v>30</v>
      </c>
      <c r="S23" s="28">
        <f t="shared" si="0"/>
        <v>0.16410000000000005</v>
      </c>
      <c r="T23">
        <f>Q23/'App MODELE'!$Q$4*1000</f>
        <v>0.62053716536581827</v>
      </c>
      <c r="V23" s="38">
        <f t="shared" si="1"/>
        <v>10.793088000000001</v>
      </c>
    </row>
    <row r="24" spans="1:22" x14ac:dyDescent="0.2">
      <c r="A24">
        <v>1</v>
      </c>
      <c r="B24" s="72">
        <v>2012</v>
      </c>
      <c r="C24" s="72">
        <v>13</v>
      </c>
      <c r="D24" s="86">
        <v>7.9142400000000057E-2</v>
      </c>
      <c r="E24" s="86">
        <v>4.7057760000000011</v>
      </c>
      <c r="F24" s="86">
        <v>10.082102399999998</v>
      </c>
      <c r="G24" s="86">
        <v>3.3935328000000009</v>
      </c>
      <c r="H24" s="86">
        <v>2.2019904000000006</v>
      </c>
      <c r="I24" s="86">
        <v>0.8356608000000002</v>
      </c>
      <c r="J24" s="86">
        <v>6.4099296000000026</v>
      </c>
      <c r="K24" s="86">
        <v>2.1760703999999995</v>
      </c>
      <c r="L24" s="86">
        <v>0.38456640000000009</v>
      </c>
      <c r="M24" s="86">
        <v>0.15189119999999998</v>
      </c>
      <c r="N24" s="86">
        <v>9.6076800000000004E-2</v>
      </c>
      <c r="O24" s="86">
        <v>5.1148800000000022E-2</v>
      </c>
      <c r="P24" s="19">
        <v>33786</v>
      </c>
      <c r="Q24">
        <v>4.2422400000000034E-2</v>
      </c>
      <c r="R24" s="73">
        <v>31</v>
      </c>
      <c r="S24" s="28">
        <f t="shared" si="0"/>
        <v>1.5838709677419367E-2</v>
      </c>
      <c r="T24">
        <f>Q24/'App MODELE'!$Q$4*1000</f>
        <v>6.188985338099063E-2</v>
      </c>
      <c r="V24" s="38">
        <f t="shared" si="1"/>
        <v>30.567888000000004</v>
      </c>
    </row>
    <row r="25" spans="1:22" x14ac:dyDescent="0.2">
      <c r="A25">
        <v>1</v>
      </c>
      <c r="B25" s="72">
        <v>2013</v>
      </c>
      <c r="C25" s="72">
        <v>14</v>
      </c>
      <c r="D25" s="86">
        <v>4.2249600000000033E-2</v>
      </c>
      <c r="E25" s="86">
        <v>3.7929600000000029E-2</v>
      </c>
      <c r="F25" s="86">
        <v>0.10592640000000003</v>
      </c>
      <c r="G25" s="86">
        <v>8.0438400000000021E-2</v>
      </c>
      <c r="H25" s="86">
        <v>1.5430176</v>
      </c>
      <c r="I25" s="86">
        <v>0.8649503999999999</v>
      </c>
      <c r="J25" s="86">
        <v>0.16191359999999991</v>
      </c>
      <c r="K25" s="86">
        <v>0.28624319999999975</v>
      </c>
      <c r="L25" s="86">
        <v>4.8988800000000006E-2</v>
      </c>
      <c r="M25" s="86">
        <v>3.7152000000000025E-2</v>
      </c>
      <c r="N25" s="86">
        <v>3.7670400000000027E-2</v>
      </c>
      <c r="O25" s="86">
        <v>3.2140800000000018E-2</v>
      </c>
      <c r="P25" s="19">
        <v>33817</v>
      </c>
      <c r="Q25">
        <v>4.0608000000000026E-2</v>
      </c>
      <c r="R25" s="73">
        <v>31</v>
      </c>
      <c r="S25" s="28">
        <f t="shared" si="0"/>
        <v>1.5161290322580656E-2</v>
      </c>
      <c r="T25">
        <f>Q25/'App MODELE'!$Q$4*1000</f>
        <v>5.9242833175286343E-2</v>
      </c>
      <c r="V25" s="38">
        <f t="shared" si="1"/>
        <v>3.2786208000000001</v>
      </c>
    </row>
    <row r="26" spans="1:22" x14ac:dyDescent="0.2">
      <c r="A26">
        <v>1</v>
      </c>
      <c r="B26" s="72">
        <v>2014</v>
      </c>
      <c r="C26" s="72">
        <v>15</v>
      </c>
      <c r="D26" s="86">
        <v>0.41091839999999991</v>
      </c>
      <c r="E26" s="86">
        <v>5.3568000000000036E-3</v>
      </c>
      <c r="F26" s="86">
        <v>6.2642592000000006</v>
      </c>
      <c r="G26" s="86">
        <v>7.5370175999999969</v>
      </c>
      <c r="H26" s="86">
        <v>5.016643199999999</v>
      </c>
      <c r="I26" s="86">
        <v>0.63149759999999988</v>
      </c>
      <c r="J26" s="86">
        <v>1.9689695999999997</v>
      </c>
      <c r="K26" s="86">
        <v>0.21107519999999996</v>
      </c>
      <c r="L26" s="86">
        <v>0.12735359999999998</v>
      </c>
      <c r="M26" s="86">
        <v>3.1708800000000023E-2</v>
      </c>
      <c r="N26" s="86">
        <v>1.5379200000000006E-2</v>
      </c>
      <c r="O26" s="86">
        <v>1.3564800000000005E-2</v>
      </c>
      <c r="P26" s="19">
        <v>33848</v>
      </c>
      <c r="Q26">
        <v>4.1040000000000028E-2</v>
      </c>
      <c r="R26" s="73">
        <v>30</v>
      </c>
      <c r="S26" s="28">
        <f t="shared" si="0"/>
        <v>1.5833333333333342E-2</v>
      </c>
      <c r="T26">
        <f>Q26/'App MODELE'!$Q$4*1000</f>
        <v>5.9873076081406414E-2</v>
      </c>
      <c r="V26" s="38">
        <f t="shared" si="1"/>
        <v>22.233743999999998</v>
      </c>
    </row>
    <row r="27" spans="1:22" x14ac:dyDescent="0.2">
      <c r="A27">
        <v>1</v>
      </c>
      <c r="B27" s="72">
        <v>2015</v>
      </c>
      <c r="C27" s="72">
        <v>16</v>
      </c>
      <c r="D27" s="86">
        <v>0.91471679999999989</v>
      </c>
      <c r="E27" s="86">
        <v>0.11845440000000002</v>
      </c>
      <c r="F27" s="86">
        <v>7.8105600000000039E-2</v>
      </c>
      <c r="G27" s="86">
        <v>3.4905600000000023E-2</v>
      </c>
      <c r="H27" s="86">
        <v>0.21807359999999984</v>
      </c>
      <c r="I27" s="86">
        <v>2.3008320000000002</v>
      </c>
      <c r="J27" s="86">
        <v>0.35795520000000003</v>
      </c>
      <c r="K27" s="86">
        <v>2.5315200000000006E-2</v>
      </c>
      <c r="L27" s="86">
        <v>2.125440000000001E-2</v>
      </c>
      <c r="M27" s="86">
        <v>1.1923200000000005E-2</v>
      </c>
      <c r="N27" s="86">
        <v>1.0195200000000005E-2</v>
      </c>
      <c r="O27" s="86">
        <v>7.1712000000000026E-3</v>
      </c>
      <c r="P27" s="19">
        <v>33878</v>
      </c>
      <c r="Q27">
        <v>0.4091903999999999</v>
      </c>
      <c r="R27" s="73">
        <v>31</v>
      </c>
      <c r="S27" s="28">
        <f t="shared" si="0"/>
        <v>0.15277419354838706</v>
      </c>
      <c r="T27">
        <f>Q27/'App MODELE'!$Q$4*1000</f>
        <v>0.59696608067692736</v>
      </c>
      <c r="V27" s="38">
        <f t="shared" si="1"/>
        <v>4.0989024000000001</v>
      </c>
    </row>
    <row r="28" spans="1:22" x14ac:dyDescent="0.2">
      <c r="A28">
        <v>1</v>
      </c>
      <c r="B28" s="72">
        <v>2016</v>
      </c>
      <c r="C28" s="72">
        <v>17</v>
      </c>
      <c r="D28" s="86">
        <v>8.2944000000000056E-3</v>
      </c>
      <c r="E28" s="86">
        <v>0.9437471999999999</v>
      </c>
      <c r="F28" s="86">
        <v>1.7429472000000001</v>
      </c>
      <c r="G28" s="86">
        <v>2.1836736000000001</v>
      </c>
      <c r="H28" s="86">
        <v>0.17089919999999997</v>
      </c>
      <c r="I28" s="86">
        <v>1.5052607999999996</v>
      </c>
      <c r="J28" s="86">
        <v>3.1968000000000017E-2</v>
      </c>
      <c r="K28" s="86">
        <v>2.2550400000000009E-2</v>
      </c>
      <c r="L28" s="86">
        <v>1.6416000000000007E-2</v>
      </c>
      <c r="M28" s="86">
        <v>1.8144000000000007E-2</v>
      </c>
      <c r="N28" s="86">
        <v>1.719360000000001E-2</v>
      </c>
      <c r="O28" s="86">
        <v>1.719360000000001E-2</v>
      </c>
      <c r="P28" s="19">
        <v>33909</v>
      </c>
      <c r="Q28">
        <v>0.38828159999999984</v>
      </c>
      <c r="R28" s="73">
        <v>30</v>
      </c>
      <c r="S28" s="28">
        <f t="shared" si="0"/>
        <v>0.14979999999999993</v>
      </c>
      <c r="T28">
        <f>Q28/'App MODELE'!$Q$4*1000</f>
        <v>0.56646232402071606</v>
      </c>
      <c r="V28" s="38">
        <f t="shared" si="1"/>
        <v>6.6782879999999993</v>
      </c>
    </row>
    <row r="29" spans="1:22" x14ac:dyDescent="0.2">
      <c r="A29">
        <v>1</v>
      </c>
      <c r="B29" s="72">
        <v>2017</v>
      </c>
      <c r="C29" s="72">
        <v>18</v>
      </c>
      <c r="D29" s="86">
        <v>1.3046400000000005E-2</v>
      </c>
      <c r="E29" s="86">
        <v>6.1344000000000034E-3</v>
      </c>
      <c r="F29" s="86">
        <v>0.43882559999999987</v>
      </c>
      <c r="G29" s="86">
        <v>1.2146975999999996</v>
      </c>
      <c r="H29" s="86">
        <v>2.6121312000000003</v>
      </c>
      <c r="I29" s="86">
        <v>1.5497568000000015</v>
      </c>
      <c r="J29" s="86">
        <v>4.0659839999999985</v>
      </c>
      <c r="K29" s="86">
        <v>4.4944415999999991</v>
      </c>
      <c r="L29" s="86">
        <v>6.9811200000000045E-2</v>
      </c>
      <c r="M29" s="86">
        <v>3.9484800000000028E-2</v>
      </c>
      <c r="N29" s="86">
        <v>3.4560000000000028E-2</v>
      </c>
      <c r="O29" s="86">
        <v>2.6179200000000007E-2</v>
      </c>
      <c r="P29" s="19">
        <v>33939</v>
      </c>
      <c r="Q29">
        <v>0.23345280000000002</v>
      </c>
      <c r="R29" s="73">
        <v>31</v>
      </c>
      <c r="S29" s="28">
        <f t="shared" si="0"/>
        <v>8.7161290322580659E-2</v>
      </c>
      <c r="T29">
        <f>Q29/'App MODELE'!$Q$4*1000</f>
        <v>0.34058326646728426</v>
      </c>
      <c r="V29" s="38">
        <f t="shared" si="1"/>
        <v>14.5650528</v>
      </c>
    </row>
    <row r="30" spans="1:22" x14ac:dyDescent="0.2">
      <c r="A30">
        <v>1</v>
      </c>
      <c r="B30" s="72">
        <v>2018</v>
      </c>
      <c r="C30" s="72">
        <v>19</v>
      </c>
      <c r="D30" s="86">
        <v>9.1929600000000014E-2</v>
      </c>
      <c r="E30" s="86">
        <v>2.8836000000000004</v>
      </c>
      <c r="F30" s="86">
        <v>1.6466111999999997</v>
      </c>
      <c r="G30" s="86">
        <v>8.9769600000000047E-2</v>
      </c>
      <c r="H30" s="86">
        <v>0.1813536</v>
      </c>
      <c r="I30" s="86">
        <v>0.30594239999999995</v>
      </c>
      <c r="J30" s="86">
        <v>7.2316800000000042E-2</v>
      </c>
      <c r="K30" s="86">
        <v>7.2662400000000044E-2</v>
      </c>
      <c r="L30" s="86">
        <v>4.147200000000003E-2</v>
      </c>
      <c r="M30" s="86">
        <v>3.3350400000000023E-2</v>
      </c>
      <c r="N30" s="86">
        <v>1.9612800000000007E-2</v>
      </c>
      <c r="O30" s="86">
        <v>1.5638400000000014E-2</v>
      </c>
      <c r="P30" s="19">
        <v>33970</v>
      </c>
      <c r="Q30">
        <v>0.19854720000000001</v>
      </c>
      <c r="R30" s="73">
        <v>31</v>
      </c>
      <c r="S30" s="28">
        <f t="shared" si="0"/>
        <v>7.4129032258064526E-2</v>
      </c>
      <c r="T30">
        <f>Q30/'App MODELE'!$Q$4*1000</f>
        <v>0.28965963965278285</v>
      </c>
      <c r="V30" s="38">
        <f t="shared" si="1"/>
        <v>5.454259200000001</v>
      </c>
    </row>
    <row r="31" spans="1:22" x14ac:dyDescent="0.2">
      <c r="A31">
        <v>1</v>
      </c>
      <c r="B31" s="72">
        <v>2019</v>
      </c>
      <c r="C31" s="72">
        <v>20</v>
      </c>
      <c r="D31" s="86">
        <v>8.7264000000000039E-3</v>
      </c>
      <c r="E31" s="86">
        <v>7.1712000000000043E-3</v>
      </c>
      <c r="F31" s="86">
        <v>1.1318400000000004E-2</v>
      </c>
      <c r="G31" s="86">
        <v>1.4043456000000012</v>
      </c>
      <c r="H31" s="86">
        <v>3.9916800000000002E-2</v>
      </c>
      <c r="I31" s="86">
        <v>1.0022400000000006E-2</v>
      </c>
      <c r="J31" s="86">
        <v>9.4176000000000069E-3</v>
      </c>
      <c r="K31" s="86">
        <v>0.23016960000000003</v>
      </c>
      <c r="L31" s="86">
        <v>2.0843136000000002</v>
      </c>
      <c r="M31" s="86">
        <v>1.0022400000000006E-2</v>
      </c>
      <c r="N31" s="86">
        <v>3.5424000000000015E-3</v>
      </c>
      <c r="O31" s="86">
        <v>1.9008000000000007E-3</v>
      </c>
      <c r="P31" s="19">
        <v>34001</v>
      </c>
      <c r="Q31">
        <v>5.4950400000000024E-2</v>
      </c>
      <c r="R31" s="73">
        <v>28</v>
      </c>
      <c r="S31" s="28">
        <f t="shared" si="0"/>
        <v>2.2714285714285729E-2</v>
      </c>
      <c r="T31">
        <f>Q31/'App MODELE'!$Q$4*1000</f>
        <v>8.0166897658472569E-2</v>
      </c>
      <c r="V31" s="38">
        <f t="shared" si="1"/>
        <v>3.8208672000000017</v>
      </c>
    </row>
    <row r="32" spans="1:22" x14ac:dyDescent="0.2">
      <c r="A32">
        <v>1</v>
      </c>
      <c r="B32" s="72">
        <v>2020</v>
      </c>
      <c r="C32" s="72">
        <v>21</v>
      </c>
      <c r="D32" s="86">
        <v>0</v>
      </c>
      <c r="E32" s="86">
        <v>8.6400000000000027E-5</v>
      </c>
      <c r="F32" s="86">
        <v>0.6132671999999999</v>
      </c>
      <c r="G32" s="86">
        <v>1.0679904000000007</v>
      </c>
      <c r="H32" s="86">
        <v>9.5123807999999972</v>
      </c>
      <c r="I32" s="86">
        <v>1.9945440000000001</v>
      </c>
      <c r="J32" s="86">
        <v>3.4802783999999978</v>
      </c>
      <c r="K32" s="86">
        <v>0.111456</v>
      </c>
      <c r="L32" s="86">
        <v>0.12147840000000007</v>
      </c>
      <c r="M32" s="86">
        <v>2.0304000000000006E-2</v>
      </c>
      <c r="N32" s="86">
        <v>0</v>
      </c>
      <c r="O32" s="86">
        <v>1.7280000000000008E-3</v>
      </c>
      <c r="P32" s="19">
        <v>34029</v>
      </c>
      <c r="Q32">
        <v>1.2983328000000001</v>
      </c>
      <c r="R32" s="73">
        <v>31</v>
      </c>
      <c r="S32" s="28">
        <f t="shared" si="0"/>
        <v>0.48474193548387101</v>
      </c>
      <c r="T32">
        <f>Q32/'App MODELE'!$Q$4*1000</f>
        <v>1.8941320300532496</v>
      </c>
      <c r="V32" s="38">
        <f t="shared" si="1"/>
        <v>16.923513599999996</v>
      </c>
    </row>
    <row r="33" spans="1:22" x14ac:dyDescent="0.2">
      <c r="A33">
        <v>1</v>
      </c>
      <c r="B33" s="72">
        <v>2021</v>
      </c>
      <c r="C33" s="72">
        <v>22</v>
      </c>
      <c r="D33" s="86">
        <v>6.3164448000000026E-2</v>
      </c>
      <c r="E33" s="86">
        <v>6.0671203200000023E-2</v>
      </c>
      <c r="F33" s="86">
        <v>9.6789945599999996E-2</v>
      </c>
      <c r="G33" s="86">
        <v>2.0125825056000002</v>
      </c>
      <c r="H33" s="86">
        <v>8.9198668799999992E-2</v>
      </c>
      <c r="I33" s="86">
        <v>7.5142080000000028E-2</v>
      </c>
      <c r="J33" s="86">
        <v>1.2034525536</v>
      </c>
      <c r="K33" s="86">
        <v>4.4993663999999975E-2</v>
      </c>
      <c r="L33" s="86">
        <v>8.4150230399999998E-2</v>
      </c>
      <c r="M33" s="86">
        <v>2.9878848000000013E-3</v>
      </c>
      <c r="N33" s="86">
        <v>7.5600000000000008E-5</v>
      </c>
      <c r="O33" s="86">
        <v>0</v>
      </c>
      <c r="P33" s="19">
        <v>34060</v>
      </c>
      <c r="Q33">
        <v>0.19560959999999999</v>
      </c>
      <c r="R33" s="73">
        <v>30</v>
      </c>
      <c r="S33" s="28">
        <f t="shared" si="0"/>
        <v>7.5466666666666668E-2</v>
      </c>
      <c r="T33">
        <f>Q33/'App MODELE'!$Q$4*1000</f>
        <v>0.28537398789116636</v>
      </c>
      <c r="V33" s="38">
        <f t="shared" si="1"/>
        <v>3.7332087840000008</v>
      </c>
    </row>
    <row r="34" spans="1:22" x14ac:dyDescent="0.2">
      <c r="A34">
        <v>1</v>
      </c>
      <c r="B34" s="72">
        <v>2022</v>
      </c>
      <c r="C34" s="72">
        <v>23</v>
      </c>
      <c r="D34" s="86">
        <v>0</v>
      </c>
      <c r="E34" s="86">
        <v>0.80911137599999994</v>
      </c>
      <c r="F34" s="86">
        <v>1.3489286400000002E-2</v>
      </c>
      <c r="G34" s="86">
        <v>7.808808758399997</v>
      </c>
      <c r="H34" s="86">
        <v>0.30621723840000009</v>
      </c>
      <c r="I34" s="86">
        <v>3.9390993791999991</v>
      </c>
      <c r="J34" s="86">
        <v>2.92095936E-2</v>
      </c>
      <c r="K34" s="86">
        <v>1.12784832E-2</v>
      </c>
      <c r="L34" s="86">
        <v>4.5674626464000001</v>
      </c>
      <c r="M34" s="86">
        <v>1.0758355200000003E-2</v>
      </c>
      <c r="N34" s="86">
        <v>4.694112E-4</v>
      </c>
      <c r="O34" s="86">
        <v>0</v>
      </c>
      <c r="P34" s="19">
        <v>34090</v>
      </c>
      <c r="Q34">
        <v>6.1084800000000036E-2</v>
      </c>
      <c r="R34" s="73">
        <v>31</v>
      </c>
      <c r="S34" s="28">
        <f t="shared" si="0"/>
        <v>2.2806451612903237E-2</v>
      </c>
      <c r="T34">
        <f>Q34/'App MODELE'!$Q$4*1000</f>
        <v>8.9116346925377538E-2</v>
      </c>
      <c r="V34" s="38">
        <f t="shared" si="1"/>
        <v>17.495904527999997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5.806080000000003E-2</v>
      </c>
      <c r="R35" s="73">
        <v>30</v>
      </c>
      <c r="S35" s="28">
        <f t="shared" si="0"/>
        <v>2.2400000000000014E-2</v>
      </c>
      <c r="T35">
        <f>Q35/'App MODELE'!$Q$4*1000</f>
        <v>8.4704646582537055E-2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5.9270400000000022E-2</v>
      </c>
      <c r="R36" s="73">
        <v>31</v>
      </c>
      <c r="S36" s="28">
        <f t="shared" si="0"/>
        <v>2.2129032258064521E-2</v>
      </c>
      <c r="T36">
        <f>Q36/'App MODELE'!$Q$4*1000</f>
        <v>8.6469326719673237E-2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5.7801600000000029E-2</v>
      </c>
      <c r="R37" s="73">
        <v>31</v>
      </c>
      <c r="S37" s="28">
        <f t="shared" si="0"/>
        <v>2.1580645161290334E-2</v>
      </c>
      <c r="T37">
        <f>Q37/'App MODELE'!$Q$4*1000</f>
        <v>8.4326500838865018E-2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5.9097600000000014E-2</v>
      </c>
      <c r="R38" s="73">
        <v>30</v>
      </c>
      <c r="S38" s="28">
        <f t="shared" si="0"/>
        <v>2.2800000000000001E-2</v>
      </c>
      <c r="T38">
        <f>Q38/'App MODELE'!$Q$4*1000</f>
        <v>8.6217229557225189E-2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0.53844480000000017</v>
      </c>
      <c r="R39" s="73">
        <v>31</v>
      </c>
      <c r="S39" s="28">
        <f t="shared" si="0"/>
        <v>0.20103225806451619</v>
      </c>
      <c r="T39">
        <f>Q39/'App MODELE'!$Q$4*1000</f>
        <v>0.78553475818805174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6.0792768000000006</v>
      </c>
      <c r="R40" s="73">
        <v>30</v>
      </c>
      <c r="S40" s="28">
        <f t="shared" si="0"/>
        <v>2.3454000000000006</v>
      </c>
      <c r="T40">
        <f>Q40/'App MODELE'!$Q$4*1000</f>
        <v>8.8690302720840322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0.20640959999999989</v>
      </c>
      <c r="R41" s="73">
        <v>31</v>
      </c>
      <c r="S41" s="28">
        <f t="shared" si="0"/>
        <v>7.7064516129032215E-2</v>
      </c>
      <c r="T41">
        <f>Q41/'App MODELE'!$Q$4*1000</f>
        <v>0.30113006054416785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1.8016992000000005</v>
      </c>
      <c r="R42" s="73">
        <v>31</v>
      </c>
      <c r="S42" s="28">
        <f t="shared" si="0"/>
        <v>0.67267741935483893</v>
      </c>
      <c r="T42">
        <f>Q42/'App MODELE'!$Q$4*1000</f>
        <v>2.6284910642643524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6.9616800000000003</v>
      </c>
      <c r="R43" s="73">
        <v>28</v>
      </c>
      <c r="S43" s="28">
        <f t="shared" si="0"/>
        <v>2.8776785714285715</v>
      </c>
      <c r="T43">
        <f>Q43/'App MODELE'!$Q$4*1000</f>
        <v>10.156364432124882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1.5928703999999998</v>
      </c>
      <c r="R44" s="73">
        <v>31</v>
      </c>
      <c r="S44" s="28">
        <f t="shared" si="0"/>
        <v>0.59470967741935488</v>
      </c>
      <c r="T44">
        <f>Q44/'App MODELE'!$Q$4*1000</f>
        <v>2.323831643445911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4.8729600000000019E-2</v>
      </c>
      <c r="R45" s="73">
        <v>30</v>
      </c>
      <c r="S45" s="28">
        <f t="shared" si="0"/>
        <v>1.8800000000000011E-2</v>
      </c>
      <c r="T45">
        <f>Q45/'App MODELE'!$Q$4*1000</f>
        <v>7.1091399810343597E-2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2.0822400000000008E-2</v>
      </c>
      <c r="R46" s="73">
        <v>31</v>
      </c>
      <c r="S46" s="28">
        <f t="shared" si="0"/>
        <v>7.7741935483870992E-3</v>
      </c>
      <c r="T46">
        <f>Q46/'App MODELE'!$Q$4*1000</f>
        <v>3.0377708074987245E-2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1.0281600000000004E-2</v>
      </c>
      <c r="R47" s="73">
        <v>30</v>
      </c>
      <c r="S47" s="28">
        <f t="shared" si="0"/>
        <v>3.9666666666666687E-3</v>
      </c>
      <c r="T47">
        <f>Q47/'App MODELE'!$Q$4*1000</f>
        <v>1.4999781165657601E-2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2.6784000000000018E-3</v>
      </c>
      <c r="R48" s="73">
        <v>31</v>
      </c>
      <c r="S48" s="28">
        <f t="shared" si="0"/>
        <v>1.0000000000000007E-3</v>
      </c>
      <c r="T48">
        <f>Q48/'App MODELE'!$Q$4*1000</f>
        <v>3.9075060179444183E-3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2.937600000000002E-3</v>
      </c>
      <c r="R49" s="73">
        <v>31</v>
      </c>
      <c r="S49" s="28">
        <f t="shared" si="0"/>
        <v>1.0967741935483878E-3</v>
      </c>
      <c r="T49">
        <f>Q49/'App MODELE'!$Q$4*1000</f>
        <v>4.2856517616164588E-3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1.6848000000000002E-2</v>
      </c>
      <c r="R50" s="73">
        <v>30</v>
      </c>
      <c r="S50" s="28">
        <f t="shared" si="0"/>
        <v>6.5000000000000014E-3</v>
      </c>
      <c r="T50">
        <f>Q50/'App MODELE'!$Q$4*1000</f>
        <v>2.4579473338682618E-2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2.1859200000000013E-2</v>
      </c>
      <c r="R51" s="73">
        <v>31</v>
      </c>
      <c r="S51" s="28">
        <f t="shared" si="0"/>
        <v>8.1612903225806478E-3</v>
      </c>
      <c r="T51">
        <f>Q51/'App MODELE'!$Q$4*1000</f>
        <v>3.1890291049675411E-2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0.19569599999999995</v>
      </c>
      <c r="R52" s="73">
        <v>30</v>
      </c>
      <c r="S52" s="28">
        <f t="shared" si="0"/>
        <v>7.5499999999999984E-2</v>
      </c>
      <c r="T52">
        <f>Q52/'App MODELE'!$Q$4*1000</f>
        <v>0.28550003647239031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3.7152000000000023E-3</v>
      </c>
      <c r="R53" s="73">
        <v>31</v>
      </c>
      <c r="S53" s="28">
        <f t="shared" si="0"/>
        <v>1.3870967741935491E-3</v>
      </c>
      <c r="T53">
        <f>Q53/'App MODELE'!$Q$4*1000</f>
        <v>5.4200889926325803E-3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2.6784000000000018E-3</v>
      </c>
      <c r="R54" s="73">
        <v>31</v>
      </c>
      <c r="S54" s="28">
        <f t="shared" si="0"/>
        <v>1.0000000000000007E-3</v>
      </c>
      <c r="T54">
        <f>Q54/'App MODELE'!$Q$4*1000</f>
        <v>3.9075060179444183E-3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2.4192000000000016E-3</v>
      </c>
      <c r="R55" s="73">
        <v>28</v>
      </c>
      <c r="S55" s="28">
        <f t="shared" si="0"/>
        <v>1.0000000000000007E-3</v>
      </c>
      <c r="T55">
        <f>Q55/'App MODELE'!$Q$4*1000</f>
        <v>3.5293602742723779E-3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2.6784000000000018E-3</v>
      </c>
      <c r="R56" s="73">
        <v>31</v>
      </c>
      <c r="S56" s="28">
        <f t="shared" si="0"/>
        <v>1.0000000000000007E-3</v>
      </c>
      <c r="T56">
        <f>Q56/'App MODELE'!$Q$4*1000</f>
        <v>3.9075060179444183E-3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2.9808000000000008E-2</v>
      </c>
      <c r="R57" s="73">
        <v>30</v>
      </c>
      <c r="S57" s="28">
        <f t="shared" si="0"/>
        <v>1.1500000000000002E-2</v>
      </c>
      <c r="T57">
        <f>Q57/'App MODELE'!$Q$4*1000</f>
        <v>4.3486760522284638E-2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3.1968000000000014E-3</v>
      </c>
      <c r="R58" s="73">
        <v>31</v>
      </c>
      <c r="S58" s="28">
        <f t="shared" si="0"/>
        <v>1.1935483870967748E-3</v>
      </c>
      <c r="T58">
        <f>Q58/'App MODELE'!$Q$4*1000</f>
        <v>4.6637975052884985E-3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2.5920000000000014E-3</v>
      </c>
      <c r="R59" s="73">
        <v>30</v>
      </c>
      <c r="S59" s="28">
        <f t="shared" si="0"/>
        <v>1.0000000000000007E-3</v>
      </c>
      <c r="T59">
        <f>Q59/'App MODELE'!$Q$4*1000</f>
        <v>3.7814574367204044E-3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2.6784000000000018E-3</v>
      </c>
      <c r="R60" s="73">
        <v>31</v>
      </c>
      <c r="S60" s="28">
        <f t="shared" si="0"/>
        <v>1.0000000000000007E-3</v>
      </c>
      <c r="T60">
        <f>Q60/'App MODELE'!$Q$4*1000</f>
        <v>3.9075060179444183E-3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4.0608000000000024E-3</v>
      </c>
      <c r="R61" s="73">
        <v>31</v>
      </c>
      <c r="S61" s="28">
        <f t="shared" si="0"/>
        <v>1.5161290322580655E-3</v>
      </c>
      <c r="T61">
        <f>Q61/'App MODELE'!$Q$4*1000</f>
        <v>5.9242833175286334E-3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1.0886400000000003E-2</v>
      </c>
      <c r="R62" s="73">
        <v>30</v>
      </c>
      <c r="S62" s="28">
        <f t="shared" si="0"/>
        <v>4.2000000000000015E-3</v>
      </c>
      <c r="T62">
        <f>Q62/'App MODELE'!$Q$4*1000</f>
        <v>1.5882121234225693E-2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2.9376000000000013E-2</v>
      </c>
      <c r="R63" s="73">
        <v>31</v>
      </c>
      <c r="S63" s="28">
        <f t="shared" si="0"/>
        <v>1.0967741935483876E-2</v>
      </c>
      <c r="T63">
        <f>Q63/'App MODELE'!$Q$4*1000</f>
        <v>4.2856517616164581E-2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1.700352000000001</v>
      </c>
      <c r="R64" s="73">
        <v>30</v>
      </c>
      <c r="S64" s="28">
        <f t="shared" si="0"/>
        <v>0.65600000000000036</v>
      </c>
      <c r="T64">
        <f>Q64/'App MODELE'!$Q$4*1000</f>
        <v>2.4806360784885855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3.7050912</v>
      </c>
      <c r="R65" s="73">
        <v>31</v>
      </c>
      <c r="S65" s="28">
        <f t="shared" si="0"/>
        <v>1.3833225806451614</v>
      </c>
      <c r="T65">
        <f>Q65/'App MODELE'!$Q$4*1000</f>
        <v>5.4053413086293673</v>
      </c>
      <c r="V65" s="38">
        <f t="shared" si="1"/>
        <v>0</v>
      </c>
    </row>
    <row r="66" spans="2:22" x14ac:dyDescent="0.2">
      <c r="P66" s="19">
        <v>35065</v>
      </c>
      <c r="Q66">
        <v>21.430224000000003</v>
      </c>
      <c r="R66" s="73">
        <v>31</v>
      </c>
      <c r="S66" s="28">
        <f t="shared" si="0"/>
        <v>8.0011290322580653</v>
      </c>
      <c r="T66">
        <f>Q66/'App MODELE'!$Q$4*1000</f>
        <v>31.26445984389817</v>
      </c>
    </row>
    <row r="67" spans="2:22" x14ac:dyDescent="0.2">
      <c r="P67" s="19">
        <v>35096</v>
      </c>
      <c r="Q67">
        <v>4.802976000000001</v>
      </c>
      <c r="R67" s="73">
        <v>29</v>
      </c>
      <c r="S67" s="28">
        <f t="shared" ref="S67:S130" si="2">Q67/R67/24/3600*1000000</f>
        <v>1.9168965517241383</v>
      </c>
      <c r="T67">
        <f>Q67/'App MODELE'!$Q$4*1000</f>
        <v>7.0070406302429076</v>
      </c>
    </row>
    <row r="68" spans="2:22" x14ac:dyDescent="0.2">
      <c r="P68" s="19">
        <v>35125</v>
      </c>
      <c r="Q68">
        <v>10.3022496</v>
      </c>
      <c r="R68" s="73">
        <v>31</v>
      </c>
      <c r="S68" s="28">
        <f t="shared" si="2"/>
        <v>3.84641935483871</v>
      </c>
      <c r="T68">
        <f>Q68/'App MODELE'!$Q$4*1000</f>
        <v>15.029906776570135</v>
      </c>
    </row>
    <row r="69" spans="2:22" x14ac:dyDescent="0.2">
      <c r="P69" s="19">
        <v>35156</v>
      </c>
      <c r="Q69">
        <v>0.4383071999999999</v>
      </c>
      <c r="R69" s="73">
        <v>30</v>
      </c>
      <c r="S69" s="28">
        <f t="shared" si="2"/>
        <v>0.16909999999999997</v>
      </c>
      <c r="T69">
        <f>Q69/'App MODELE'!$Q$4*1000</f>
        <v>0.63944445254941984</v>
      </c>
    </row>
    <row r="70" spans="2:22" x14ac:dyDescent="0.2">
      <c r="P70" s="19">
        <v>35186</v>
      </c>
      <c r="Q70">
        <v>0.64039679999999999</v>
      </c>
      <c r="R70" s="73">
        <v>31</v>
      </c>
      <c r="S70" s="28">
        <f t="shared" si="2"/>
        <v>0.23909677419354836</v>
      </c>
      <c r="T70">
        <f>Q70/'App MODELE'!$Q$4*1000</f>
        <v>0.93427208403238737</v>
      </c>
    </row>
    <row r="71" spans="2:22" x14ac:dyDescent="0.2">
      <c r="P71" s="19">
        <v>35217</v>
      </c>
      <c r="Q71">
        <v>0.20381759999999996</v>
      </c>
      <c r="R71" s="73">
        <v>30</v>
      </c>
      <c r="S71" s="28">
        <f t="shared" si="2"/>
        <v>7.8633333333333319E-2</v>
      </c>
      <c r="T71">
        <f>Q71/'App MODELE'!$Q$4*1000</f>
        <v>0.2973486031074476</v>
      </c>
    </row>
    <row r="72" spans="2:22" x14ac:dyDescent="0.2">
      <c r="P72" s="19">
        <v>35247</v>
      </c>
      <c r="Q72">
        <v>5.9443200000000036E-2</v>
      </c>
      <c r="R72" s="73">
        <v>31</v>
      </c>
      <c r="S72" s="28">
        <f t="shared" si="2"/>
        <v>2.2193548387096786E-2</v>
      </c>
      <c r="T72">
        <f>Q72/'App MODELE'!$Q$4*1000</f>
        <v>8.6721423882121285E-2</v>
      </c>
    </row>
    <row r="73" spans="2:22" x14ac:dyDescent="0.2">
      <c r="P73" s="19">
        <v>35278</v>
      </c>
      <c r="Q73">
        <v>1.9008000000000011E-2</v>
      </c>
      <c r="R73" s="73">
        <v>31</v>
      </c>
      <c r="S73" s="28">
        <f t="shared" si="2"/>
        <v>7.096774193548391E-3</v>
      </c>
      <c r="T73">
        <f>Q73/'App MODELE'!$Q$4*1000</f>
        <v>2.7730687869282969E-2</v>
      </c>
    </row>
    <row r="74" spans="2:22" x14ac:dyDescent="0.2">
      <c r="P74" s="19">
        <v>35309</v>
      </c>
      <c r="Q74">
        <v>6.9984000000000032E-2</v>
      </c>
      <c r="R74" s="73">
        <v>30</v>
      </c>
      <c r="S74" s="28">
        <f t="shared" si="2"/>
        <v>2.7000000000000014E-2</v>
      </c>
      <c r="T74">
        <f>Q74/'App MODELE'!$Q$4*1000</f>
        <v>0.10209935079145091</v>
      </c>
    </row>
    <row r="75" spans="2:22" x14ac:dyDescent="0.2">
      <c r="P75" s="19">
        <v>35339</v>
      </c>
      <c r="Q75">
        <v>0.12389760000000001</v>
      </c>
      <c r="R75" s="73">
        <v>31</v>
      </c>
      <c r="S75" s="28">
        <f t="shared" si="2"/>
        <v>4.6258064516129037E-2</v>
      </c>
      <c r="T75">
        <f>Q75/'App MODELE'!$Q$4*1000</f>
        <v>0.18075366547523525</v>
      </c>
    </row>
    <row r="76" spans="2:22" x14ac:dyDescent="0.2">
      <c r="P76" s="19">
        <v>35370</v>
      </c>
      <c r="Q76">
        <v>0.37920959999999992</v>
      </c>
      <c r="R76" s="73">
        <v>30</v>
      </c>
      <c r="S76" s="28">
        <f t="shared" si="2"/>
        <v>0.14629999999999999</v>
      </c>
      <c r="T76">
        <f>Q76/'App MODELE'!$Q$4*1000</f>
        <v>0.55322722299219484</v>
      </c>
    </row>
    <row r="77" spans="2:22" x14ac:dyDescent="0.2">
      <c r="P77" s="19">
        <v>35400</v>
      </c>
      <c r="Q77">
        <v>22.128768000000001</v>
      </c>
      <c r="R77" s="73">
        <v>31</v>
      </c>
      <c r="S77" s="28">
        <f t="shared" si="2"/>
        <v>8.2619354838709675</v>
      </c>
      <c r="T77">
        <f>Q77/'App MODELE'!$Q$4*1000</f>
        <v>32.283562623094312</v>
      </c>
    </row>
    <row r="78" spans="2:22" x14ac:dyDescent="0.2">
      <c r="P78" s="19">
        <v>35431</v>
      </c>
      <c r="Q78">
        <v>22.275648</v>
      </c>
      <c r="R78" s="73">
        <v>31</v>
      </c>
      <c r="S78" s="28">
        <f t="shared" si="2"/>
        <v>8.3167741935483868</v>
      </c>
      <c r="T78">
        <f>Q78/'App MODELE'!$Q$4*1000</f>
        <v>32.497845211175139</v>
      </c>
    </row>
    <row r="79" spans="2:22" x14ac:dyDescent="0.2">
      <c r="P79" s="19">
        <v>35462</v>
      </c>
      <c r="Q79">
        <v>0.97286400000000017</v>
      </c>
      <c r="R79" s="73">
        <v>28</v>
      </c>
      <c r="S79" s="28">
        <f t="shared" si="2"/>
        <v>0.40214285714285719</v>
      </c>
      <c r="T79">
        <f>Q79/'App MODELE'!$Q$4*1000</f>
        <v>1.4193070245823913</v>
      </c>
    </row>
    <row r="80" spans="2:22" x14ac:dyDescent="0.2">
      <c r="P80" s="19">
        <v>35490</v>
      </c>
      <c r="Q80">
        <v>0.67357440000000002</v>
      </c>
      <c r="R80" s="73">
        <v>31</v>
      </c>
      <c r="S80" s="28">
        <f t="shared" si="2"/>
        <v>0.25148387096774194</v>
      </c>
      <c r="T80">
        <f>Q80/'App MODELE'!$Q$4*1000</f>
        <v>0.98267473922240856</v>
      </c>
    </row>
    <row r="81" spans="16:20" x14ac:dyDescent="0.2">
      <c r="P81" s="19">
        <v>35521</v>
      </c>
      <c r="Q81">
        <v>2.2480416000000001</v>
      </c>
      <c r="R81" s="73">
        <v>30</v>
      </c>
      <c r="S81" s="28">
        <f t="shared" si="2"/>
        <v>0.86729999999999996</v>
      </c>
      <c r="T81">
        <f>Q81/'App MODELE'!$Q$4*1000</f>
        <v>3.2796580348676052</v>
      </c>
    </row>
    <row r="82" spans="16:20" x14ac:dyDescent="0.2">
      <c r="P82" s="19">
        <v>35551</v>
      </c>
      <c r="Q82">
        <v>0.26231040000000017</v>
      </c>
      <c r="R82" s="73">
        <v>31</v>
      </c>
      <c r="S82" s="28">
        <f t="shared" si="2"/>
        <v>9.7935483870967802E-2</v>
      </c>
      <c r="T82">
        <f>Q82/'App MODELE'!$Q$4*1000</f>
        <v>0.38268349259610496</v>
      </c>
    </row>
    <row r="83" spans="16:20" x14ac:dyDescent="0.2">
      <c r="P83" s="19">
        <v>35582</v>
      </c>
      <c r="Q83">
        <v>0.17599680000000001</v>
      </c>
      <c r="R83" s="73">
        <v>30</v>
      </c>
      <c r="S83" s="28">
        <f t="shared" si="2"/>
        <v>6.7900000000000002E-2</v>
      </c>
      <c r="T83">
        <f>Q83/'App MODELE'!$Q$4*1000</f>
        <v>0.25676095995331533</v>
      </c>
    </row>
    <row r="84" spans="16:20" x14ac:dyDescent="0.2">
      <c r="P84" s="19">
        <v>35612</v>
      </c>
      <c r="Q84">
        <v>0.12605760000000002</v>
      </c>
      <c r="R84" s="73">
        <v>31</v>
      </c>
      <c r="S84" s="28">
        <f t="shared" si="2"/>
        <v>4.7064516129032265E-2</v>
      </c>
      <c r="T84">
        <f>Q84/'App MODELE'!$Q$4*1000</f>
        <v>0.1839048800058356</v>
      </c>
    </row>
    <row r="85" spans="16:20" x14ac:dyDescent="0.2">
      <c r="P85" s="19">
        <v>35643</v>
      </c>
      <c r="Q85">
        <v>0.11655360000000002</v>
      </c>
      <c r="R85" s="73">
        <v>31</v>
      </c>
      <c r="S85" s="28">
        <f t="shared" si="2"/>
        <v>4.3516129032258072E-2</v>
      </c>
      <c r="T85">
        <f>Q85/'App MODELE'!$Q$4*1000</f>
        <v>0.17003953607119413</v>
      </c>
    </row>
    <row r="86" spans="16:20" x14ac:dyDescent="0.2">
      <c r="P86" s="19">
        <v>35674</v>
      </c>
      <c r="Q86">
        <v>6.9033600000000028E-2</v>
      </c>
      <c r="R86" s="73">
        <v>30</v>
      </c>
      <c r="S86" s="28">
        <f t="shared" si="2"/>
        <v>2.6633333333333346E-2</v>
      </c>
      <c r="T86">
        <f>Q86/'App MODELE'!$Q$4*1000</f>
        <v>0.10071281639798677</v>
      </c>
    </row>
    <row r="87" spans="16:20" x14ac:dyDescent="0.2">
      <c r="P87" s="19">
        <v>35704</v>
      </c>
      <c r="Q87">
        <v>0.70338239999999952</v>
      </c>
      <c r="R87" s="73">
        <v>31</v>
      </c>
      <c r="S87" s="28">
        <f t="shared" si="2"/>
        <v>0.26261290322580627</v>
      </c>
      <c r="T87">
        <f>Q87/'App MODELE'!$Q$4*1000</f>
        <v>1.0261614997446924</v>
      </c>
    </row>
    <row r="88" spans="16:20" x14ac:dyDescent="0.2">
      <c r="P88" s="19">
        <v>35735</v>
      </c>
      <c r="Q88">
        <v>1.5488928</v>
      </c>
      <c r="R88" s="73">
        <v>30</v>
      </c>
      <c r="S88" s="28">
        <f t="shared" si="2"/>
        <v>0.59756666666666669</v>
      </c>
      <c r="T88">
        <f>Q88/'App MODELE'!$Q$4*1000</f>
        <v>2.2596729156028887</v>
      </c>
    </row>
    <row r="89" spans="16:20" x14ac:dyDescent="0.2">
      <c r="P89" s="19">
        <v>35765</v>
      </c>
      <c r="Q89">
        <v>2.2514111999999997</v>
      </c>
      <c r="R89" s="73">
        <v>31</v>
      </c>
      <c r="S89" s="28">
        <f t="shared" si="2"/>
        <v>0.84058064516129027</v>
      </c>
      <c r="T89">
        <f>Q89/'App MODELE'!$Q$4*1000</f>
        <v>3.2845739295353411</v>
      </c>
    </row>
    <row r="90" spans="16:20" x14ac:dyDescent="0.2">
      <c r="P90" s="19">
        <v>35796</v>
      </c>
      <c r="Q90">
        <v>0.97182720000000011</v>
      </c>
      <c r="R90" s="73">
        <v>31</v>
      </c>
      <c r="S90" s="28">
        <f t="shared" si="2"/>
        <v>0.36283870967741938</v>
      </c>
      <c r="T90">
        <f>Q90/'App MODELE'!$Q$4*1000</f>
        <v>1.4177944416077031</v>
      </c>
    </row>
    <row r="91" spans="16:20" x14ac:dyDescent="0.2">
      <c r="P91" s="19">
        <v>35827</v>
      </c>
      <c r="Q91">
        <v>4.7835359999999989</v>
      </c>
      <c r="R91" s="73">
        <v>28</v>
      </c>
      <c r="S91" s="28">
        <f t="shared" si="2"/>
        <v>1.9773214285714282</v>
      </c>
      <c r="T91">
        <f>Q91/'App MODELE'!$Q$4*1000</f>
        <v>6.9786796994675013</v>
      </c>
    </row>
    <row r="92" spans="16:20" x14ac:dyDescent="0.2">
      <c r="P92" s="19">
        <v>35855</v>
      </c>
      <c r="Q92">
        <v>0.19604160000000001</v>
      </c>
      <c r="R92" s="73">
        <v>31</v>
      </c>
      <c r="S92" s="28">
        <f t="shared" si="2"/>
        <v>7.3193548387096782E-2</v>
      </c>
      <c r="T92">
        <f>Q92/'App MODELE'!$Q$4*1000</f>
        <v>0.28600423079728649</v>
      </c>
    </row>
    <row r="93" spans="16:20" x14ac:dyDescent="0.2">
      <c r="P93" s="19">
        <v>35886</v>
      </c>
      <c r="Q93">
        <v>0.18567360000000002</v>
      </c>
      <c r="R93" s="73">
        <v>30</v>
      </c>
      <c r="S93" s="28">
        <f t="shared" si="2"/>
        <v>7.1633333333333341E-2</v>
      </c>
      <c r="T93">
        <f>Q93/'App MODELE'!$Q$4*1000</f>
        <v>0.27087840105040484</v>
      </c>
    </row>
    <row r="94" spans="16:20" x14ac:dyDescent="0.2">
      <c r="P94" s="19">
        <v>35916</v>
      </c>
      <c r="Q94">
        <v>0.13694400000000012</v>
      </c>
      <c r="R94" s="73">
        <v>31</v>
      </c>
      <c r="S94" s="28">
        <f t="shared" si="2"/>
        <v>5.1129032258064554E-2</v>
      </c>
      <c r="T94">
        <f>Q94/'App MODELE'!$Q$4*1000</f>
        <v>0.19978700124006143</v>
      </c>
    </row>
    <row r="95" spans="16:20" x14ac:dyDescent="0.2">
      <c r="P95" s="19">
        <v>35947</v>
      </c>
      <c r="Q95">
        <v>8.7091200000000021E-2</v>
      </c>
      <c r="R95" s="73">
        <v>30</v>
      </c>
      <c r="S95" s="28">
        <f t="shared" si="2"/>
        <v>3.3600000000000012E-2</v>
      </c>
      <c r="T95">
        <f>Q95/'App MODELE'!$Q$4*1000</f>
        <v>0.12705696987380555</v>
      </c>
    </row>
    <row r="96" spans="16:20" x14ac:dyDescent="0.2">
      <c r="P96" s="19">
        <v>35977</v>
      </c>
      <c r="Q96">
        <v>3.5251200000000024E-2</v>
      </c>
      <c r="R96" s="73">
        <v>31</v>
      </c>
      <c r="S96" s="28">
        <f t="shared" si="2"/>
        <v>1.3161290322580654E-2</v>
      </c>
      <c r="T96">
        <f>Q96/'App MODELE'!$Q$4*1000</f>
        <v>5.1427821139397506E-2</v>
      </c>
    </row>
    <row r="97" spans="16:20" x14ac:dyDescent="0.2">
      <c r="P97" s="19">
        <v>36008</v>
      </c>
      <c r="Q97">
        <v>2.5660800000000004E-2</v>
      </c>
      <c r="R97" s="73">
        <v>31</v>
      </c>
      <c r="S97" s="28">
        <f t="shared" si="2"/>
        <v>9.5806451612903236E-3</v>
      </c>
      <c r="T97">
        <f>Q97/'App MODELE'!$Q$4*1000</f>
        <v>3.7436428623531991E-2</v>
      </c>
    </row>
    <row r="98" spans="16:20" x14ac:dyDescent="0.2">
      <c r="P98" s="19">
        <v>36039</v>
      </c>
      <c r="Q98">
        <v>2.2550400000000009E-2</v>
      </c>
      <c r="R98" s="73">
        <v>30</v>
      </c>
      <c r="S98" s="28">
        <f t="shared" si="2"/>
        <v>8.7000000000000029E-3</v>
      </c>
      <c r="T98">
        <f>Q98/'App MODELE'!$Q$4*1000</f>
        <v>3.2898679699467519E-2</v>
      </c>
    </row>
    <row r="99" spans="16:20" x14ac:dyDescent="0.2">
      <c r="P99" s="19">
        <v>36069</v>
      </c>
      <c r="Q99">
        <v>2.1427200000000014E-2</v>
      </c>
      <c r="R99" s="73">
        <v>31</v>
      </c>
      <c r="S99" s="28">
        <f t="shared" si="2"/>
        <v>8.0000000000000054E-3</v>
      </c>
      <c r="T99">
        <f>Q99/'App MODELE'!$Q$4*1000</f>
        <v>3.1260048143555347E-2</v>
      </c>
    </row>
    <row r="100" spans="16:20" x14ac:dyDescent="0.2">
      <c r="P100" s="19">
        <v>36100</v>
      </c>
      <c r="Q100">
        <v>2.4364800000000009E-2</v>
      </c>
      <c r="R100" s="73">
        <v>30</v>
      </c>
      <c r="S100" s="28">
        <f t="shared" si="2"/>
        <v>9.4000000000000056E-3</v>
      </c>
      <c r="T100">
        <f>Q100/'App MODELE'!$Q$4*1000</f>
        <v>3.5545699905171799E-2</v>
      </c>
    </row>
    <row r="101" spans="16:20" x14ac:dyDescent="0.2">
      <c r="P101" s="19">
        <v>36130</v>
      </c>
      <c r="Q101">
        <v>0.4427999999999998</v>
      </c>
      <c r="R101" s="73">
        <v>31</v>
      </c>
      <c r="S101" s="28">
        <f t="shared" si="2"/>
        <v>0.16532258064516123</v>
      </c>
      <c r="T101">
        <f>Q101/'App MODELE'!$Q$4*1000</f>
        <v>0.64599897877306856</v>
      </c>
    </row>
    <row r="102" spans="16:20" x14ac:dyDescent="0.2">
      <c r="P102" s="19">
        <v>36161</v>
      </c>
      <c r="Q102">
        <v>0.14264639999999987</v>
      </c>
      <c r="R102" s="73">
        <v>31</v>
      </c>
      <c r="S102" s="28">
        <f t="shared" si="2"/>
        <v>5.3258064516128988E-2</v>
      </c>
      <c r="T102">
        <f>Q102/'App MODELE'!$Q$4*1000</f>
        <v>0.20810620760084594</v>
      </c>
    </row>
    <row r="103" spans="16:20" x14ac:dyDescent="0.2">
      <c r="P103" s="19">
        <v>36192</v>
      </c>
      <c r="Q103">
        <v>7.6895999999999996E-3</v>
      </c>
      <c r="R103" s="73">
        <v>28</v>
      </c>
      <c r="S103" s="28">
        <f t="shared" si="2"/>
        <v>3.1785714285714286E-3</v>
      </c>
      <c r="T103">
        <f>Q103/'App MODELE'!$Q$4*1000</f>
        <v>1.1218323728937192E-2</v>
      </c>
    </row>
    <row r="104" spans="16:20" x14ac:dyDescent="0.2">
      <c r="P104" s="19">
        <v>36220</v>
      </c>
      <c r="Q104">
        <v>1.4342400000000009E-2</v>
      </c>
      <c r="R104" s="73">
        <v>31</v>
      </c>
      <c r="S104" s="28">
        <f t="shared" si="2"/>
        <v>5.3548387096774234E-3</v>
      </c>
      <c r="T104">
        <f>Q104/'App MODELE'!$Q$4*1000</f>
        <v>2.0924064483186237E-2</v>
      </c>
    </row>
    <row r="105" spans="16:20" x14ac:dyDescent="0.2">
      <c r="P105" s="19">
        <v>36251</v>
      </c>
      <c r="Q105">
        <v>3.7152000000000018E-2</v>
      </c>
      <c r="R105" s="73">
        <v>30</v>
      </c>
      <c r="S105" s="28">
        <f t="shared" si="2"/>
        <v>1.433333333333334E-2</v>
      </c>
      <c r="T105">
        <f>Q105/'App MODELE'!$Q$4*1000</f>
        <v>5.4200889926325796E-2</v>
      </c>
    </row>
    <row r="106" spans="16:20" x14ac:dyDescent="0.2">
      <c r="P106" s="19">
        <v>36281</v>
      </c>
      <c r="Q106">
        <v>3.4473600000000014E-2</v>
      </c>
      <c r="R106" s="73">
        <v>31</v>
      </c>
      <c r="S106" s="28">
        <f t="shared" si="2"/>
        <v>1.2870967741935489E-2</v>
      </c>
      <c r="T106">
        <f>Q106/'App MODELE'!$Q$4*1000</f>
        <v>5.0293383908381367E-2</v>
      </c>
    </row>
    <row r="107" spans="16:20" x14ac:dyDescent="0.2">
      <c r="P107" s="19">
        <v>36312</v>
      </c>
      <c r="Q107">
        <v>1.0800000000000004E-2</v>
      </c>
      <c r="R107" s="73">
        <v>30</v>
      </c>
      <c r="S107" s="28">
        <f t="shared" si="2"/>
        <v>4.1666666666666683E-3</v>
      </c>
      <c r="T107">
        <f>Q107/'App MODELE'!$Q$4*1000</f>
        <v>1.5756072653001683E-2</v>
      </c>
    </row>
    <row r="108" spans="16:20" x14ac:dyDescent="0.2">
      <c r="P108" s="19">
        <v>36342</v>
      </c>
      <c r="Q108">
        <v>2.280960000000001E-2</v>
      </c>
      <c r="R108" s="73">
        <v>31</v>
      </c>
      <c r="S108" s="28">
        <f t="shared" si="2"/>
        <v>8.5161290322580702E-3</v>
      </c>
      <c r="T108">
        <f>Q108/'App MODELE'!$Q$4*1000</f>
        <v>3.3276825443139556E-2</v>
      </c>
    </row>
    <row r="109" spans="16:20" x14ac:dyDescent="0.2">
      <c r="P109" s="19">
        <v>36373</v>
      </c>
      <c r="Q109">
        <v>1.8057600000000007E-2</v>
      </c>
      <c r="R109" s="73">
        <v>31</v>
      </c>
      <c r="S109" s="28">
        <f t="shared" si="2"/>
        <v>6.7419354838709703E-3</v>
      </c>
      <c r="T109">
        <f>Q109/'App MODELE'!$Q$4*1000</f>
        <v>2.6344153475818814E-2</v>
      </c>
    </row>
    <row r="110" spans="16:20" x14ac:dyDescent="0.2">
      <c r="P110" s="19">
        <v>36404</v>
      </c>
      <c r="Q110">
        <v>9.4176000000000034E-3</v>
      </c>
      <c r="R110" s="73">
        <v>30</v>
      </c>
      <c r="S110" s="28">
        <f t="shared" si="2"/>
        <v>3.6333333333333348E-3</v>
      </c>
      <c r="T110">
        <f>Q110/'App MODELE'!$Q$4*1000</f>
        <v>1.3739295353417467E-2</v>
      </c>
    </row>
    <row r="111" spans="16:20" x14ac:dyDescent="0.2">
      <c r="P111" s="19">
        <v>36434</v>
      </c>
      <c r="Q111">
        <v>5.2012800000000005E-2</v>
      </c>
      <c r="R111" s="73">
        <v>31</v>
      </c>
      <c r="S111" s="28">
        <f t="shared" si="2"/>
        <v>1.9419354838709681E-2</v>
      </c>
      <c r="T111">
        <f>Q111/'App MODELE'!$Q$4*1000</f>
        <v>7.5881245896856089E-2</v>
      </c>
    </row>
    <row r="112" spans="16:20" x14ac:dyDescent="0.2">
      <c r="P112" s="19">
        <v>36465</v>
      </c>
      <c r="Q112">
        <v>0.4269888</v>
      </c>
      <c r="R112" s="73">
        <v>30</v>
      </c>
      <c r="S112" s="28">
        <f t="shared" si="2"/>
        <v>0.16473333333333331</v>
      </c>
      <c r="T112">
        <f>Q112/'App MODELE'!$Q$4*1000</f>
        <v>0.62293208840907432</v>
      </c>
    </row>
    <row r="113" spans="16:20" x14ac:dyDescent="0.2">
      <c r="P113" s="19">
        <v>36495</v>
      </c>
      <c r="Q113">
        <v>0.25462079999999998</v>
      </c>
      <c r="R113" s="73">
        <v>31</v>
      </c>
      <c r="S113" s="28">
        <f t="shared" si="2"/>
        <v>9.5064516129032259E-2</v>
      </c>
      <c r="T113">
        <f>Q113/'App MODELE'!$Q$4*1000</f>
        <v>0.37146516886716752</v>
      </c>
    </row>
    <row r="114" spans="16:20" x14ac:dyDescent="0.2">
      <c r="P114" s="19">
        <v>36526</v>
      </c>
      <c r="Q114">
        <v>0.12942719999999996</v>
      </c>
      <c r="R114" s="73">
        <v>31</v>
      </c>
      <c r="S114" s="28">
        <f t="shared" si="2"/>
        <v>4.8322580645161282E-2</v>
      </c>
      <c r="T114">
        <f>Q114/'App MODELE'!$Q$4*1000</f>
        <v>0.18882077467357203</v>
      </c>
    </row>
    <row r="115" spans="16:20" x14ac:dyDescent="0.2">
      <c r="P115" s="19">
        <v>36557</v>
      </c>
      <c r="Q115">
        <v>1.391040000000001E-2</v>
      </c>
      <c r="R115" s="73">
        <v>29</v>
      </c>
      <c r="S115" s="28">
        <f t="shared" si="2"/>
        <v>5.5517241379310382E-3</v>
      </c>
      <c r="T115">
        <f>Q115/'App MODELE'!$Q$4*1000</f>
        <v>2.0293821577066176E-2</v>
      </c>
    </row>
    <row r="116" spans="16:20" x14ac:dyDescent="0.2">
      <c r="P116" s="19">
        <v>36586</v>
      </c>
      <c r="Q116">
        <v>9.5904000000000059E-3</v>
      </c>
      <c r="R116" s="73">
        <v>31</v>
      </c>
      <c r="S116" s="28">
        <f t="shared" si="2"/>
        <v>3.5806451612903252E-3</v>
      </c>
      <c r="T116">
        <f>Q116/'App MODELE'!$Q$4*1000</f>
        <v>1.3991392515865496E-2</v>
      </c>
    </row>
    <row r="117" spans="16:20" x14ac:dyDescent="0.2">
      <c r="P117" s="19">
        <v>36617</v>
      </c>
      <c r="Q117">
        <v>0.42206399999999988</v>
      </c>
      <c r="R117" s="73">
        <v>30</v>
      </c>
      <c r="S117" s="28">
        <f t="shared" si="2"/>
        <v>0.16283333333333327</v>
      </c>
      <c r="T117">
        <f>Q117/'App MODELE'!$Q$4*1000</f>
        <v>0.61574731927930537</v>
      </c>
    </row>
    <row r="118" spans="16:20" x14ac:dyDescent="0.2">
      <c r="P118" s="19">
        <v>36647</v>
      </c>
      <c r="Q118">
        <v>2.6870400000000006E-2</v>
      </c>
      <c r="R118" s="73">
        <v>31</v>
      </c>
      <c r="S118" s="28">
        <f t="shared" si="2"/>
        <v>1.0032258064516133E-2</v>
      </c>
      <c r="T118">
        <f>Q118/'App MODELE'!$Q$4*1000</f>
        <v>3.920110876066818E-2</v>
      </c>
    </row>
    <row r="119" spans="16:20" x14ac:dyDescent="0.2">
      <c r="P119" s="19">
        <v>36678</v>
      </c>
      <c r="Q119">
        <v>5.8752000000000014E-3</v>
      </c>
      <c r="R119" s="73">
        <v>30</v>
      </c>
      <c r="S119" s="28">
        <f t="shared" si="2"/>
        <v>2.2666666666666673E-3</v>
      </c>
      <c r="T119">
        <f>Q119/'App MODELE'!$Q$4*1000</f>
        <v>8.5713035232329142E-3</v>
      </c>
    </row>
    <row r="120" spans="16:20" x14ac:dyDescent="0.2">
      <c r="P120" s="19">
        <v>36708</v>
      </c>
      <c r="Q120">
        <v>5.3568000000000036E-3</v>
      </c>
      <c r="R120" s="73">
        <v>31</v>
      </c>
      <c r="S120" s="28">
        <f t="shared" si="2"/>
        <v>2.0000000000000013E-3</v>
      </c>
      <c r="T120">
        <f>Q120/'App MODELE'!$Q$4*1000</f>
        <v>7.8150120358888367E-3</v>
      </c>
    </row>
    <row r="121" spans="16:20" x14ac:dyDescent="0.2">
      <c r="P121" s="19">
        <v>36739</v>
      </c>
      <c r="Q121">
        <v>5.3568000000000036E-3</v>
      </c>
      <c r="R121" s="73">
        <v>31</v>
      </c>
      <c r="S121" s="28">
        <f t="shared" si="2"/>
        <v>2.0000000000000013E-3</v>
      </c>
      <c r="T121">
        <f>Q121/'App MODELE'!$Q$4*1000</f>
        <v>7.8150120358888367E-3</v>
      </c>
    </row>
    <row r="122" spans="16:20" x14ac:dyDescent="0.2">
      <c r="P122" s="19">
        <v>36770</v>
      </c>
      <c r="Q122">
        <v>5.2704000000000023E-3</v>
      </c>
      <c r="R122" s="73">
        <v>30</v>
      </c>
      <c r="S122" s="28">
        <f t="shared" si="2"/>
        <v>2.033333333333334E-3</v>
      </c>
      <c r="T122">
        <f>Q122/'App MODELE'!$Q$4*1000</f>
        <v>7.6889634546648223E-3</v>
      </c>
    </row>
    <row r="123" spans="16:20" x14ac:dyDescent="0.2">
      <c r="P123" s="19">
        <v>36800</v>
      </c>
      <c r="Q123">
        <v>0.92715840000000005</v>
      </c>
      <c r="R123" s="73">
        <v>31</v>
      </c>
      <c r="S123" s="28">
        <f t="shared" si="2"/>
        <v>0.34616129032258069</v>
      </c>
      <c r="T123">
        <f>Q123/'App MODELE'!$Q$4*1000</f>
        <v>1.3526273251148881</v>
      </c>
    </row>
    <row r="124" spans="16:20" x14ac:dyDescent="0.2">
      <c r="P124" s="19">
        <v>36831</v>
      </c>
      <c r="Q124">
        <v>0.14627519999999994</v>
      </c>
      <c r="R124" s="73">
        <v>30</v>
      </c>
      <c r="S124" s="28">
        <f t="shared" si="2"/>
        <v>5.6433333333333301E-2</v>
      </c>
      <c r="T124">
        <f>Q124/'App MODELE'!$Q$4*1000</f>
        <v>0.21340024801225463</v>
      </c>
    </row>
    <row r="125" spans="16:20" x14ac:dyDescent="0.2">
      <c r="P125" s="19">
        <v>36861</v>
      </c>
      <c r="Q125">
        <v>5.3593055999999999</v>
      </c>
      <c r="R125" s="73">
        <v>31</v>
      </c>
      <c r="S125" s="28">
        <f t="shared" si="2"/>
        <v>2.0009354838709679</v>
      </c>
      <c r="T125">
        <f>Q125/'App MODELE'!$Q$4*1000</f>
        <v>7.8186674447443281</v>
      </c>
    </row>
    <row r="126" spans="16:20" x14ac:dyDescent="0.2">
      <c r="P126" s="19">
        <v>36892</v>
      </c>
      <c r="Q126">
        <v>2.1882527999999999</v>
      </c>
      <c r="R126" s="73">
        <v>31</v>
      </c>
      <c r="S126" s="28">
        <f t="shared" si="2"/>
        <v>0.81699999999999995</v>
      </c>
      <c r="T126">
        <f>Q126/'App MODELE'!$Q$4*1000</f>
        <v>3.1924324166605875</v>
      </c>
    </row>
    <row r="127" spans="16:20" x14ac:dyDescent="0.2">
      <c r="P127" s="19">
        <v>36923</v>
      </c>
      <c r="Q127">
        <v>5.0198400000000025E-2</v>
      </c>
      <c r="R127" s="73">
        <v>28</v>
      </c>
      <c r="S127" s="28">
        <f t="shared" si="2"/>
        <v>2.0750000000000011E-2</v>
      </c>
      <c r="T127">
        <f>Q127/'App MODELE'!$Q$4*1000</f>
        <v>7.323422569115183E-2</v>
      </c>
    </row>
    <row r="128" spans="16:20" x14ac:dyDescent="0.2">
      <c r="P128" s="19">
        <v>36951</v>
      </c>
      <c r="Q128">
        <v>2.4451200000000006E-2</v>
      </c>
      <c r="R128" s="73">
        <v>31</v>
      </c>
      <c r="S128" s="28">
        <f t="shared" si="2"/>
        <v>9.1290322580645181E-3</v>
      </c>
      <c r="T128">
        <f>Q128/'App MODELE'!$Q$4*1000</f>
        <v>3.5671748486395809E-2</v>
      </c>
    </row>
    <row r="129" spans="16:20" x14ac:dyDescent="0.2">
      <c r="P129" s="19">
        <v>36982</v>
      </c>
      <c r="Q129">
        <v>7.7760000000000034E-3</v>
      </c>
      <c r="R129" s="73">
        <v>30</v>
      </c>
      <c r="S129" s="28">
        <f t="shared" si="2"/>
        <v>3.0000000000000014E-3</v>
      </c>
      <c r="T129">
        <f>Q129/'App MODELE'!$Q$4*1000</f>
        <v>1.1344372310161211E-2</v>
      </c>
    </row>
    <row r="130" spans="16:20" x14ac:dyDescent="0.2">
      <c r="P130" s="19">
        <v>37012</v>
      </c>
      <c r="Q130">
        <v>1.0195200000000007E-2</v>
      </c>
      <c r="R130" s="73">
        <v>31</v>
      </c>
      <c r="S130" s="28">
        <f t="shared" si="2"/>
        <v>3.8064516129032288E-3</v>
      </c>
      <c r="T130">
        <f>Q130/'App MODELE'!$Q$4*1000</f>
        <v>1.4873732584433592E-2</v>
      </c>
    </row>
    <row r="131" spans="16:20" x14ac:dyDescent="0.2">
      <c r="P131" s="19">
        <v>37043</v>
      </c>
      <c r="Q131">
        <v>7.9488000000000059E-3</v>
      </c>
      <c r="R131" s="73">
        <v>30</v>
      </c>
      <c r="S131" s="28">
        <f t="shared" ref="S131:S194" si="3">Q131/R131/24/3600*1000000</f>
        <v>3.0666666666666689E-3</v>
      </c>
      <c r="T131">
        <f>Q131/'App MODELE'!$Q$4*1000</f>
        <v>1.1596469472609243E-2</v>
      </c>
    </row>
    <row r="132" spans="16:20" x14ac:dyDescent="0.2">
      <c r="P132" s="19">
        <v>37073</v>
      </c>
      <c r="Q132">
        <v>6.9984000000000027E-3</v>
      </c>
      <c r="R132" s="73">
        <v>31</v>
      </c>
      <c r="S132" s="28">
        <f t="shared" si="3"/>
        <v>2.6129032258064523E-3</v>
      </c>
      <c r="T132">
        <f>Q132/'App MODELE'!$Q$4*1000</f>
        <v>1.0209935079145091E-2</v>
      </c>
    </row>
    <row r="133" spans="16:20" x14ac:dyDescent="0.2">
      <c r="P133" s="19">
        <v>37104</v>
      </c>
      <c r="Q133">
        <v>5.5296000000000034E-3</v>
      </c>
      <c r="R133" s="73">
        <v>31</v>
      </c>
      <c r="S133" s="28">
        <f t="shared" si="3"/>
        <v>2.064516129032259E-3</v>
      </c>
      <c r="T133">
        <f>Q133/'App MODELE'!$Q$4*1000</f>
        <v>8.0671091983368637E-3</v>
      </c>
    </row>
    <row r="134" spans="16:20" x14ac:dyDescent="0.2">
      <c r="P134" s="19">
        <v>37135</v>
      </c>
      <c r="Q134">
        <v>5.1840000000000028E-3</v>
      </c>
      <c r="R134" s="73">
        <v>30</v>
      </c>
      <c r="S134" s="28">
        <f t="shared" si="3"/>
        <v>2.0000000000000013E-3</v>
      </c>
      <c r="T134">
        <f>Q134/'App MODELE'!$Q$4*1000</f>
        <v>7.5629148734408088E-3</v>
      </c>
    </row>
    <row r="135" spans="16:20" x14ac:dyDescent="0.2">
      <c r="P135" s="19">
        <v>37165</v>
      </c>
      <c r="Q135">
        <v>5.3568000000000036E-3</v>
      </c>
      <c r="R135" s="73">
        <v>31</v>
      </c>
      <c r="S135" s="28">
        <f t="shared" si="3"/>
        <v>2.0000000000000013E-3</v>
      </c>
      <c r="T135">
        <f>Q135/'App MODELE'!$Q$4*1000</f>
        <v>7.8150120358888367E-3</v>
      </c>
    </row>
    <row r="136" spans="16:20" x14ac:dyDescent="0.2">
      <c r="P136" s="19">
        <v>37196</v>
      </c>
      <c r="Q136">
        <v>2.3932800000000004E-2</v>
      </c>
      <c r="R136" s="73">
        <v>30</v>
      </c>
      <c r="S136" s="28">
        <f t="shared" si="3"/>
        <v>9.2333333333333347E-3</v>
      </c>
      <c r="T136">
        <f>Q136/'App MODELE'!$Q$4*1000</f>
        <v>3.4915456999051721E-2</v>
      </c>
    </row>
    <row r="137" spans="16:20" x14ac:dyDescent="0.2">
      <c r="P137" s="19">
        <v>37226</v>
      </c>
      <c r="Q137">
        <v>9.297072</v>
      </c>
      <c r="R137" s="73">
        <v>31</v>
      </c>
      <c r="S137" s="28">
        <f t="shared" si="3"/>
        <v>3.4711290322580641</v>
      </c>
      <c r="T137">
        <f>Q137/'App MODELE'!$Q$4*1000</f>
        <v>13.563457582609963</v>
      </c>
    </row>
    <row r="138" spans="16:20" x14ac:dyDescent="0.2">
      <c r="P138" s="19">
        <v>37257</v>
      </c>
      <c r="Q138">
        <v>9.0720000000000054E-3</v>
      </c>
      <c r="R138" s="73">
        <v>31</v>
      </c>
      <c r="S138" s="28">
        <f t="shared" si="3"/>
        <v>3.3870967741935504E-3</v>
      </c>
      <c r="T138">
        <f>Q138/'App MODELE'!$Q$4*1000</f>
        <v>1.3235101028521417E-2</v>
      </c>
    </row>
    <row r="139" spans="16:20" x14ac:dyDescent="0.2">
      <c r="P139" s="19">
        <v>37288</v>
      </c>
      <c r="Q139">
        <v>5.6160000000000021E-3</v>
      </c>
      <c r="R139" s="73">
        <v>28</v>
      </c>
      <c r="S139" s="28">
        <f t="shared" si="3"/>
        <v>2.3214285714285724E-3</v>
      </c>
      <c r="T139">
        <f>Q139/'App MODELE'!$Q$4*1000</f>
        <v>8.1931577795608754E-3</v>
      </c>
    </row>
    <row r="140" spans="16:20" x14ac:dyDescent="0.2">
      <c r="P140" s="19">
        <v>37316</v>
      </c>
      <c r="Q140">
        <v>0.69543359999999976</v>
      </c>
      <c r="R140" s="73">
        <v>31</v>
      </c>
      <c r="S140" s="28">
        <f t="shared" si="3"/>
        <v>0.2596451612903225</v>
      </c>
      <c r="T140">
        <f>Q140/'App MODELE'!$Q$4*1000</f>
        <v>1.0145650302720837</v>
      </c>
    </row>
    <row r="141" spans="16:20" x14ac:dyDescent="0.2">
      <c r="P141" s="19">
        <v>37347</v>
      </c>
      <c r="Q141">
        <v>1.3284863999999998</v>
      </c>
      <c r="R141" s="73">
        <v>30</v>
      </c>
      <c r="S141" s="28">
        <f t="shared" si="3"/>
        <v>0.51253333333333329</v>
      </c>
      <c r="T141">
        <f>Q141/'App MODELE'!$Q$4*1000</f>
        <v>1.9381229849004302</v>
      </c>
    </row>
    <row r="142" spans="16:20" x14ac:dyDescent="0.2">
      <c r="P142" s="19">
        <v>37377</v>
      </c>
      <c r="Q142">
        <v>6.7737599999999995E-2</v>
      </c>
      <c r="R142" s="73">
        <v>31</v>
      </c>
      <c r="S142" s="28">
        <f t="shared" si="3"/>
        <v>2.5290322580645157E-2</v>
      </c>
      <c r="T142">
        <f>Q142/'App MODELE'!$Q$4*1000</f>
        <v>9.8822087679626511E-2</v>
      </c>
    </row>
    <row r="143" spans="16:20" x14ac:dyDescent="0.2">
      <c r="P143" s="19">
        <v>37408</v>
      </c>
      <c r="Q143">
        <v>5.1840000000000028E-3</v>
      </c>
      <c r="R143" s="73">
        <v>30</v>
      </c>
      <c r="S143" s="28">
        <f t="shared" si="3"/>
        <v>2.0000000000000013E-3</v>
      </c>
      <c r="T143">
        <f>Q143/'App MODELE'!$Q$4*1000</f>
        <v>7.5629148734408088E-3</v>
      </c>
    </row>
    <row r="144" spans="16:20" x14ac:dyDescent="0.2">
      <c r="P144" s="19">
        <v>37438</v>
      </c>
      <c r="Q144">
        <v>5.3568000000000036E-3</v>
      </c>
      <c r="R144" s="73">
        <v>31</v>
      </c>
      <c r="S144" s="28">
        <f t="shared" si="3"/>
        <v>2.0000000000000013E-3</v>
      </c>
      <c r="T144">
        <f>Q144/'App MODELE'!$Q$4*1000</f>
        <v>7.8150120358888367E-3</v>
      </c>
    </row>
    <row r="145" spans="16:20" x14ac:dyDescent="0.2">
      <c r="P145" s="19">
        <v>37469</v>
      </c>
      <c r="Q145">
        <v>5.3568000000000036E-3</v>
      </c>
      <c r="R145" s="73">
        <v>31</v>
      </c>
      <c r="S145" s="28">
        <f t="shared" si="3"/>
        <v>2.0000000000000013E-3</v>
      </c>
      <c r="T145">
        <f>Q145/'App MODELE'!$Q$4*1000</f>
        <v>7.8150120358888367E-3</v>
      </c>
    </row>
    <row r="146" spans="16:20" x14ac:dyDescent="0.2">
      <c r="P146" s="19">
        <v>37500</v>
      </c>
      <c r="Q146" s="87"/>
      <c r="R146" s="73">
        <v>30</v>
      </c>
      <c r="S146" s="28">
        <f t="shared" ref="S146:S157" si="4">Q230/R146/24/3600*1000000</f>
        <v>0.32760000000000011</v>
      </c>
    </row>
    <row r="147" spans="16:20" x14ac:dyDescent="0.2">
      <c r="P147" s="19">
        <v>37530</v>
      </c>
      <c r="Q147" s="87"/>
      <c r="R147" s="73">
        <v>31</v>
      </c>
      <c r="S147" s="28">
        <f t="shared" si="4"/>
        <v>4.1548387096774199E-2</v>
      </c>
    </row>
    <row r="148" spans="16:20" x14ac:dyDescent="0.2">
      <c r="P148" s="19">
        <v>37561</v>
      </c>
      <c r="Q148" s="87"/>
      <c r="R148" s="73">
        <v>30</v>
      </c>
      <c r="S148" s="28">
        <f t="shared" si="4"/>
        <v>9.563333333333332E-2</v>
      </c>
    </row>
    <row r="149" spans="16:20" x14ac:dyDescent="0.2">
      <c r="P149" s="19">
        <v>37591</v>
      </c>
      <c r="Q149" s="87"/>
      <c r="R149" s="73">
        <v>31</v>
      </c>
      <c r="S149" s="28">
        <f t="shared" si="4"/>
        <v>6.9040967741935493</v>
      </c>
    </row>
    <row r="150" spans="16:20" x14ac:dyDescent="0.2">
      <c r="P150" s="19">
        <v>37622</v>
      </c>
      <c r="Q150" s="87"/>
      <c r="R150" s="73">
        <v>31</v>
      </c>
      <c r="S150" s="28">
        <f t="shared" si="4"/>
        <v>8.6588064516129073</v>
      </c>
    </row>
    <row r="151" spans="16:20" x14ac:dyDescent="0.2">
      <c r="P151" s="19">
        <v>37653</v>
      </c>
      <c r="Q151" s="87"/>
      <c r="R151" s="73">
        <v>28</v>
      </c>
      <c r="S151" s="28">
        <f t="shared" si="4"/>
        <v>17.254999999999999</v>
      </c>
    </row>
    <row r="152" spans="16:20" x14ac:dyDescent="0.2">
      <c r="P152" s="19">
        <v>37681</v>
      </c>
      <c r="Q152" s="87"/>
      <c r="R152" s="73">
        <v>31</v>
      </c>
      <c r="S152" s="28">
        <f t="shared" si="4"/>
        <v>9.1500000000000039</v>
      </c>
    </row>
    <row r="153" spans="16:20" x14ac:dyDescent="0.2">
      <c r="P153" s="19">
        <v>37712</v>
      </c>
      <c r="Q153" s="87"/>
      <c r="R153" s="73">
        <v>30</v>
      </c>
      <c r="S153" s="28">
        <f t="shared" si="4"/>
        <v>1.013551724137931</v>
      </c>
    </row>
    <row r="154" spans="16:20" x14ac:dyDescent="0.2">
      <c r="P154" s="19">
        <v>37742</v>
      </c>
      <c r="Q154" s="87"/>
      <c r="R154" s="73">
        <v>31</v>
      </c>
      <c r="S154" s="28">
        <f t="shared" si="4"/>
        <v>0.48338709677419339</v>
      </c>
    </row>
    <row r="155" spans="16:20" x14ac:dyDescent="0.2">
      <c r="P155" s="19">
        <v>37773</v>
      </c>
      <c r="Q155" s="87"/>
      <c r="R155" s="73">
        <v>30</v>
      </c>
      <c r="S155" s="28">
        <f t="shared" si="4"/>
        <v>0.2960666666666667</v>
      </c>
    </row>
    <row r="156" spans="16:20" x14ac:dyDescent="0.2">
      <c r="P156" s="19">
        <v>37803</v>
      </c>
      <c r="Q156" s="87"/>
      <c r="R156" s="73">
        <v>31</v>
      </c>
      <c r="S156" s="28">
        <f t="shared" si="4"/>
        <v>0.16554838709677416</v>
      </c>
    </row>
    <row r="157" spans="16:20" x14ac:dyDescent="0.2">
      <c r="P157" s="19">
        <v>37834</v>
      </c>
      <c r="Q157" s="87"/>
      <c r="R157" s="73">
        <v>31</v>
      </c>
      <c r="S157" s="28">
        <f t="shared" si="4"/>
        <v>7.4290322580645191E-2</v>
      </c>
    </row>
    <row r="158" spans="16:20" x14ac:dyDescent="0.2">
      <c r="P158" s="19">
        <v>37865</v>
      </c>
      <c r="Q158" s="87"/>
      <c r="R158" s="73">
        <v>30</v>
      </c>
      <c r="S158" s="28">
        <f t="shared" si="3"/>
        <v>0</v>
      </c>
    </row>
    <row r="159" spans="16:20" x14ac:dyDescent="0.2">
      <c r="P159" s="19">
        <v>37895</v>
      </c>
      <c r="Q159" s="87"/>
      <c r="R159" s="73">
        <v>31</v>
      </c>
      <c r="S159" s="28">
        <f t="shared" si="3"/>
        <v>0</v>
      </c>
    </row>
    <row r="160" spans="16:20" x14ac:dyDescent="0.2">
      <c r="P160" s="19">
        <v>37926</v>
      </c>
      <c r="Q160" s="87"/>
      <c r="R160" s="73">
        <v>30</v>
      </c>
      <c r="S160" s="28">
        <f t="shared" si="3"/>
        <v>0</v>
      </c>
    </row>
    <row r="161" spans="16:20" x14ac:dyDescent="0.2">
      <c r="P161" s="19">
        <v>37956</v>
      </c>
      <c r="Q161" s="87"/>
      <c r="R161" s="73">
        <v>31</v>
      </c>
      <c r="S161" s="28">
        <f t="shared" si="3"/>
        <v>0</v>
      </c>
    </row>
    <row r="162" spans="16:20" x14ac:dyDescent="0.2">
      <c r="P162" s="19">
        <v>37987</v>
      </c>
      <c r="Q162" s="87"/>
      <c r="R162" s="73">
        <v>31</v>
      </c>
      <c r="S162" s="28">
        <f t="shared" si="3"/>
        <v>0</v>
      </c>
    </row>
    <row r="163" spans="16:20" x14ac:dyDescent="0.2">
      <c r="P163" s="19">
        <v>38018</v>
      </c>
      <c r="Q163" s="87"/>
      <c r="R163" s="73">
        <v>29</v>
      </c>
      <c r="S163" s="28">
        <f t="shared" si="3"/>
        <v>0</v>
      </c>
    </row>
    <row r="164" spans="16:20" x14ac:dyDescent="0.2">
      <c r="P164" s="19">
        <v>38047</v>
      </c>
      <c r="Q164" s="87"/>
      <c r="R164" s="73">
        <v>31</v>
      </c>
      <c r="S164" s="28">
        <f t="shared" si="3"/>
        <v>0</v>
      </c>
    </row>
    <row r="165" spans="16:20" x14ac:dyDescent="0.2">
      <c r="P165" s="19">
        <v>38078</v>
      </c>
      <c r="Q165" s="87"/>
      <c r="R165" s="73">
        <v>30</v>
      </c>
      <c r="S165" s="28">
        <f t="shared" si="3"/>
        <v>0</v>
      </c>
    </row>
    <row r="166" spans="16:20" x14ac:dyDescent="0.2">
      <c r="P166" s="19">
        <v>38108</v>
      </c>
      <c r="Q166" s="87"/>
      <c r="R166" s="73">
        <v>31</v>
      </c>
      <c r="S166" s="28">
        <f t="shared" si="3"/>
        <v>0</v>
      </c>
    </row>
    <row r="167" spans="16:20" x14ac:dyDescent="0.2">
      <c r="P167" s="19">
        <v>38139</v>
      </c>
      <c r="Q167" s="87"/>
      <c r="R167" s="73">
        <v>30</v>
      </c>
      <c r="S167" s="28">
        <f t="shared" si="3"/>
        <v>0</v>
      </c>
    </row>
    <row r="168" spans="16:20" x14ac:dyDescent="0.2">
      <c r="P168" s="19">
        <v>38169</v>
      </c>
      <c r="Q168" s="87"/>
      <c r="R168" s="73">
        <v>31</v>
      </c>
      <c r="S168" s="28">
        <f t="shared" si="3"/>
        <v>0</v>
      </c>
    </row>
    <row r="169" spans="16:20" x14ac:dyDescent="0.2">
      <c r="P169" s="19">
        <v>38200</v>
      </c>
      <c r="Q169" s="87"/>
      <c r="R169" s="73">
        <v>31</v>
      </c>
      <c r="S169" s="28">
        <f t="shared" si="3"/>
        <v>0</v>
      </c>
    </row>
    <row r="170" spans="16:20" x14ac:dyDescent="0.2">
      <c r="P170" s="19">
        <v>38231</v>
      </c>
      <c r="Q170">
        <v>1.8144000000000007E-2</v>
      </c>
      <c r="R170" s="73">
        <v>30</v>
      </c>
      <c r="S170" s="28">
        <f t="shared" si="3"/>
        <v>7.0000000000000036E-3</v>
      </c>
      <c r="T170">
        <f>Q170/'App MODELE'!$Q$4*1000</f>
        <v>2.647020205704283E-2</v>
      </c>
    </row>
    <row r="171" spans="16:20" x14ac:dyDescent="0.2">
      <c r="P171" s="19">
        <v>38261</v>
      </c>
      <c r="Q171">
        <v>0.90961920000000007</v>
      </c>
      <c r="R171" s="73">
        <v>31</v>
      </c>
      <c r="S171" s="28">
        <f t="shared" si="3"/>
        <v>0.33961290322580651</v>
      </c>
      <c r="T171">
        <f>Q171/'App MODELE'!$Q$4*1000</f>
        <v>1.3270394631264133</v>
      </c>
    </row>
    <row r="172" spans="16:20" x14ac:dyDescent="0.2">
      <c r="P172" s="19">
        <v>38292</v>
      </c>
      <c r="Q172">
        <v>0.20822400000000002</v>
      </c>
      <c r="R172" s="73">
        <v>30</v>
      </c>
      <c r="S172" s="28">
        <f t="shared" si="3"/>
        <v>8.033333333333334E-2</v>
      </c>
      <c r="T172">
        <f>Q172/'App MODELE'!$Q$4*1000</f>
        <v>0.30377708074987236</v>
      </c>
    </row>
    <row r="173" spans="16:20" x14ac:dyDescent="0.2">
      <c r="P173" s="19">
        <v>38322</v>
      </c>
      <c r="Q173">
        <v>0.5945184</v>
      </c>
      <c r="R173" s="73">
        <v>31</v>
      </c>
      <c r="S173" s="28">
        <f t="shared" si="3"/>
        <v>0.22196774193548385</v>
      </c>
      <c r="T173">
        <f>Q173/'App MODELE'!$Q$4*1000</f>
        <v>0.86734028740243629</v>
      </c>
    </row>
    <row r="174" spans="16:20" x14ac:dyDescent="0.2">
      <c r="P174" s="19">
        <v>38353</v>
      </c>
      <c r="Q174">
        <v>0.19699200000000006</v>
      </c>
      <c r="R174" s="73">
        <v>31</v>
      </c>
      <c r="S174" s="28">
        <f t="shared" si="3"/>
        <v>7.354838709677422E-2</v>
      </c>
      <c r="T174">
        <f>Q174/'App MODELE'!$Q$4*1000</f>
        <v>0.28739076519075069</v>
      </c>
    </row>
    <row r="175" spans="16:20" x14ac:dyDescent="0.2">
      <c r="P175" s="19">
        <v>38384</v>
      </c>
      <c r="Q175">
        <v>0.1257984</v>
      </c>
      <c r="R175" s="73">
        <v>28</v>
      </c>
      <c r="S175" s="28">
        <f t="shared" si="3"/>
        <v>5.1999999999999998E-2</v>
      </c>
      <c r="T175">
        <f>Q175/'App MODELE'!$Q$4*1000</f>
        <v>0.18352673426216354</v>
      </c>
    </row>
    <row r="176" spans="16:20" x14ac:dyDescent="0.2">
      <c r="P176" s="19">
        <v>38412</v>
      </c>
      <c r="Q176">
        <v>0.14515199999999986</v>
      </c>
      <c r="R176" s="73">
        <v>31</v>
      </c>
      <c r="S176" s="28">
        <f t="shared" si="3"/>
        <v>5.4193548387096724E-2</v>
      </c>
      <c r="T176">
        <f>Q176/'App MODELE'!$Q$4*1000</f>
        <v>0.21176161645634234</v>
      </c>
    </row>
    <row r="177" spans="16:20" x14ac:dyDescent="0.2">
      <c r="P177" s="19">
        <v>38443</v>
      </c>
      <c r="Q177">
        <v>1.8144000000000007E-2</v>
      </c>
      <c r="R177" s="73">
        <v>30</v>
      </c>
      <c r="S177" s="28">
        <f t="shared" si="3"/>
        <v>7.0000000000000036E-3</v>
      </c>
      <c r="T177">
        <f>Q177/'App MODELE'!$Q$4*1000</f>
        <v>2.647020205704283E-2</v>
      </c>
    </row>
    <row r="178" spans="16:20" x14ac:dyDescent="0.2">
      <c r="P178" s="19">
        <v>38473</v>
      </c>
      <c r="Q178">
        <v>1.874880000000001E-2</v>
      </c>
      <c r="R178" s="73">
        <v>31</v>
      </c>
      <c r="S178" s="28">
        <f t="shared" si="3"/>
        <v>7.0000000000000036E-3</v>
      </c>
      <c r="T178">
        <f>Q178/'App MODELE'!$Q$4*1000</f>
        <v>2.7352542125610925E-2</v>
      </c>
    </row>
    <row r="179" spans="16:20" x14ac:dyDescent="0.2">
      <c r="P179" s="19">
        <v>38504</v>
      </c>
      <c r="Q179">
        <v>1.8144000000000007E-2</v>
      </c>
      <c r="R179" s="73">
        <v>30</v>
      </c>
      <c r="S179" s="28">
        <f t="shared" si="3"/>
        <v>7.0000000000000036E-3</v>
      </c>
      <c r="T179">
        <f>Q179/'App MODELE'!$Q$4*1000</f>
        <v>2.647020205704283E-2</v>
      </c>
    </row>
    <row r="180" spans="16:20" x14ac:dyDescent="0.2">
      <c r="P180" s="19">
        <v>38534</v>
      </c>
      <c r="Q180">
        <v>1.477440000000001E-2</v>
      </c>
      <c r="R180" s="73">
        <v>31</v>
      </c>
      <c r="S180" s="28">
        <f t="shared" si="3"/>
        <v>5.5161290322580684E-3</v>
      </c>
      <c r="T180">
        <f>Q180/'App MODELE'!$Q$4*1000</f>
        <v>2.1554307389306308E-2</v>
      </c>
    </row>
    <row r="181" spans="16:20" x14ac:dyDescent="0.2">
      <c r="P181" s="19">
        <v>38565</v>
      </c>
      <c r="Q181">
        <v>1.3392000000000005E-2</v>
      </c>
      <c r="R181" s="73">
        <v>31</v>
      </c>
      <c r="S181" s="28">
        <f t="shared" si="3"/>
        <v>5.0000000000000018E-3</v>
      </c>
      <c r="T181">
        <f>Q181/'App MODELE'!$Q$4*1000</f>
        <v>1.9537530089722085E-2</v>
      </c>
    </row>
    <row r="182" spans="16:20" x14ac:dyDescent="0.2">
      <c r="P182" s="19">
        <v>38596</v>
      </c>
      <c r="Q182">
        <v>1.2960000000000005E-2</v>
      </c>
      <c r="R182" s="73">
        <v>30</v>
      </c>
      <c r="S182" s="28">
        <f t="shared" si="3"/>
        <v>5.0000000000000018E-3</v>
      </c>
      <c r="T182">
        <f>Q182/'App MODELE'!$Q$4*1000</f>
        <v>1.8907287183602021E-2</v>
      </c>
    </row>
    <row r="183" spans="16:20" x14ac:dyDescent="0.2">
      <c r="P183" s="19">
        <v>38626</v>
      </c>
      <c r="Q183">
        <v>1.3392000000000005E-2</v>
      </c>
      <c r="R183" s="73">
        <v>31</v>
      </c>
      <c r="S183" s="28">
        <f t="shared" si="3"/>
        <v>5.0000000000000018E-3</v>
      </c>
      <c r="T183">
        <f>Q183/'App MODELE'!$Q$4*1000</f>
        <v>1.9537530089722085E-2</v>
      </c>
    </row>
    <row r="184" spans="16:20" x14ac:dyDescent="0.2">
      <c r="P184" s="19">
        <v>38657</v>
      </c>
      <c r="Q184">
        <v>1.5298848000000003</v>
      </c>
      <c r="R184" s="73">
        <v>30</v>
      </c>
      <c r="S184" s="28">
        <f t="shared" si="3"/>
        <v>0.59023333333333339</v>
      </c>
      <c r="T184">
        <f>Q184/'App MODELE'!$Q$4*1000</f>
        <v>2.2319422277336058</v>
      </c>
    </row>
    <row r="185" spans="16:20" x14ac:dyDescent="0.2">
      <c r="P185" s="19">
        <v>38687</v>
      </c>
      <c r="Q185">
        <v>0.19612799999999997</v>
      </c>
      <c r="R185" s="73">
        <v>31</v>
      </c>
      <c r="S185" s="28">
        <f t="shared" si="3"/>
        <v>7.322580645161289E-2</v>
      </c>
      <c r="T185">
        <f>Q185/'App MODELE'!$Q$4*1000</f>
        <v>0.28613027937851038</v>
      </c>
    </row>
    <row r="186" spans="16:20" x14ac:dyDescent="0.2">
      <c r="P186" s="19">
        <v>38718</v>
      </c>
      <c r="Q186">
        <v>9.6815520000000017</v>
      </c>
      <c r="R186" s="73">
        <v>31</v>
      </c>
      <c r="S186" s="28">
        <f t="shared" si="3"/>
        <v>3.6146774193548392</v>
      </c>
      <c r="T186">
        <f>Q186/'App MODELE'!$Q$4*1000</f>
        <v>14.124373769056826</v>
      </c>
    </row>
    <row r="187" spans="16:20" x14ac:dyDescent="0.2">
      <c r="P187" s="19">
        <v>38749</v>
      </c>
      <c r="Q187">
        <v>7.949750400000001</v>
      </c>
      <c r="R187" s="73">
        <v>28</v>
      </c>
      <c r="S187" s="28">
        <f t="shared" si="3"/>
        <v>3.2861071428571433</v>
      </c>
      <c r="T187">
        <f>Q187/'App MODELE'!$Q$4*1000</f>
        <v>11.597856007002699</v>
      </c>
    </row>
    <row r="188" spans="16:20" x14ac:dyDescent="0.2">
      <c r="P188" s="19">
        <v>38777</v>
      </c>
      <c r="Q188">
        <v>2.270419200000001</v>
      </c>
      <c r="R188" s="73">
        <v>31</v>
      </c>
      <c r="S188" s="28">
        <f t="shared" si="3"/>
        <v>0.84767741935483887</v>
      </c>
      <c r="T188">
        <f>Q188/'App MODELE'!$Q$4*1000</f>
        <v>3.3123046174046258</v>
      </c>
    </row>
    <row r="189" spans="16:20" x14ac:dyDescent="0.2">
      <c r="P189" s="19">
        <v>38808</v>
      </c>
      <c r="Q189">
        <v>0.69560640000000007</v>
      </c>
      <c r="R189" s="73">
        <v>30</v>
      </c>
      <c r="S189" s="28">
        <f t="shared" si="3"/>
        <v>0.2683666666666667</v>
      </c>
      <c r="T189">
        <f>Q189/'App MODELE'!$Q$4*1000</f>
        <v>1.0148171274345319</v>
      </c>
    </row>
    <row r="190" spans="16:20" x14ac:dyDescent="0.2">
      <c r="P190" s="19">
        <v>38838</v>
      </c>
      <c r="Q190">
        <v>0.2482271999999999</v>
      </c>
      <c r="R190" s="73">
        <v>31</v>
      </c>
      <c r="S190" s="28">
        <f t="shared" si="3"/>
        <v>9.2677419354838669E-2</v>
      </c>
      <c r="T190">
        <f>Q190/'App MODELE'!$Q$4*1000</f>
        <v>0.3621375738565904</v>
      </c>
    </row>
    <row r="191" spans="16:20" x14ac:dyDescent="0.2">
      <c r="P191" s="19">
        <v>38869</v>
      </c>
      <c r="Q191">
        <v>0.17012160000000007</v>
      </c>
      <c r="R191" s="73">
        <v>30</v>
      </c>
      <c r="S191" s="28">
        <f t="shared" si="3"/>
        <v>6.5633333333333363E-2</v>
      </c>
      <c r="T191">
        <f>Q191/'App MODELE'!$Q$4*1000</f>
        <v>0.24818965643008251</v>
      </c>
    </row>
    <row r="192" spans="16:20" x14ac:dyDescent="0.2">
      <c r="P192" s="19">
        <v>38899</v>
      </c>
      <c r="Q192">
        <v>0.14627520000000002</v>
      </c>
      <c r="R192" s="73">
        <v>31</v>
      </c>
      <c r="S192" s="28">
        <f t="shared" si="3"/>
        <v>5.4612903225806454E-2</v>
      </c>
      <c r="T192">
        <f>Q192/'App MODELE'!$Q$4*1000</f>
        <v>0.21340024801225474</v>
      </c>
    </row>
    <row r="193" spans="16:20" x14ac:dyDescent="0.2">
      <c r="P193" s="19">
        <v>38930</v>
      </c>
      <c r="Q193">
        <v>9.3139200000000033E-2</v>
      </c>
      <c r="R193" s="73">
        <v>31</v>
      </c>
      <c r="S193" s="28">
        <f t="shared" si="3"/>
        <v>3.4774193548387108E-2</v>
      </c>
      <c r="T193">
        <f>Q193/'App MODELE'!$Q$4*1000</f>
        <v>0.13588037055948651</v>
      </c>
    </row>
    <row r="194" spans="16:20" x14ac:dyDescent="0.2">
      <c r="P194" s="19">
        <v>38961</v>
      </c>
      <c r="Q194">
        <v>3.585600000000002E-2</v>
      </c>
      <c r="R194" s="73">
        <v>30</v>
      </c>
      <c r="S194" s="28">
        <f t="shared" si="3"/>
        <v>1.383333333333334E-2</v>
      </c>
      <c r="T194">
        <f>Q194/'App MODELE'!$Q$4*1000</f>
        <v>5.2310161207965597E-2</v>
      </c>
    </row>
    <row r="195" spans="16:20" x14ac:dyDescent="0.2">
      <c r="P195" s="19">
        <v>38991</v>
      </c>
      <c r="Q195">
        <v>8.5190400000000013E-2</v>
      </c>
      <c r="R195" s="73">
        <v>31</v>
      </c>
      <c r="S195" s="28">
        <f t="shared" ref="S195:S258" si="5">Q195/R195/24/3600*1000000</f>
        <v>3.1806451612903228E-2</v>
      </c>
      <c r="T195">
        <f>Q195/'App MODELE'!$Q$4*1000</f>
        <v>0.12428390108687724</v>
      </c>
    </row>
    <row r="196" spans="16:20" x14ac:dyDescent="0.2">
      <c r="P196" s="19">
        <v>39022</v>
      </c>
      <c r="Q196">
        <v>0.1060992</v>
      </c>
      <c r="R196" s="73">
        <v>30</v>
      </c>
      <c r="S196" s="28">
        <f t="shared" si="5"/>
        <v>4.0933333333333335E-2</v>
      </c>
      <c r="T196">
        <f>Q196/'App MODELE'!$Q$4*1000</f>
        <v>0.1547876577430885</v>
      </c>
    </row>
    <row r="197" spans="16:20" x14ac:dyDescent="0.2">
      <c r="P197" s="19">
        <v>39052</v>
      </c>
      <c r="Q197">
        <v>0.15344640000000001</v>
      </c>
      <c r="R197" s="73">
        <v>31</v>
      </c>
      <c r="S197" s="28">
        <f t="shared" si="5"/>
        <v>5.7290322580645155E-2</v>
      </c>
      <c r="T197">
        <f>Q197/'App MODELE'!$Q$4*1000</f>
        <v>0.22386228025384786</v>
      </c>
    </row>
    <row r="198" spans="16:20" x14ac:dyDescent="0.2">
      <c r="P198" s="19">
        <v>39083</v>
      </c>
      <c r="Q198">
        <v>0.1355616</v>
      </c>
      <c r="R198" s="73">
        <v>31</v>
      </c>
      <c r="S198" s="28">
        <f t="shared" si="5"/>
        <v>5.0612903225806444E-2</v>
      </c>
      <c r="T198">
        <f>Q198/'App MODELE'!$Q$4*1000</f>
        <v>0.19777022394047705</v>
      </c>
    </row>
    <row r="199" spans="16:20" x14ac:dyDescent="0.2">
      <c r="P199" s="19">
        <v>39114</v>
      </c>
      <c r="Q199">
        <v>0.21384000000000006</v>
      </c>
      <c r="R199" s="73">
        <v>28</v>
      </c>
      <c r="S199" s="28">
        <f t="shared" si="5"/>
        <v>8.8392857142857162E-2</v>
      </c>
      <c r="T199">
        <f>Q199/'App MODELE'!$Q$4*1000</f>
        <v>0.31197023852943329</v>
      </c>
    </row>
    <row r="200" spans="16:20" x14ac:dyDescent="0.2">
      <c r="P200" s="19">
        <v>39142</v>
      </c>
      <c r="Q200">
        <v>0.21202560000000001</v>
      </c>
      <c r="R200" s="73">
        <v>31</v>
      </c>
      <c r="S200" s="28">
        <f t="shared" si="5"/>
        <v>7.9161290322580652E-2</v>
      </c>
      <c r="T200">
        <f>Q200/'App MODELE'!$Q$4*1000</f>
        <v>0.30932321832372889</v>
      </c>
    </row>
    <row r="201" spans="16:20" x14ac:dyDescent="0.2">
      <c r="P201" s="19">
        <v>39173</v>
      </c>
      <c r="Q201">
        <v>0.84015359999999994</v>
      </c>
      <c r="R201" s="73">
        <v>30</v>
      </c>
      <c r="S201" s="28">
        <f t="shared" si="5"/>
        <v>0.32413333333333327</v>
      </c>
      <c r="T201">
        <f>Q201/'App MODELE'!$Q$4*1000</f>
        <v>1.2256964038223064</v>
      </c>
    </row>
    <row r="202" spans="16:20" x14ac:dyDescent="0.2">
      <c r="P202" s="19">
        <v>39203</v>
      </c>
      <c r="Q202">
        <v>5.9011200000000021E-2</v>
      </c>
      <c r="R202" s="73">
        <v>31</v>
      </c>
      <c r="S202" s="28">
        <f t="shared" si="5"/>
        <v>2.2032258064516134E-2</v>
      </c>
      <c r="T202">
        <f>Q202/'App MODELE'!$Q$4*1000</f>
        <v>8.60911809760012E-2</v>
      </c>
    </row>
    <row r="203" spans="16:20" x14ac:dyDescent="0.2">
      <c r="P203" s="19">
        <v>39234</v>
      </c>
      <c r="Q203">
        <v>2.6179200000000014E-2</v>
      </c>
      <c r="R203" s="73">
        <v>30</v>
      </c>
      <c r="S203" s="28">
        <f t="shared" si="5"/>
        <v>1.0100000000000005E-2</v>
      </c>
      <c r="T203">
        <f>Q203/'App MODELE'!$Q$4*1000</f>
        <v>3.8192720110876086E-2</v>
      </c>
    </row>
    <row r="204" spans="16:20" x14ac:dyDescent="0.2">
      <c r="P204" s="19">
        <v>39264</v>
      </c>
      <c r="Q204">
        <v>2.1081600000000013E-2</v>
      </c>
      <c r="R204" s="73">
        <v>31</v>
      </c>
      <c r="S204" s="28">
        <f t="shared" si="5"/>
        <v>7.8709677419354883E-3</v>
      </c>
      <c r="T204">
        <f>Q204/'App MODELE'!$Q$4*1000</f>
        <v>3.0755853818659296E-2</v>
      </c>
    </row>
    <row r="205" spans="16:20" x14ac:dyDescent="0.2">
      <c r="P205" s="19">
        <v>39295</v>
      </c>
      <c r="Q205">
        <v>1.874880000000001E-2</v>
      </c>
      <c r="R205" s="73">
        <v>31</v>
      </c>
      <c r="S205" s="28">
        <f t="shared" si="5"/>
        <v>7.0000000000000036E-3</v>
      </c>
      <c r="T205">
        <f>Q205/'App MODELE'!$Q$4*1000</f>
        <v>2.7352542125610925E-2</v>
      </c>
    </row>
    <row r="206" spans="16:20" x14ac:dyDescent="0.2">
      <c r="P206" s="19">
        <v>39326</v>
      </c>
      <c r="Q206">
        <v>1.8144000000000007E-2</v>
      </c>
      <c r="R206" s="73">
        <v>30</v>
      </c>
      <c r="S206" s="28">
        <f t="shared" si="5"/>
        <v>7.0000000000000036E-3</v>
      </c>
      <c r="T206">
        <f>Q206/'App MODELE'!$Q$4*1000</f>
        <v>2.647020205704283E-2</v>
      </c>
    </row>
    <row r="207" spans="16:20" x14ac:dyDescent="0.2">
      <c r="P207" s="19">
        <v>39356</v>
      </c>
      <c r="Q207">
        <v>7.1971200000000013E-2</v>
      </c>
      <c r="R207" s="73">
        <v>31</v>
      </c>
      <c r="S207" s="28">
        <f t="shared" si="5"/>
        <v>2.6870967741935488E-2</v>
      </c>
      <c r="T207">
        <f>Q207/'App MODELE'!$Q$4*1000</f>
        <v>0.10499846815960319</v>
      </c>
    </row>
    <row r="208" spans="16:20" x14ac:dyDescent="0.2">
      <c r="P208" s="19">
        <v>39387</v>
      </c>
      <c r="Q208">
        <v>1.9681920000000002</v>
      </c>
      <c r="R208" s="73">
        <v>30</v>
      </c>
      <c r="S208" s="28">
        <f t="shared" si="5"/>
        <v>0.75933333333333353</v>
      </c>
      <c r="T208">
        <f>Q208/'App MODELE'!$Q$4*1000</f>
        <v>2.8713866802830257</v>
      </c>
    </row>
    <row r="209" spans="16:20" x14ac:dyDescent="0.2">
      <c r="P209" s="19">
        <v>39417</v>
      </c>
      <c r="Q209">
        <v>0.23276159999999996</v>
      </c>
      <c r="R209" s="73">
        <v>31</v>
      </c>
      <c r="S209" s="28">
        <f t="shared" si="5"/>
        <v>8.6903225806451587E-2</v>
      </c>
      <c r="T209">
        <f>Q209/'App MODELE'!$Q$4*1000</f>
        <v>0.33957487781749207</v>
      </c>
    </row>
    <row r="210" spans="16:20" x14ac:dyDescent="0.2">
      <c r="P210" s="19">
        <v>39448</v>
      </c>
      <c r="Q210">
        <v>3.1191263999999985</v>
      </c>
      <c r="R210" s="73">
        <v>31</v>
      </c>
      <c r="S210" s="28">
        <f t="shared" si="5"/>
        <v>1.1645483870967737</v>
      </c>
      <c r="T210">
        <f>Q210/'App MODELE'!$Q$4*1000</f>
        <v>4.550479830768106</v>
      </c>
    </row>
    <row r="211" spans="16:20" x14ac:dyDescent="0.2">
      <c r="P211" s="19">
        <v>39479</v>
      </c>
      <c r="Q211">
        <v>0.26853119999999997</v>
      </c>
      <c r="R211" s="73">
        <v>29</v>
      </c>
      <c r="S211" s="28">
        <f t="shared" si="5"/>
        <v>0.10717241379310344</v>
      </c>
      <c r="T211">
        <f>Q211/'App MODELE'!$Q$4*1000</f>
        <v>0.39175899044423368</v>
      </c>
    </row>
    <row r="212" spans="16:20" x14ac:dyDescent="0.2">
      <c r="P212" s="19">
        <v>39508</v>
      </c>
      <c r="Q212">
        <v>0.19820159999999998</v>
      </c>
      <c r="R212" s="73">
        <v>31</v>
      </c>
      <c r="S212" s="28">
        <f t="shared" si="5"/>
        <v>7.3999999999999982E-2</v>
      </c>
      <c r="T212">
        <f>Q212/'App MODELE'!$Q$4*1000</f>
        <v>0.28915544532788673</v>
      </c>
    </row>
    <row r="213" spans="16:20" x14ac:dyDescent="0.2">
      <c r="P213" s="19">
        <v>39539</v>
      </c>
      <c r="Q213">
        <v>0.20554560000000002</v>
      </c>
      <c r="R213" s="73">
        <v>30</v>
      </c>
      <c r="S213" s="28">
        <f t="shared" si="5"/>
        <v>7.9299999999999995E-2</v>
      </c>
      <c r="T213">
        <f>Q213/'App MODELE'!$Q$4*1000</f>
        <v>0.29986957473192793</v>
      </c>
    </row>
    <row r="214" spans="16:20" x14ac:dyDescent="0.2">
      <c r="P214" s="19">
        <v>39569</v>
      </c>
      <c r="Q214">
        <v>0.18722880000000003</v>
      </c>
      <c r="R214" s="73">
        <v>31</v>
      </c>
      <c r="S214" s="28">
        <f t="shared" si="5"/>
        <v>6.9903225806451627E-2</v>
      </c>
      <c r="T214">
        <f>Q214/'App MODELE'!$Q$4*1000</f>
        <v>0.27314727551243712</v>
      </c>
    </row>
    <row r="215" spans="16:20" x14ac:dyDescent="0.2">
      <c r="P215" s="19">
        <v>39600</v>
      </c>
      <c r="Q215">
        <v>0.16079040000000008</v>
      </c>
      <c r="R215" s="73">
        <v>30</v>
      </c>
      <c r="S215" s="28">
        <f t="shared" si="5"/>
        <v>6.2033333333333364E-2</v>
      </c>
      <c r="T215">
        <f>Q215/'App MODELE'!$Q$4*1000</f>
        <v>0.23457640965788909</v>
      </c>
    </row>
    <row r="216" spans="16:20" x14ac:dyDescent="0.2">
      <c r="P216" s="19">
        <v>39630</v>
      </c>
      <c r="Q216">
        <v>0.16606080000000009</v>
      </c>
      <c r="R216" s="73">
        <v>31</v>
      </c>
      <c r="S216" s="28">
        <f t="shared" si="5"/>
        <v>6.2000000000000027E-2</v>
      </c>
      <c r="T216">
        <f>Q216/'App MODELE'!$Q$4*1000</f>
        <v>0.24226537311255392</v>
      </c>
    </row>
    <row r="217" spans="16:20" x14ac:dyDescent="0.2">
      <c r="P217" s="19">
        <v>39661</v>
      </c>
      <c r="Q217">
        <v>0.15024960000000007</v>
      </c>
      <c r="R217" s="73">
        <v>31</v>
      </c>
      <c r="S217" s="28">
        <f t="shared" si="5"/>
        <v>5.6096774193548415E-2</v>
      </c>
      <c r="T217">
        <f>Q217/'App MODELE'!$Q$4*1000</f>
        <v>0.21919848274855944</v>
      </c>
    </row>
    <row r="218" spans="16:20" x14ac:dyDescent="0.2">
      <c r="P218" s="19">
        <v>39692</v>
      </c>
      <c r="Q218">
        <v>0.82503360000000014</v>
      </c>
      <c r="R218" s="73">
        <v>30</v>
      </c>
      <c r="S218" s="28">
        <f t="shared" si="5"/>
        <v>0.31830000000000003</v>
      </c>
      <c r="T218">
        <f>Q218/'App MODELE'!$Q$4*1000</f>
        <v>1.2036379021081043</v>
      </c>
    </row>
    <row r="219" spans="16:20" x14ac:dyDescent="0.2">
      <c r="P219" s="19">
        <v>39722</v>
      </c>
      <c r="Q219">
        <v>1.1445408000000004</v>
      </c>
      <c r="R219" s="73">
        <v>31</v>
      </c>
      <c r="S219" s="28">
        <f t="shared" si="5"/>
        <v>0.42732258064516143</v>
      </c>
      <c r="T219">
        <f>Q219/'App MODELE'!$Q$4*1000</f>
        <v>1.6697655554745061</v>
      </c>
    </row>
    <row r="220" spans="16:20" x14ac:dyDescent="0.2">
      <c r="P220" s="19">
        <v>39753</v>
      </c>
      <c r="Q220">
        <v>4.4152991999999998</v>
      </c>
      <c r="R220" s="73">
        <v>30</v>
      </c>
      <c r="S220" s="28">
        <f t="shared" si="5"/>
        <v>1.7034333333333334</v>
      </c>
      <c r="T220">
        <f>Q220/'App MODELE'!$Q$4*1000</f>
        <v>6.4414606462907571</v>
      </c>
    </row>
    <row r="221" spans="16:20" x14ac:dyDescent="0.2">
      <c r="P221" s="19">
        <v>39783</v>
      </c>
      <c r="Q221">
        <v>4.4583263999999989</v>
      </c>
      <c r="R221" s="73">
        <v>31</v>
      </c>
      <c r="S221" s="28">
        <f t="shared" si="5"/>
        <v>1.6645483870967739</v>
      </c>
      <c r="T221">
        <f>Q221/'App MODELE'!$Q$4*1000</f>
        <v>6.5042328397403137</v>
      </c>
    </row>
    <row r="222" spans="16:20" x14ac:dyDescent="0.2">
      <c r="P222" s="19">
        <v>39814</v>
      </c>
      <c r="Q222">
        <v>10.1889792</v>
      </c>
      <c r="R222" s="73">
        <v>31</v>
      </c>
      <c r="S222" s="28">
        <f t="shared" si="5"/>
        <v>3.8041290322580643</v>
      </c>
      <c r="T222">
        <f>Q222/'App MODELE'!$Q$4*1000</f>
        <v>14.864657086585455</v>
      </c>
    </row>
    <row r="223" spans="16:20" x14ac:dyDescent="0.2">
      <c r="P223" s="19">
        <v>39845</v>
      </c>
      <c r="Q223">
        <v>16.622236800000003</v>
      </c>
      <c r="R223" s="73">
        <v>28</v>
      </c>
      <c r="S223" s="28">
        <f t="shared" si="5"/>
        <v>6.8709642857142876</v>
      </c>
      <c r="T223">
        <f>Q223/'App MODELE'!$Q$4*1000</f>
        <v>24.250108395944274</v>
      </c>
    </row>
    <row r="224" spans="16:20" x14ac:dyDescent="0.2">
      <c r="P224" s="19">
        <v>39873</v>
      </c>
      <c r="Q224">
        <v>2.5309151999999999</v>
      </c>
      <c r="R224" s="73">
        <v>31</v>
      </c>
      <c r="S224" s="28">
        <f t="shared" si="5"/>
        <v>0.94493548387096771</v>
      </c>
      <c r="T224">
        <f>Q224/'App MODELE'!$Q$4*1000</f>
        <v>3.6923410897950246</v>
      </c>
    </row>
    <row r="225" spans="16:20" x14ac:dyDescent="0.2">
      <c r="P225" s="19">
        <v>39904</v>
      </c>
      <c r="Q225">
        <v>0.55650240000000017</v>
      </c>
      <c r="R225" s="73">
        <v>30</v>
      </c>
      <c r="S225" s="28">
        <f t="shared" si="5"/>
        <v>0.21470000000000009</v>
      </c>
      <c r="T225">
        <f>Q225/'App MODELE'!$Q$4*1000</f>
        <v>0.81187891166387061</v>
      </c>
    </row>
    <row r="226" spans="16:20" x14ac:dyDescent="0.2">
      <c r="P226" s="19">
        <v>39934</v>
      </c>
      <c r="Q226">
        <v>0.20692799999999997</v>
      </c>
      <c r="R226" s="73">
        <v>31</v>
      </c>
      <c r="S226" s="28">
        <f t="shared" si="5"/>
        <v>7.7258064516129016E-2</v>
      </c>
      <c r="T226">
        <f>Q226/'App MODELE'!$Q$4*1000</f>
        <v>0.3018863520315121</v>
      </c>
    </row>
    <row r="227" spans="16:20" x14ac:dyDescent="0.2">
      <c r="P227" s="19">
        <v>39965</v>
      </c>
      <c r="Q227">
        <v>5.5209600000000025E-2</v>
      </c>
      <c r="R227" s="73">
        <v>30</v>
      </c>
      <c r="S227" s="28">
        <f t="shared" si="5"/>
        <v>2.130000000000001E-2</v>
      </c>
      <c r="T227">
        <f>Q227/'App MODELE'!$Q$4*1000</f>
        <v>8.0545043402144606E-2</v>
      </c>
    </row>
    <row r="228" spans="16:20" x14ac:dyDescent="0.2">
      <c r="P228" s="19">
        <v>39995</v>
      </c>
      <c r="Q228">
        <v>2.9376000000000013E-2</v>
      </c>
      <c r="R228" s="73">
        <v>31</v>
      </c>
      <c r="S228" s="28">
        <f t="shared" si="5"/>
        <v>1.0967741935483876E-2</v>
      </c>
      <c r="T228">
        <f>Q228/'App MODELE'!$Q$4*1000</f>
        <v>4.2856517616164581E-2</v>
      </c>
    </row>
    <row r="229" spans="16:20" x14ac:dyDescent="0.2">
      <c r="P229" s="19">
        <v>40026</v>
      </c>
      <c r="Q229">
        <v>3.0326400000000014E-2</v>
      </c>
      <c r="R229" s="73">
        <v>31</v>
      </c>
      <c r="S229" s="28">
        <f t="shared" si="5"/>
        <v>1.1322580645161296E-2</v>
      </c>
      <c r="T229">
        <f>Q229/'App MODELE'!$Q$4*1000</f>
        <v>4.4243052009628733E-2</v>
      </c>
    </row>
    <row r="230" spans="16:20" x14ac:dyDescent="0.2">
      <c r="P230" s="19">
        <v>40057</v>
      </c>
      <c r="Q230">
        <v>0.84913920000000032</v>
      </c>
      <c r="R230" s="73">
        <v>30</v>
      </c>
      <c r="S230" s="28">
        <f t="shared" si="5"/>
        <v>0.32760000000000011</v>
      </c>
      <c r="T230">
        <f>Q230/'App MODELE'!$Q$4*1000</f>
        <v>1.2388054562696043</v>
      </c>
    </row>
    <row r="231" spans="16:20" x14ac:dyDescent="0.2">
      <c r="P231" s="19">
        <v>40087</v>
      </c>
      <c r="Q231">
        <v>0.11128320000000003</v>
      </c>
      <c r="R231" s="73">
        <v>31</v>
      </c>
      <c r="S231" s="28">
        <f t="shared" si="5"/>
        <v>4.1548387096774199E-2</v>
      </c>
      <c r="T231">
        <f>Q231/'App MODELE'!$Q$4*1000</f>
        <v>0.16235057261652933</v>
      </c>
    </row>
    <row r="232" spans="16:20" x14ac:dyDescent="0.2">
      <c r="P232" s="19">
        <v>40118</v>
      </c>
      <c r="Q232">
        <v>0.24788159999999998</v>
      </c>
      <c r="R232" s="73">
        <v>30</v>
      </c>
      <c r="S232" s="28">
        <f t="shared" si="5"/>
        <v>9.563333333333332E-2</v>
      </c>
      <c r="T232">
        <f>Q232/'App MODELE'!$Q$4*1000</f>
        <v>0.36163337953169444</v>
      </c>
    </row>
    <row r="233" spans="16:20" x14ac:dyDescent="0.2">
      <c r="P233" s="19">
        <v>40148</v>
      </c>
      <c r="Q233">
        <v>18.491932800000001</v>
      </c>
      <c r="R233" s="73">
        <v>31</v>
      </c>
      <c r="S233" s="28">
        <f t="shared" si="5"/>
        <v>6.9040967741935493</v>
      </c>
      <c r="T233">
        <f>Q233/'App MODELE'!$Q$4*1000</f>
        <v>26.977799693631919</v>
      </c>
    </row>
    <row r="234" spans="16:20" x14ac:dyDescent="0.2">
      <c r="P234" s="19">
        <v>40179</v>
      </c>
      <c r="Q234">
        <v>23.191747200000009</v>
      </c>
      <c r="R234" s="73">
        <v>31</v>
      </c>
      <c r="S234" s="28">
        <f t="shared" si="5"/>
        <v>8.6588064516129073</v>
      </c>
      <c r="T234">
        <f>Q234/'App MODELE'!$Q$4*1000</f>
        <v>33.834338317893362</v>
      </c>
    </row>
    <row r="235" spans="16:20" x14ac:dyDescent="0.2">
      <c r="P235" s="19">
        <v>40210</v>
      </c>
      <c r="Q235">
        <v>41.743296000000001</v>
      </c>
      <c r="R235" s="73">
        <v>28</v>
      </c>
      <c r="S235" s="28">
        <f t="shared" si="5"/>
        <v>17.254999999999999</v>
      </c>
      <c r="T235">
        <f>Q235/'App MODELE'!$Q$4*1000</f>
        <v>60.89911153256984</v>
      </c>
    </row>
    <row r="236" spans="16:20" x14ac:dyDescent="0.2">
      <c r="P236" s="19">
        <v>40238</v>
      </c>
      <c r="Q236">
        <v>24.507360000000009</v>
      </c>
      <c r="R236" s="73">
        <v>31</v>
      </c>
      <c r="S236" s="28">
        <f t="shared" si="5"/>
        <v>9.1500000000000039</v>
      </c>
      <c r="T236">
        <f>Q236/'App MODELE'!$Q$4*1000</f>
        <v>35.753680064191421</v>
      </c>
    </row>
    <row r="237" spans="16:20" x14ac:dyDescent="0.2">
      <c r="P237" s="19">
        <v>40269</v>
      </c>
      <c r="Q237">
        <v>2.6271260689655174</v>
      </c>
      <c r="R237" s="73">
        <v>30</v>
      </c>
      <c r="S237" s="28">
        <f t="shared" si="5"/>
        <v>1.013551724137931</v>
      </c>
      <c r="T237">
        <f>Q237/'App MODELE'!$Q$4*1000</f>
        <v>3.8327027047421653</v>
      </c>
    </row>
    <row r="238" spans="16:20" x14ac:dyDescent="0.2">
      <c r="P238" s="19">
        <v>40299</v>
      </c>
      <c r="Q238">
        <v>1.2947039999999996</v>
      </c>
      <c r="R238" s="73">
        <v>31</v>
      </c>
      <c r="S238" s="28">
        <f t="shared" si="5"/>
        <v>0.48338709677419339</v>
      </c>
      <c r="T238">
        <f>Q238/'App MODELE'!$Q$4*1000</f>
        <v>1.8888379896418404</v>
      </c>
    </row>
    <row r="239" spans="16:20" x14ac:dyDescent="0.2">
      <c r="P239" s="19">
        <v>40330</v>
      </c>
      <c r="Q239">
        <v>0.76740480000000011</v>
      </c>
      <c r="R239" s="73">
        <v>30</v>
      </c>
      <c r="S239" s="28">
        <f t="shared" si="5"/>
        <v>0.2960666666666667</v>
      </c>
      <c r="T239">
        <f>Q239/'App MODELE'!$Q$4*1000</f>
        <v>1.1195634984316873</v>
      </c>
    </row>
    <row r="240" spans="16:20" x14ac:dyDescent="0.2">
      <c r="P240" s="19">
        <v>40360</v>
      </c>
      <c r="Q240">
        <v>0.44340479999999999</v>
      </c>
      <c r="R240" s="73">
        <v>31</v>
      </c>
      <c r="S240" s="28">
        <f t="shared" si="5"/>
        <v>0.16554838709677416</v>
      </c>
      <c r="T240">
        <f>Q240/'App MODELE'!$Q$4*1000</f>
        <v>0.6468813188416368</v>
      </c>
    </row>
    <row r="241" spans="16:20" x14ac:dyDescent="0.2">
      <c r="P241" s="19">
        <v>40391</v>
      </c>
      <c r="Q241">
        <v>0.19897920000000005</v>
      </c>
      <c r="R241" s="73">
        <v>31</v>
      </c>
      <c r="S241" s="28">
        <f t="shared" si="5"/>
        <v>7.4290322580645191E-2</v>
      </c>
      <c r="T241">
        <f>Q241/'App MODELE'!$Q$4*1000</f>
        <v>0.29028988255890298</v>
      </c>
    </row>
    <row r="242" spans="16:20" x14ac:dyDescent="0.2">
      <c r="P242" s="19">
        <v>40422</v>
      </c>
      <c r="Q242">
        <v>0.22921919999999998</v>
      </c>
      <c r="R242" s="73">
        <v>30</v>
      </c>
      <c r="S242" s="28">
        <f t="shared" si="5"/>
        <v>8.8433333333333336E-2</v>
      </c>
      <c r="T242">
        <f>Q242/'App MODELE'!$Q$4*1000</f>
        <v>0.33440688598730756</v>
      </c>
    </row>
    <row r="243" spans="16:20" x14ac:dyDescent="0.2">
      <c r="P243" s="19">
        <v>40452</v>
      </c>
      <c r="Q243">
        <v>2.1031488000000005</v>
      </c>
      <c r="R243" s="73">
        <v>31</v>
      </c>
      <c r="S243" s="28">
        <f t="shared" si="5"/>
        <v>0.785225806451613</v>
      </c>
      <c r="T243">
        <f>Q243/'App MODELE'!$Q$4*1000</f>
        <v>3.0682745641549354</v>
      </c>
    </row>
    <row r="244" spans="16:20" x14ac:dyDescent="0.2">
      <c r="P244" s="19">
        <v>40483</v>
      </c>
      <c r="Q244">
        <v>8.4203712000000017</v>
      </c>
      <c r="R244" s="73">
        <v>30</v>
      </c>
      <c r="S244" s="28">
        <f t="shared" si="5"/>
        <v>3.2486000000000006</v>
      </c>
      <c r="T244">
        <f>Q244/'App MODELE'!$Q$4*1000</f>
        <v>12.284442628929902</v>
      </c>
    </row>
    <row r="245" spans="16:20" x14ac:dyDescent="0.2">
      <c r="P245" s="19">
        <v>40513</v>
      </c>
      <c r="Q245">
        <v>7.6736159999999991</v>
      </c>
      <c r="R245" s="73">
        <v>31</v>
      </c>
      <c r="S245" s="28">
        <f t="shared" si="5"/>
        <v>2.8649999999999998</v>
      </c>
      <c r="T245">
        <f>Q245/'App MODELE'!$Q$4*1000</f>
        <v>11.195004741410751</v>
      </c>
    </row>
    <row r="246" spans="16:20" x14ac:dyDescent="0.2">
      <c r="P246" s="19">
        <v>40544</v>
      </c>
      <c r="Q246">
        <v>2.7623808000000003</v>
      </c>
      <c r="R246" s="73">
        <v>31</v>
      </c>
      <c r="S246" s="28">
        <f t="shared" si="5"/>
        <v>1.0313548387096776</v>
      </c>
      <c r="T246">
        <f>Q246/'App MODELE'!$Q$4*1000</f>
        <v>4.0300252388941571</v>
      </c>
    </row>
    <row r="247" spans="16:20" x14ac:dyDescent="0.2">
      <c r="P247" s="19">
        <v>40575</v>
      </c>
      <c r="Q247">
        <v>3.6339839999999999</v>
      </c>
      <c r="R247" s="73">
        <v>28</v>
      </c>
      <c r="S247" s="28">
        <f t="shared" si="5"/>
        <v>1.502142857142857</v>
      </c>
      <c r="T247">
        <f>Q247/'App MODELE'!$Q$4*1000</f>
        <v>5.3016033262820041</v>
      </c>
    </row>
    <row r="248" spans="16:20" x14ac:dyDescent="0.2">
      <c r="P248" s="19">
        <v>40603</v>
      </c>
      <c r="Q248">
        <v>3.7583136000000001</v>
      </c>
      <c r="R248" s="73">
        <v>31</v>
      </c>
      <c r="S248" s="28">
        <f t="shared" si="5"/>
        <v>1.403193548387097</v>
      </c>
      <c r="T248">
        <f>Q248/'App MODELE'!$Q$4*1000</f>
        <v>5.4829872346633595</v>
      </c>
    </row>
    <row r="249" spans="16:20" x14ac:dyDescent="0.2">
      <c r="P249" s="19">
        <v>40634</v>
      </c>
      <c r="Q249">
        <v>1.6965504</v>
      </c>
      <c r="R249" s="73">
        <v>30</v>
      </c>
      <c r="S249" s="28">
        <f t="shared" si="5"/>
        <v>0.6545333333333333</v>
      </c>
      <c r="T249">
        <f>Q249/'App MODELE'!$Q$4*1000</f>
        <v>2.4750899409147276</v>
      </c>
    </row>
    <row r="250" spans="16:20" x14ac:dyDescent="0.2">
      <c r="P250" s="19">
        <v>40664</v>
      </c>
      <c r="Q250">
        <v>2.8997567999999991</v>
      </c>
      <c r="R250" s="73">
        <v>31</v>
      </c>
      <c r="S250" s="28">
        <f t="shared" si="5"/>
        <v>1.0826451612903223</v>
      </c>
      <c r="T250">
        <f>Q250/'App MODELE'!$Q$4*1000</f>
        <v>4.2304424830403367</v>
      </c>
    </row>
    <row r="251" spans="16:20" x14ac:dyDescent="0.2">
      <c r="P251" s="19">
        <v>40695</v>
      </c>
      <c r="Q251">
        <v>0.52280640000000012</v>
      </c>
      <c r="R251" s="73">
        <v>30</v>
      </c>
      <c r="S251" s="28">
        <f t="shared" si="5"/>
        <v>0.20170000000000005</v>
      </c>
      <c r="T251">
        <f>Q251/'App MODELE'!$Q$4*1000</f>
        <v>0.76271996498650529</v>
      </c>
    </row>
    <row r="252" spans="16:20" x14ac:dyDescent="0.2">
      <c r="P252" s="19">
        <v>40725</v>
      </c>
      <c r="Q252">
        <v>0.24546240000000005</v>
      </c>
      <c r="R252" s="73">
        <v>31</v>
      </c>
      <c r="S252" s="28">
        <f t="shared" si="5"/>
        <v>9.1645161290322602E-2</v>
      </c>
      <c r="T252">
        <f>Q252/'App MODELE'!$Q$4*1000</f>
        <v>0.35810401925742219</v>
      </c>
    </row>
    <row r="253" spans="16:20" x14ac:dyDescent="0.2">
      <c r="P253" s="19">
        <v>40756</v>
      </c>
      <c r="Q253">
        <v>0.15284159999999999</v>
      </c>
      <c r="R253" s="73">
        <v>31</v>
      </c>
      <c r="S253" s="28">
        <f t="shared" si="5"/>
        <v>5.7064516129032253E-2</v>
      </c>
      <c r="T253">
        <f>Q253/'App MODELE'!$Q$4*1000</f>
        <v>0.22297994018527972</v>
      </c>
    </row>
    <row r="254" spans="16:20" x14ac:dyDescent="0.2">
      <c r="P254" s="19">
        <v>40787</v>
      </c>
      <c r="Q254">
        <v>0.15517440000000005</v>
      </c>
      <c r="R254" s="73">
        <v>30</v>
      </c>
      <c r="S254" s="28">
        <f t="shared" si="5"/>
        <v>5.9866666666666686E-2</v>
      </c>
      <c r="T254">
        <f>Q254/'App MODELE'!$Q$4*1000</f>
        <v>0.22638325187832814</v>
      </c>
    </row>
    <row r="255" spans="16:20" x14ac:dyDescent="0.2">
      <c r="P255" s="19">
        <v>40817</v>
      </c>
      <c r="Q255">
        <v>0.6434207999999999</v>
      </c>
      <c r="R255" s="73">
        <v>31</v>
      </c>
      <c r="S255" s="28">
        <f t="shared" si="5"/>
        <v>0.24022580645161287</v>
      </c>
      <c r="T255">
        <f>Q255/'App MODELE'!$Q$4*1000</f>
        <v>0.93868378437522781</v>
      </c>
    </row>
    <row r="256" spans="16:20" x14ac:dyDescent="0.2">
      <c r="P256" s="19">
        <v>40848</v>
      </c>
      <c r="Q256">
        <v>6.2430912000000012</v>
      </c>
      <c r="R256" s="73">
        <v>30</v>
      </c>
      <c r="S256" s="28">
        <f t="shared" si="5"/>
        <v>2.4086000000000007</v>
      </c>
      <c r="T256">
        <f>Q256/'App MODELE'!$Q$4*1000</f>
        <v>9.1080183820847616</v>
      </c>
    </row>
    <row r="257" spans="16:20" x14ac:dyDescent="0.2">
      <c r="P257" s="19">
        <v>40878</v>
      </c>
      <c r="Q257">
        <v>0.62009280000000011</v>
      </c>
      <c r="R257" s="73">
        <v>31</v>
      </c>
      <c r="S257" s="28">
        <f t="shared" si="5"/>
        <v>0.2315161290322581</v>
      </c>
      <c r="T257">
        <f>Q257/'App MODELE'!$Q$4*1000</f>
        <v>0.90465066744474443</v>
      </c>
    </row>
    <row r="258" spans="16:20" x14ac:dyDescent="0.2">
      <c r="P258" s="19">
        <v>40909</v>
      </c>
      <c r="Q258">
        <v>0.73828800000000006</v>
      </c>
      <c r="R258" s="73">
        <v>31</v>
      </c>
      <c r="S258" s="28">
        <f t="shared" si="5"/>
        <v>0.27564516129032263</v>
      </c>
      <c r="T258">
        <f>Q258/'App MODELE'!$Q$4*1000</f>
        <v>1.0770851265591947</v>
      </c>
    </row>
    <row r="259" spans="16:20" x14ac:dyDescent="0.2">
      <c r="P259" s="19">
        <v>40940</v>
      </c>
      <c r="Q259">
        <v>0.5527008000000001</v>
      </c>
      <c r="R259" s="73">
        <v>29</v>
      </c>
      <c r="S259" s="28">
        <f t="shared" ref="S259:S322" si="6">Q259/R259/24/3600*1000000</f>
        <v>0.22058620689655178</v>
      </c>
      <c r="T259">
        <f>Q259/'App MODELE'!$Q$4*1000</f>
        <v>0.80633277409001403</v>
      </c>
    </row>
    <row r="260" spans="16:20" x14ac:dyDescent="0.2">
      <c r="P260" s="19">
        <v>40969</v>
      </c>
      <c r="Q260">
        <v>0.28581119999999999</v>
      </c>
      <c r="R260" s="73">
        <v>31</v>
      </c>
      <c r="S260" s="28">
        <f t="shared" si="6"/>
        <v>0.10670967741935485</v>
      </c>
      <c r="T260">
        <f>Q260/'App MODELE'!$Q$4*1000</f>
        <v>0.41696870668903635</v>
      </c>
    </row>
    <row r="261" spans="16:20" x14ac:dyDescent="0.2">
      <c r="P261" s="19">
        <v>41000</v>
      </c>
      <c r="Q261">
        <v>1.010448</v>
      </c>
      <c r="R261" s="73">
        <v>30</v>
      </c>
      <c r="S261" s="28">
        <f t="shared" si="6"/>
        <v>0.38983333333333331</v>
      </c>
      <c r="T261">
        <f>Q261/'App MODELE'!$Q$4*1000</f>
        <v>1.4741381574148369</v>
      </c>
    </row>
    <row r="262" spans="16:20" x14ac:dyDescent="0.2">
      <c r="P262" s="19">
        <v>41030</v>
      </c>
      <c r="Q262">
        <v>0.22412160000000009</v>
      </c>
      <c r="R262" s="73">
        <v>31</v>
      </c>
      <c r="S262" s="28">
        <f t="shared" si="6"/>
        <v>8.3677419354838745E-2</v>
      </c>
      <c r="T262">
        <f>Q262/'App MODELE'!$Q$4*1000</f>
        <v>0.32697001969509093</v>
      </c>
    </row>
    <row r="263" spans="16:20" x14ac:dyDescent="0.2">
      <c r="P263" s="19">
        <v>41061</v>
      </c>
      <c r="Q263">
        <v>0.12432960000000003</v>
      </c>
      <c r="R263" s="73">
        <v>30</v>
      </c>
      <c r="S263" s="28">
        <f t="shared" si="6"/>
        <v>4.7966666666666678E-2</v>
      </c>
      <c r="T263">
        <f>Q263/'App MODELE'!$Q$4*1000</f>
        <v>0.18138390838135535</v>
      </c>
    </row>
    <row r="264" spans="16:20" x14ac:dyDescent="0.2">
      <c r="P264" s="19">
        <v>41091</v>
      </c>
      <c r="Q264">
        <v>0.10532160000000003</v>
      </c>
      <c r="R264" s="73">
        <v>31</v>
      </c>
      <c r="S264" s="28">
        <f t="shared" si="6"/>
        <v>3.9322580645161295E-2</v>
      </c>
      <c r="T264">
        <f>Q264/'App MODELE'!$Q$4*1000</f>
        <v>0.15365322051207239</v>
      </c>
    </row>
    <row r="265" spans="16:20" x14ac:dyDescent="0.2">
      <c r="P265" s="19">
        <v>41122</v>
      </c>
      <c r="Q265">
        <v>9.0288000000000049E-2</v>
      </c>
      <c r="R265" s="73">
        <v>31</v>
      </c>
      <c r="S265" s="28">
        <f t="shared" si="6"/>
        <v>3.3709677419354857E-2</v>
      </c>
      <c r="T265">
        <f>Q265/'App MODELE'!$Q$4*1000</f>
        <v>0.13172076737909411</v>
      </c>
    </row>
    <row r="266" spans="16:20" x14ac:dyDescent="0.2">
      <c r="P266" s="19">
        <v>41153</v>
      </c>
      <c r="Q266">
        <v>7.9142400000000057E-2</v>
      </c>
      <c r="R266" s="73">
        <v>30</v>
      </c>
      <c r="S266" s="28">
        <f t="shared" si="6"/>
        <v>3.0533333333333357E-2</v>
      </c>
      <c r="T266">
        <f>Q266/'App MODELE'!$Q$4*1000</f>
        <v>0.11546050040119638</v>
      </c>
    </row>
    <row r="267" spans="16:20" x14ac:dyDescent="0.2">
      <c r="P267" s="19">
        <v>41183</v>
      </c>
      <c r="Q267">
        <v>4.7057760000000011</v>
      </c>
      <c r="R267" s="73">
        <v>31</v>
      </c>
      <c r="S267" s="28">
        <f t="shared" si="6"/>
        <v>1.7569354838709681</v>
      </c>
      <c r="T267">
        <f>Q267/'App MODELE'!$Q$4*1000</f>
        <v>6.8652359763658914</v>
      </c>
    </row>
    <row r="268" spans="16:20" x14ac:dyDescent="0.2">
      <c r="P268" s="19">
        <v>41214</v>
      </c>
      <c r="Q268">
        <v>10.082102399999998</v>
      </c>
      <c r="R268" s="73">
        <v>30</v>
      </c>
      <c r="S268" s="28">
        <f t="shared" si="6"/>
        <v>3.8896999999999995</v>
      </c>
      <c r="T268">
        <f>Q268/'App MODELE'!$Q$4*1000</f>
        <v>14.708734991611346</v>
      </c>
    </row>
    <row r="269" spans="16:20" x14ac:dyDescent="0.2">
      <c r="P269" s="19">
        <v>41244</v>
      </c>
      <c r="Q269">
        <v>3.3935328000000009</v>
      </c>
      <c r="R269" s="73">
        <v>31</v>
      </c>
      <c r="S269" s="28">
        <f t="shared" si="6"/>
        <v>1.2670000000000003</v>
      </c>
      <c r="T269">
        <f>Q269/'App MODELE'!$Q$4*1000</f>
        <v>4.9508101247355762</v>
      </c>
    </row>
    <row r="270" spans="16:20" x14ac:dyDescent="0.2">
      <c r="P270" s="19">
        <v>41275</v>
      </c>
      <c r="Q270">
        <v>2.2019904000000006</v>
      </c>
      <c r="R270" s="73">
        <v>31</v>
      </c>
      <c r="S270" s="28">
        <f t="shared" si="6"/>
        <v>0.82212903225806477</v>
      </c>
      <c r="T270">
        <f>Q270/'App MODELE'!$Q$4*1000</f>
        <v>3.2124741410752065</v>
      </c>
    </row>
    <row r="271" spans="16:20" x14ac:dyDescent="0.2">
      <c r="P271" s="19">
        <v>41306</v>
      </c>
      <c r="Q271">
        <v>0.8356608000000002</v>
      </c>
      <c r="R271" s="73">
        <v>28</v>
      </c>
      <c r="S271" s="28">
        <f t="shared" si="6"/>
        <v>0.34542857142857153</v>
      </c>
      <c r="T271">
        <f>Q271/'App MODELE'!$Q$4*1000</f>
        <v>1.219141877598658</v>
      </c>
    </row>
    <row r="272" spans="16:20" x14ac:dyDescent="0.2">
      <c r="P272" s="19">
        <v>41334</v>
      </c>
      <c r="Q272">
        <v>6.4099296000000026</v>
      </c>
      <c r="R272" s="73">
        <v>31</v>
      </c>
      <c r="S272" s="28">
        <f t="shared" si="6"/>
        <v>2.3931935483870976</v>
      </c>
      <c r="T272">
        <f>Q272/'App MODELE'!$Q$4*1000</f>
        <v>9.3514181924283353</v>
      </c>
    </row>
    <row r="273" spans="16:20" x14ac:dyDescent="0.2">
      <c r="P273" s="19">
        <v>41365</v>
      </c>
      <c r="Q273">
        <v>2.1760703999999995</v>
      </c>
      <c r="R273" s="73">
        <v>30</v>
      </c>
      <c r="S273" s="28">
        <f t="shared" si="6"/>
        <v>0.83953333333333302</v>
      </c>
      <c r="T273">
        <f>Q273/'App MODELE'!$Q$4*1000</f>
        <v>3.1746595667080011</v>
      </c>
    </row>
    <row r="274" spans="16:20" x14ac:dyDescent="0.2">
      <c r="P274" s="19">
        <v>41395</v>
      </c>
      <c r="Q274">
        <v>0.38456640000000009</v>
      </c>
      <c r="R274" s="73">
        <v>31</v>
      </c>
      <c r="S274" s="28">
        <f t="shared" si="6"/>
        <v>0.14358064516129038</v>
      </c>
      <c r="T274">
        <f>Q274/'App MODELE'!$Q$4*1000</f>
        <v>0.56104223502808381</v>
      </c>
    </row>
    <row r="275" spans="16:20" x14ac:dyDescent="0.2">
      <c r="P275" s="19">
        <v>41426</v>
      </c>
      <c r="Q275">
        <v>0.15189119999999998</v>
      </c>
      <c r="R275" s="73">
        <v>30</v>
      </c>
      <c r="S275" s="28">
        <f t="shared" si="6"/>
        <v>5.8599999999999992E-2</v>
      </c>
      <c r="T275">
        <f>Q275/'App MODELE'!$Q$4*1000</f>
        <v>0.22159340579181555</v>
      </c>
    </row>
    <row r="276" spans="16:20" x14ac:dyDescent="0.2">
      <c r="P276" s="19">
        <v>41456</v>
      </c>
      <c r="Q276">
        <v>9.6076800000000004E-2</v>
      </c>
      <c r="R276" s="73">
        <v>31</v>
      </c>
      <c r="S276" s="28">
        <f t="shared" si="6"/>
        <v>3.5870967741935482E-2</v>
      </c>
      <c r="T276">
        <f>Q276/'App MODELE'!$Q$4*1000</f>
        <v>0.14016602232110292</v>
      </c>
    </row>
    <row r="277" spans="16:20" x14ac:dyDescent="0.2">
      <c r="P277" s="19">
        <v>41487</v>
      </c>
      <c r="Q277">
        <v>5.1148800000000022E-2</v>
      </c>
      <c r="R277" s="73">
        <v>31</v>
      </c>
      <c r="S277" s="28">
        <f t="shared" si="6"/>
        <v>1.9096774193548396E-2</v>
      </c>
      <c r="T277">
        <f>Q277/'App MODELE'!$Q$4*1000</f>
        <v>7.4620760084615975E-2</v>
      </c>
    </row>
    <row r="278" spans="16:20" x14ac:dyDescent="0.2">
      <c r="P278" s="19">
        <v>41518</v>
      </c>
      <c r="Q278">
        <v>4.2249600000000033E-2</v>
      </c>
      <c r="R278" s="73">
        <v>30</v>
      </c>
      <c r="S278" s="28">
        <f t="shared" ref="S278:S290" si="7">Q278/R278/24/3600*1000000</f>
        <v>1.6300000000000012E-2</v>
      </c>
      <c r="T278">
        <f>Q278/'App MODELE'!$Q$4*1000</f>
        <v>6.1637756218542609E-2</v>
      </c>
    </row>
    <row r="279" spans="16:20" x14ac:dyDescent="0.2">
      <c r="P279" s="19">
        <v>41548</v>
      </c>
      <c r="Q279">
        <v>3.7929600000000029E-2</v>
      </c>
      <c r="R279" s="73">
        <v>31</v>
      </c>
      <c r="S279" s="28">
        <f t="shared" si="7"/>
        <v>1.4161290322580657E-2</v>
      </c>
      <c r="T279">
        <f>Q279/'App MODELE'!$Q$4*1000</f>
        <v>5.5335327157341935E-2</v>
      </c>
    </row>
    <row r="280" spans="16:20" x14ac:dyDescent="0.2">
      <c r="P280" s="19">
        <v>41579</v>
      </c>
      <c r="Q280">
        <v>0.10592640000000003</v>
      </c>
      <c r="R280" s="73">
        <v>30</v>
      </c>
      <c r="S280" s="28">
        <f t="shared" si="7"/>
        <v>4.0866666666666676E-2</v>
      </c>
      <c r="T280">
        <f>Q280/'App MODELE'!$Q$4*1000</f>
        <v>0.1545355605806405</v>
      </c>
    </row>
    <row r="281" spans="16:20" x14ac:dyDescent="0.2">
      <c r="P281" s="19">
        <v>41609</v>
      </c>
      <c r="Q281">
        <v>8.0438400000000021E-2</v>
      </c>
      <c r="R281" s="73">
        <v>31</v>
      </c>
      <c r="S281" s="28">
        <f t="shared" si="7"/>
        <v>3.0032258064516142E-2</v>
      </c>
      <c r="T281">
        <f>Q281/'App MODELE'!$Q$4*1000</f>
        <v>0.11735122911955652</v>
      </c>
    </row>
    <row r="282" spans="16:20" x14ac:dyDescent="0.2">
      <c r="P282" s="19">
        <v>41640</v>
      </c>
      <c r="Q282">
        <v>1.5430176</v>
      </c>
      <c r="R282" s="73">
        <v>31</v>
      </c>
      <c r="S282" s="28">
        <f t="shared" si="7"/>
        <v>0.57609677419354843</v>
      </c>
      <c r="T282">
        <f>Q282/'App MODELE'!$Q$4*1000</f>
        <v>2.2511016120796552</v>
      </c>
    </row>
    <row r="283" spans="16:20" x14ac:dyDescent="0.2">
      <c r="P283" s="19">
        <v>41671</v>
      </c>
      <c r="Q283">
        <v>0.8649503999999999</v>
      </c>
      <c r="R283" s="73">
        <v>28</v>
      </c>
      <c r="S283" s="28">
        <f t="shared" si="7"/>
        <v>0.35753571428571418</v>
      </c>
      <c r="T283">
        <f>Q283/'App MODELE'!$Q$4*1000</f>
        <v>1.2618723466335982</v>
      </c>
    </row>
    <row r="284" spans="16:20" x14ac:dyDescent="0.2">
      <c r="P284" s="19">
        <v>41699</v>
      </c>
      <c r="Q284">
        <v>0.16191359999999991</v>
      </c>
      <c r="R284" s="73">
        <v>31</v>
      </c>
      <c r="S284" s="28">
        <f t="shared" si="7"/>
        <v>6.0451612903225774E-2</v>
      </c>
      <c r="T284">
        <f>Q284/'App MODELE'!$Q$4*1000</f>
        <v>0.23621504121380099</v>
      </c>
    </row>
    <row r="285" spans="16:20" x14ac:dyDescent="0.2">
      <c r="P285" s="19">
        <v>41730</v>
      </c>
      <c r="Q285">
        <v>0.28624319999999975</v>
      </c>
      <c r="R285" s="73">
        <v>30</v>
      </c>
      <c r="S285" s="28">
        <f t="shared" si="7"/>
        <v>0.11043333333333324</v>
      </c>
      <c r="T285">
        <f>Q285/'App MODELE'!$Q$4*1000</f>
        <v>0.41759894959515609</v>
      </c>
    </row>
    <row r="286" spans="16:20" x14ac:dyDescent="0.2">
      <c r="P286" s="19">
        <v>41760</v>
      </c>
      <c r="Q286">
        <v>4.8988800000000006E-2</v>
      </c>
      <c r="R286" s="73">
        <v>31</v>
      </c>
      <c r="S286" s="28">
        <f t="shared" si="7"/>
        <v>1.8290322580645162E-2</v>
      </c>
      <c r="T286">
        <f>Q286/'App MODELE'!$Q$4*1000</f>
        <v>7.1469545554015607E-2</v>
      </c>
    </row>
    <row r="287" spans="16:20" x14ac:dyDescent="0.2">
      <c r="P287" s="19">
        <v>41791</v>
      </c>
      <c r="Q287">
        <v>3.7152000000000025E-2</v>
      </c>
      <c r="R287" s="73">
        <v>30</v>
      </c>
      <c r="S287" s="28">
        <f t="shared" si="7"/>
        <v>1.4333333333333342E-2</v>
      </c>
      <c r="T287">
        <f>Q287/'App MODELE'!$Q$4*1000</f>
        <v>5.4200889926325803E-2</v>
      </c>
    </row>
    <row r="288" spans="16:20" x14ac:dyDescent="0.2">
      <c r="P288" s="19">
        <v>41821</v>
      </c>
      <c r="Q288">
        <v>3.7670400000000027E-2</v>
      </c>
      <c r="R288" s="73">
        <v>31</v>
      </c>
      <c r="S288" s="28">
        <f t="shared" si="7"/>
        <v>1.4064516129032267E-2</v>
      </c>
      <c r="T288">
        <f>Q288/'App MODELE'!$Q$4*1000</f>
        <v>5.4957181413669891E-2</v>
      </c>
    </row>
    <row r="289" spans="16:20" x14ac:dyDescent="0.2">
      <c r="P289" s="19">
        <v>41852</v>
      </c>
      <c r="Q289">
        <v>3.2140800000000018E-2</v>
      </c>
      <c r="R289" s="73">
        <v>31</v>
      </c>
      <c r="S289" s="28">
        <f t="shared" si="7"/>
        <v>1.2000000000000005E-2</v>
      </c>
      <c r="T289">
        <f>Q289/'App MODELE'!$Q$4*1000</f>
        <v>4.689007221533302E-2</v>
      </c>
    </row>
    <row r="290" spans="16:20" x14ac:dyDescent="0.2">
      <c r="P290" s="19">
        <v>41883</v>
      </c>
      <c r="Q290">
        <v>0.41091839999999991</v>
      </c>
      <c r="R290" s="73">
        <v>30</v>
      </c>
      <c r="S290" s="28">
        <f t="shared" si="7"/>
        <v>0.15853333333333333</v>
      </c>
      <c r="T290">
        <f>Q290/'App MODELE'!$Q$4*1000</f>
        <v>0.59948705230140764</v>
      </c>
    </row>
    <row r="291" spans="16:20" x14ac:dyDescent="0.2">
      <c r="P291" s="19">
        <v>41913</v>
      </c>
      <c r="Q291">
        <v>5.3568000000000036E-3</v>
      </c>
      <c r="R291" s="73">
        <v>31</v>
      </c>
      <c r="S291" s="28">
        <f t="shared" si="6"/>
        <v>2.0000000000000013E-3</v>
      </c>
      <c r="T291">
        <f>Q291/'App MODELE'!$Q$4*1000</f>
        <v>7.8150120358888367E-3</v>
      </c>
    </row>
    <row r="292" spans="16:20" x14ac:dyDescent="0.2">
      <c r="P292" s="19">
        <v>41944</v>
      </c>
      <c r="Q292">
        <v>6.2642592000000006</v>
      </c>
      <c r="R292" s="73">
        <v>30</v>
      </c>
      <c r="S292" s="28">
        <f t="shared" si="6"/>
        <v>2.4167666666666667</v>
      </c>
      <c r="T292">
        <f>Q292/'App MODELE'!$Q$4*1000</f>
        <v>9.1389002844846452</v>
      </c>
    </row>
    <row r="293" spans="16:20" x14ac:dyDescent="0.2">
      <c r="P293" s="19">
        <v>41974</v>
      </c>
      <c r="Q293">
        <v>7.5370175999999969</v>
      </c>
      <c r="R293" s="73">
        <v>31</v>
      </c>
      <c r="S293" s="28">
        <f t="shared" si="6"/>
        <v>2.8139999999999987</v>
      </c>
      <c r="T293">
        <f>Q293/'App MODELE'!$Q$4*1000</f>
        <v>10.995721934495581</v>
      </c>
    </row>
    <row r="294" spans="16:20" x14ac:dyDescent="0.2">
      <c r="P294" s="19">
        <v>42005</v>
      </c>
      <c r="Q294">
        <v>5.016643199999999</v>
      </c>
      <c r="R294" s="73">
        <v>31</v>
      </c>
      <c r="S294" s="28">
        <f t="shared" si="6"/>
        <v>1.873</v>
      </c>
      <c r="T294">
        <f>Q294/'App MODELE'!$Q$4*1000</f>
        <v>7.3187587716098896</v>
      </c>
    </row>
    <row r="295" spans="16:20" x14ac:dyDescent="0.2">
      <c r="P295" s="19">
        <v>42036</v>
      </c>
      <c r="Q295">
        <v>0.63149759999999988</v>
      </c>
      <c r="R295" s="73">
        <v>28</v>
      </c>
      <c r="S295" s="28">
        <f t="shared" si="6"/>
        <v>0.2610357142857142</v>
      </c>
      <c r="T295">
        <f>Q295/'App MODELE'!$Q$4*1000</f>
        <v>0.92128908016631383</v>
      </c>
    </row>
    <row r="296" spans="16:20" x14ac:dyDescent="0.2">
      <c r="P296" s="19">
        <v>42064</v>
      </c>
      <c r="Q296">
        <v>1.9689695999999997</v>
      </c>
      <c r="R296" s="73">
        <v>31</v>
      </c>
      <c r="S296" s="28">
        <f t="shared" si="6"/>
        <v>0.73512903225806436</v>
      </c>
      <c r="T296">
        <f>Q296/'App MODELE'!$Q$4*1000</f>
        <v>2.8725211175140415</v>
      </c>
    </row>
    <row r="297" spans="16:20" x14ac:dyDescent="0.2">
      <c r="P297" s="19">
        <v>42095</v>
      </c>
      <c r="Q297">
        <v>0.21107519999999996</v>
      </c>
      <c r="R297" s="73">
        <v>30</v>
      </c>
      <c r="S297" s="28">
        <f t="shared" si="6"/>
        <v>8.1433333333333316E-2</v>
      </c>
      <c r="T297">
        <f>Q297/'App MODELE'!$Q$4*1000</f>
        <v>0.30793668393026474</v>
      </c>
    </row>
    <row r="298" spans="16:20" x14ac:dyDescent="0.2">
      <c r="P298" s="19">
        <v>42125</v>
      </c>
      <c r="Q298">
        <v>0.12735359999999998</v>
      </c>
      <c r="R298" s="73">
        <v>31</v>
      </c>
      <c r="S298" s="28">
        <f t="shared" si="6"/>
        <v>4.754838709677419E-2</v>
      </c>
      <c r="T298">
        <f>Q298/'App MODELE'!$Q$4*1000</f>
        <v>0.18579560872419573</v>
      </c>
    </row>
    <row r="299" spans="16:20" x14ac:dyDescent="0.2">
      <c r="P299" s="19">
        <v>42156</v>
      </c>
      <c r="Q299">
        <v>3.1708800000000023E-2</v>
      </c>
      <c r="R299" s="73">
        <v>30</v>
      </c>
      <c r="S299" s="28">
        <f t="shared" si="6"/>
        <v>1.2233333333333341E-2</v>
      </c>
      <c r="T299">
        <f>Q299/'App MODELE'!$Q$4*1000</f>
        <v>4.6259829309212956E-2</v>
      </c>
    </row>
    <row r="300" spans="16:20" x14ac:dyDescent="0.2">
      <c r="P300" s="19">
        <v>42186</v>
      </c>
      <c r="Q300">
        <v>1.5379200000000006E-2</v>
      </c>
      <c r="R300" s="73">
        <v>31</v>
      </c>
      <c r="S300" s="28">
        <f t="shared" si="6"/>
        <v>5.7419354838709694E-3</v>
      </c>
      <c r="T300">
        <f>Q300/'App MODELE'!$Q$4*1000</f>
        <v>2.2436647457874395E-2</v>
      </c>
    </row>
    <row r="301" spans="16:20" x14ac:dyDescent="0.2">
      <c r="P301" s="19">
        <v>42217</v>
      </c>
      <c r="Q301">
        <v>1.3564800000000005E-2</v>
      </c>
      <c r="R301" s="73">
        <v>31</v>
      </c>
      <c r="S301" s="28">
        <f t="shared" si="6"/>
        <v>5.0645161290322604E-3</v>
      </c>
      <c r="T301">
        <f>Q301/'App MODELE'!$Q$4*1000</f>
        <v>1.9789627252170112E-2</v>
      </c>
    </row>
    <row r="302" spans="16:20" x14ac:dyDescent="0.2">
      <c r="P302" s="19">
        <v>42248</v>
      </c>
      <c r="Q302">
        <v>0.91471679999999989</v>
      </c>
      <c r="R302" s="73">
        <v>30</v>
      </c>
      <c r="S302" s="28">
        <f t="shared" si="6"/>
        <v>0.35289999999999994</v>
      </c>
      <c r="T302">
        <f>Q302/'App MODELE'!$Q$4*1000</f>
        <v>1.3344763294186297</v>
      </c>
    </row>
    <row r="303" spans="16:20" x14ac:dyDescent="0.2">
      <c r="P303" s="19">
        <v>42278</v>
      </c>
      <c r="Q303">
        <v>0.11845440000000002</v>
      </c>
      <c r="R303" s="73">
        <v>31</v>
      </c>
      <c r="S303" s="28">
        <f t="shared" si="6"/>
        <v>4.4225806451612913E-2</v>
      </c>
      <c r="T303">
        <f>Q303/'App MODELE'!$Q$4*1000</f>
        <v>0.17281260485812242</v>
      </c>
    </row>
    <row r="304" spans="16:20" x14ac:dyDescent="0.2">
      <c r="P304" s="19">
        <v>42309</v>
      </c>
      <c r="Q304">
        <v>7.8105600000000039E-2</v>
      </c>
      <c r="R304" s="73">
        <v>30</v>
      </c>
      <c r="S304" s="28">
        <f t="shared" si="6"/>
        <v>3.0133333333333345E-2</v>
      </c>
      <c r="T304">
        <f>Q304/'App MODELE'!$Q$4*1000</f>
        <v>0.11394791742650819</v>
      </c>
    </row>
    <row r="305" spans="16:20" x14ac:dyDescent="0.2">
      <c r="P305" s="19">
        <v>42339</v>
      </c>
      <c r="Q305">
        <v>3.4905600000000023E-2</v>
      </c>
      <c r="R305" s="73">
        <v>31</v>
      </c>
      <c r="S305" s="28">
        <f t="shared" si="6"/>
        <v>1.3032258064516137E-2</v>
      </c>
      <c r="T305">
        <f>Q305/'App MODELE'!$Q$4*1000</f>
        <v>5.0923626814501452E-2</v>
      </c>
    </row>
    <row r="306" spans="16:20" x14ac:dyDescent="0.2">
      <c r="P306" s="19">
        <v>42370</v>
      </c>
      <c r="Q306">
        <v>0.21807359999999984</v>
      </c>
      <c r="R306" s="73">
        <v>31</v>
      </c>
      <c r="S306" s="28">
        <f t="shared" si="6"/>
        <v>8.1419354838709615E-2</v>
      </c>
      <c r="T306">
        <f>Q306/'App MODELE'!$Q$4*1000</f>
        <v>0.31814661900940966</v>
      </c>
    </row>
    <row r="307" spans="16:20" x14ac:dyDescent="0.2">
      <c r="P307" s="19">
        <v>42401</v>
      </c>
      <c r="Q307">
        <v>2.3008320000000002</v>
      </c>
      <c r="R307" s="73">
        <v>29</v>
      </c>
      <c r="S307" s="28">
        <f t="shared" si="6"/>
        <v>0.91827586206896561</v>
      </c>
      <c r="T307">
        <f>Q307/'App MODELE'!$Q$4*1000</f>
        <v>3.3566737179954775</v>
      </c>
    </row>
    <row r="308" spans="16:20" x14ac:dyDescent="0.2">
      <c r="P308" s="19">
        <v>42430</v>
      </c>
      <c r="Q308">
        <v>0.35795520000000003</v>
      </c>
      <c r="R308" s="73">
        <v>31</v>
      </c>
      <c r="S308" s="28">
        <f t="shared" si="6"/>
        <v>0.13364516129032258</v>
      </c>
      <c r="T308">
        <f>Q308/'App MODELE'!$Q$4*1000</f>
        <v>0.52221927201108753</v>
      </c>
    </row>
    <row r="309" spans="16:20" x14ac:dyDescent="0.2">
      <c r="P309" s="19">
        <v>42461</v>
      </c>
      <c r="Q309">
        <v>2.5315200000000006E-2</v>
      </c>
      <c r="R309" s="73">
        <v>30</v>
      </c>
      <c r="S309" s="28">
        <f t="shared" si="6"/>
        <v>9.76666666666667E-3</v>
      </c>
      <c r="T309">
        <f>Q309/'App MODELE'!$Q$4*1000</f>
        <v>3.6932234298635937E-2</v>
      </c>
    </row>
    <row r="310" spans="16:20" x14ac:dyDescent="0.2">
      <c r="P310" s="19">
        <v>42491</v>
      </c>
      <c r="Q310">
        <v>2.125440000000001E-2</v>
      </c>
      <c r="R310" s="73">
        <v>31</v>
      </c>
      <c r="S310" s="28">
        <f t="shared" si="6"/>
        <v>7.935483870967746E-3</v>
      </c>
      <c r="T310">
        <f>Q310/'App MODELE'!$Q$4*1000</f>
        <v>3.1007950981107313E-2</v>
      </c>
    </row>
    <row r="311" spans="16:20" x14ac:dyDescent="0.2">
      <c r="P311" s="19">
        <v>42522</v>
      </c>
      <c r="Q311">
        <v>1.1923200000000005E-2</v>
      </c>
      <c r="R311" s="73">
        <v>30</v>
      </c>
      <c r="S311" s="28">
        <f t="shared" si="6"/>
        <v>4.6000000000000025E-3</v>
      </c>
      <c r="T311">
        <f>Q311/'App MODELE'!$Q$4*1000</f>
        <v>1.7394704208913859E-2</v>
      </c>
    </row>
    <row r="312" spans="16:20" x14ac:dyDescent="0.2">
      <c r="P312" s="19">
        <v>42552</v>
      </c>
      <c r="Q312">
        <v>1.0195200000000005E-2</v>
      </c>
      <c r="R312" s="73">
        <v>31</v>
      </c>
      <c r="S312" s="28">
        <f t="shared" si="6"/>
        <v>3.8064516129032279E-3</v>
      </c>
      <c r="T312">
        <f>Q312/'App MODELE'!$Q$4*1000</f>
        <v>1.4873732584433589E-2</v>
      </c>
    </row>
    <row r="313" spans="16:20" x14ac:dyDescent="0.2">
      <c r="P313" s="19">
        <v>42583</v>
      </c>
      <c r="Q313">
        <v>7.1712000000000026E-3</v>
      </c>
      <c r="R313" s="73">
        <v>31</v>
      </c>
      <c r="S313" s="28">
        <f t="shared" si="6"/>
        <v>2.6774193548387108E-3</v>
      </c>
      <c r="T313">
        <f>Q313/'App MODELE'!$Q$4*1000</f>
        <v>1.0462032241593117E-2</v>
      </c>
    </row>
    <row r="314" spans="16:20" x14ac:dyDescent="0.2">
      <c r="P314" s="19">
        <v>42614</v>
      </c>
      <c r="Q314">
        <v>8.2944000000000056E-3</v>
      </c>
      <c r="R314" s="73">
        <v>30</v>
      </c>
      <c r="S314" s="28">
        <f t="shared" si="6"/>
        <v>3.2000000000000019E-3</v>
      </c>
      <c r="T314">
        <f>Q314/'App MODELE'!$Q$4*1000</f>
        <v>1.2100663797505296E-2</v>
      </c>
    </row>
    <row r="315" spans="16:20" x14ac:dyDescent="0.2">
      <c r="P315" s="19">
        <v>42644</v>
      </c>
      <c r="Q315">
        <v>0.9437471999999999</v>
      </c>
      <c r="R315" s="73">
        <v>31</v>
      </c>
      <c r="S315" s="28">
        <f t="shared" si="6"/>
        <v>0.35235483870967738</v>
      </c>
      <c r="T315">
        <f>Q315/'App MODELE'!$Q$4*1000</f>
        <v>1.3768286527098983</v>
      </c>
    </row>
    <row r="316" spans="16:20" x14ac:dyDescent="0.2">
      <c r="P316" s="19">
        <v>42675</v>
      </c>
      <c r="Q316">
        <v>1.7429472000000001</v>
      </c>
      <c r="R316" s="73">
        <v>30</v>
      </c>
      <c r="S316" s="28">
        <f t="shared" si="6"/>
        <v>0.67243333333333333</v>
      </c>
      <c r="T316">
        <f>Q316/'App MODELE'!$Q$4*1000</f>
        <v>2.5427780290320228</v>
      </c>
    </row>
    <row r="317" spans="16:20" x14ac:dyDescent="0.2">
      <c r="P317" s="19">
        <v>42705</v>
      </c>
      <c r="Q317">
        <v>2.1836736000000001</v>
      </c>
      <c r="R317" s="73">
        <v>31</v>
      </c>
      <c r="S317" s="28">
        <f t="shared" si="6"/>
        <v>0.81529032258064515</v>
      </c>
      <c r="T317">
        <f>Q317/'App MODELE'!$Q$4*1000</f>
        <v>3.1857518418557151</v>
      </c>
    </row>
    <row r="318" spans="16:20" x14ac:dyDescent="0.2">
      <c r="P318" s="19">
        <v>42736</v>
      </c>
      <c r="Q318">
        <v>0.17089919999999997</v>
      </c>
      <c r="R318" s="73">
        <v>31</v>
      </c>
      <c r="S318" s="28">
        <f t="shared" si="6"/>
        <v>6.3806451612903214E-2</v>
      </c>
      <c r="T318">
        <f>Q318/'App MODELE'!$Q$4*1000</f>
        <v>0.24932409366109851</v>
      </c>
    </row>
    <row r="319" spans="16:20" x14ac:dyDescent="0.2">
      <c r="P319" s="19">
        <v>42767</v>
      </c>
      <c r="Q319">
        <v>1.5052607999999996</v>
      </c>
      <c r="R319" s="73">
        <v>28</v>
      </c>
      <c r="S319" s="28">
        <f t="shared" si="6"/>
        <v>0.62221428571428561</v>
      </c>
      <c r="T319">
        <f>Q319/'App MODELE'!$Q$4*1000</f>
        <v>2.1960183820847612</v>
      </c>
    </row>
    <row r="320" spans="16:20" x14ac:dyDescent="0.2">
      <c r="P320" s="19">
        <v>42795</v>
      </c>
      <c r="Q320">
        <v>3.1968000000000017E-2</v>
      </c>
      <c r="R320" s="73">
        <v>31</v>
      </c>
      <c r="S320" s="28">
        <f t="shared" si="6"/>
        <v>1.1935483870967748E-2</v>
      </c>
      <c r="T320">
        <f>Q320/'App MODELE'!$Q$4*1000</f>
        <v>4.6637975052884993E-2</v>
      </c>
    </row>
    <row r="321" spans="16:20" x14ac:dyDescent="0.2">
      <c r="P321" s="19">
        <v>42826</v>
      </c>
      <c r="Q321">
        <v>2.2550400000000009E-2</v>
      </c>
      <c r="R321" s="73">
        <v>30</v>
      </c>
      <c r="S321" s="28">
        <f t="shared" si="6"/>
        <v>8.7000000000000029E-3</v>
      </c>
      <c r="T321">
        <f>Q321/'App MODELE'!$Q$4*1000</f>
        <v>3.2898679699467519E-2</v>
      </c>
    </row>
    <row r="322" spans="16:20" x14ac:dyDescent="0.2">
      <c r="P322" s="19">
        <v>42856</v>
      </c>
      <c r="Q322">
        <v>1.6416000000000007E-2</v>
      </c>
      <c r="R322" s="73">
        <v>31</v>
      </c>
      <c r="S322" s="28">
        <f t="shared" si="6"/>
        <v>6.1290322580645189E-3</v>
      </c>
      <c r="T322">
        <f>Q322/'App MODELE'!$Q$4*1000</f>
        <v>2.3949230432562557E-2</v>
      </c>
    </row>
    <row r="323" spans="16:20" x14ac:dyDescent="0.2">
      <c r="P323" s="19">
        <v>42887</v>
      </c>
      <c r="Q323">
        <v>1.8144000000000007E-2</v>
      </c>
      <c r="R323" s="73">
        <v>30</v>
      </c>
      <c r="S323" s="28">
        <f t="shared" ref="S323:S386" si="8">Q323/R323/24/3600*1000000</f>
        <v>7.0000000000000036E-3</v>
      </c>
      <c r="T323">
        <f>Q323/'App MODELE'!$Q$4*1000</f>
        <v>2.647020205704283E-2</v>
      </c>
    </row>
    <row r="324" spans="16:20" x14ac:dyDescent="0.2">
      <c r="P324" s="19">
        <v>42917</v>
      </c>
      <c r="Q324">
        <v>1.719360000000001E-2</v>
      </c>
      <c r="R324" s="73">
        <v>31</v>
      </c>
      <c r="S324" s="28">
        <f t="shared" si="8"/>
        <v>6.4193548387096811E-3</v>
      </c>
      <c r="T324">
        <f>Q324/'App MODELE'!$Q$4*1000</f>
        <v>2.5083667663578682E-2</v>
      </c>
    </row>
    <row r="325" spans="16:20" x14ac:dyDescent="0.2">
      <c r="P325" s="19">
        <v>42948</v>
      </c>
      <c r="Q325">
        <v>1.719360000000001E-2</v>
      </c>
      <c r="R325" s="73">
        <v>31</v>
      </c>
      <c r="S325" s="28">
        <f t="shared" si="8"/>
        <v>6.4193548387096811E-3</v>
      </c>
      <c r="T325">
        <f>Q325/'App MODELE'!$Q$4*1000</f>
        <v>2.5083667663578682E-2</v>
      </c>
    </row>
    <row r="326" spans="16:20" x14ac:dyDescent="0.2">
      <c r="P326" s="19">
        <v>42979</v>
      </c>
      <c r="Q326">
        <v>1.3046400000000005E-2</v>
      </c>
      <c r="R326" s="73">
        <v>30</v>
      </c>
      <c r="S326" s="28">
        <f t="shared" si="8"/>
        <v>5.033333333333335E-3</v>
      </c>
      <c r="T326">
        <f>Q326/'App MODELE'!$Q$4*1000</f>
        <v>1.9033335764826034E-2</v>
      </c>
    </row>
    <row r="327" spans="16:20" x14ac:dyDescent="0.2">
      <c r="P327" s="19">
        <v>43009</v>
      </c>
      <c r="Q327">
        <v>6.1344000000000034E-3</v>
      </c>
      <c r="R327" s="73">
        <v>31</v>
      </c>
      <c r="S327" s="28">
        <f t="shared" si="8"/>
        <v>2.2903225806451622E-3</v>
      </c>
      <c r="T327">
        <f>Q327/'App MODELE'!$Q$4*1000</f>
        <v>8.9494492669049582E-3</v>
      </c>
    </row>
    <row r="328" spans="16:20" x14ac:dyDescent="0.2">
      <c r="P328" s="19">
        <v>43040</v>
      </c>
      <c r="Q328">
        <v>0.43882559999999987</v>
      </c>
      <c r="R328" s="73">
        <v>30</v>
      </c>
      <c r="S328" s="28">
        <f t="shared" si="8"/>
        <v>0.16929999999999992</v>
      </c>
      <c r="T328">
        <f>Q328/'App MODELE'!$Q$4*1000</f>
        <v>0.64020074403676386</v>
      </c>
    </row>
    <row r="329" spans="16:20" x14ac:dyDescent="0.2">
      <c r="P329" s="19">
        <v>43070</v>
      </c>
      <c r="Q329">
        <v>1.2146975999999996</v>
      </c>
      <c r="R329" s="73">
        <v>31</v>
      </c>
      <c r="S329" s="28">
        <f t="shared" si="8"/>
        <v>0.45351612903225796</v>
      </c>
      <c r="T329">
        <f>Q329/'App MODELE'!$Q$4*1000</f>
        <v>1.7721170034284039</v>
      </c>
    </row>
    <row r="330" spans="16:20" x14ac:dyDescent="0.2">
      <c r="P330" s="19">
        <v>43101</v>
      </c>
      <c r="Q330">
        <v>2.6121312000000003</v>
      </c>
      <c r="R330" s="73">
        <v>31</v>
      </c>
      <c r="S330" s="28">
        <f t="shared" si="8"/>
        <v>0.97525806451612906</v>
      </c>
      <c r="T330">
        <f>Q330/'App MODELE'!$Q$4*1000</f>
        <v>3.8108267561455982</v>
      </c>
    </row>
    <row r="331" spans="16:20" x14ac:dyDescent="0.2">
      <c r="P331" s="19">
        <v>43132</v>
      </c>
      <c r="Q331">
        <v>1.5497568000000015</v>
      </c>
      <c r="R331" s="73">
        <v>28</v>
      </c>
      <c r="S331" s="28">
        <f t="shared" si="8"/>
        <v>0.64060714285714349</v>
      </c>
      <c r="T331">
        <f>Q331/'App MODELE'!$Q$4*1000</f>
        <v>2.260933401415131</v>
      </c>
    </row>
    <row r="332" spans="16:20" x14ac:dyDescent="0.2">
      <c r="P332" s="19">
        <v>43160</v>
      </c>
      <c r="Q332">
        <v>4.0659839999999985</v>
      </c>
      <c r="R332" s="73">
        <v>31</v>
      </c>
      <c r="S332" s="28">
        <f t="shared" si="8"/>
        <v>1.5180645161290318</v>
      </c>
      <c r="T332">
        <f>Q332/'App MODELE'!$Q$4*1000</f>
        <v>5.9318462324020693</v>
      </c>
    </row>
    <row r="333" spans="16:20" x14ac:dyDescent="0.2">
      <c r="P333" s="19">
        <v>43191</v>
      </c>
      <c r="Q333">
        <v>4.4944415999999991</v>
      </c>
      <c r="R333" s="73">
        <v>30</v>
      </c>
      <c r="S333" s="28">
        <f t="shared" si="8"/>
        <v>1.7339666666666664</v>
      </c>
      <c r="T333">
        <f>Q333/'App MODELE'!$Q$4*1000</f>
        <v>6.5569211466919519</v>
      </c>
    </row>
    <row r="334" spans="16:20" x14ac:dyDescent="0.2">
      <c r="P334" s="19">
        <v>43221</v>
      </c>
      <c r="Q334">
        <v>6.9811200000000045E-2</v>
      </c>
      <c r="R334" s="73">
        <v>31</v>
      </c>
      <c r="S334" s="28">
        <f t="shared" si="8"/>
        <v>2.6064516129032274E-2</v>
      </c>
      <c r="T334">
        <f>Q334/'App MODELE'!$Q$4*1000</f>
        <v>0.1018472536290029</v>
      </c>
    </row>
    <row r="335" spans="16:20" x14ac:dyDescent="0.2">
      <c r="P335" s="19">
        <v>43252</v>
      </c>
      <c r="Q335">
        <v>3.9484800000000028E-2</v>
      </c>
      <c r="R335" s="73">
        <v>30</v>
      </c>
      <c r="S335" s="28">
        <f t="shared" si="8"/>
        <v>1.5233333333333344E-2</v>
      </c>
      <c r="T335">
        <f>Q335/'App MODELE'!$Q$4*1000</f>
        <v>5.7604201619374171E-2</v>
      </c>
    </row>
    <row r="336" spans="16:20" x14ac:dyDescent="0.2">
      <c r="P336" s="19">
        <v>43282</v>
      </c>
      <c r="Q336">
        <v>3.4560000000000028E-2</v>
      </c>
      <c r="R336" s="73">
        <v>31</v>
      </c>
      <c r="S336" s="28">
        <f t="shared" si="8"/>
        <v>1.2903225806451623E-2</v>
      </c>
      <c r="T336">
        <f>Q336/'App MODELE'!$Q$4*1000</f>
        <v>5.0419432489605405E-2</v>
      </c>
    </row>
    <row r="337" spans="16:20" x14ac:dyDescent="0.2">
      <c r="P337" s="19">
        <v>43313</v>
      </c>
      <c r="Q337">
        <v>2.6179200000000007E-2</v>
      </c>
      <c r="R337" s="73">
        <v>31</v>
      </c>
      <c r="S337" s="28">
        <f t="shared" si="8"/>
        <v>9.7741935483870983E-3</v>
      </c>
      <c r="T337">
        <f>Q337/'App MODELE'!$Q$4*1000</f>
        <v>3.8192720110876079E-2</v>
      </c>
    </row>
    <row r="338" spans="16:20" x14ac:dyDescent="0.2">
      <c r="P338" s="19">
        <v>43344</v>
      </c>
      <c r="Q338">
        <v>9.1929600000000014E-2</v>
      </c>
      <c r="R338" s="73">
        <v>30</v>
      </c>
      <c r="S338" s="28">
        <f t="shared" si="8"/>
        <v>3.5466666666666674E-2</v>
      </c>
      <c r="T338">
        <f>Q338/'App MODELE'!$Q$4*1000</f>
        <v>0.13411569042235028</v>
      </c>
    </row>
    <row r="339" spans="16:20" x14ac:dyDescent="0.2">
      <c r="P339" s="19">
        <v>43374</v>
      </c>
      <c r="Q339">
        <v>2.8836000000000004</v>
      </c>
      <c r="R339" s="73">
        <v>31</v>
      </c>
      <c r="S339" s="28">
        <f t="shared" si="8"/>
        <v>1.0766129032258065</v>
      </c>
      <c r="T339">
        <f>Q339/'App MODELE'!$Q$4*1000</f>
        <v>4.2068713983514483</v>
      </c>
    </row>
    <row r="340" spans="16:20" x14ac:dyDescent="0.2">
      <c r="P340" s="19">
        <v>43405</v>
      </c>
      <c r="Q340">
        <v>1.6466111999999997</v>
      </c>
      <c r="R340" s="73">
        <v>30</v>
      </c>
      <c r="S340" s="28">
        <f t="shared" si="8"/>
        <v>0.63526666666666654</v>
      </c>
      <c r="T340">
        <f>Q340/'App MODELE'!$Q$4*1000</f>
        <v>2.4022338609672471</v>
      </c>
    </row>
    <row r="341" spans="16:20" x14ac:dyDescent="0.2">
      <c r="P341" s="19">
        <v>43435</v>
      </c>
      <c r="Q341">
        <v>8.9769600000000047E-2</v>
      </c>
      <c r="R341" s="73">
        <v>31</v>
      </c>
      <c r="S341" s="28">
        <f t="shared" si="8"/>
        <v>3.3516129032258077E-2</v>
      </c>
      <c r="T341">
        <f>Q341/'App MODELE'!$Q$4*1000</f>
        <v>0.13096447589175</v>
      </c>
    </row>
    <row r="342" spans="16:20" x14ac:dyDescent="0.2">
      <c r="P342" s="19">
        <v>43466</v>
      </c>
      <c r="Q342">
        <v>0.1813536</v>
      </c>
      <c r="R342" s="73">
        <v>31</v>
      </c>
      <c r="S342" s="28">
        <f t="shared" si="8"/>
        <v>6.7709677419354838E-2</v>
      </c>
      <c r="T342">
        <f>Q342/'App MODELE'!$Q$4*1000</f>
        <v>0.26457597198920413</v>
      </c>
    </row>
    <row r="343" spans="16:20" x14ac:dyDescent="0.2">
      <c r="P343" s="19">
        <v>43497</v>
      </c>
      <c r="Q343">
        <v>0.30594239999999995</v>
      </c>
      <c r="R343" s="73">
        <v>28</v>
      </c>
      <c r="S343" s="28">
        <f t="shared" si="8"/>
        <v>0.1264642857142857</v>
      </c>
      <c r="T343">
        <f>Q343/'App MODELE'!$Q$4*1000</f>
        <v>0.44633802611423146</v>
      </c>
    </row>
    <row r="344" spans="16:20" x14ac:dyDescent="0.2">
      <c r="P344" s="19">
        <v>43525</v>
      </c>
      <c r="Q344">
        <v>7.2316800000000042E-2</v>
      </c>
      <c r="R344" s="73">
        <v>31</v>
      </c>
      <c r="S344" s="28">
        <f t="shared" si="8"/>
        <v>2.7000000000000014E-2</v>
      </c>
      <c r="T344">
        <f>Q344/'App MODELE'!$Q$4*1000</f>
        <v>0.10550266248449928</v>
      </c>
    </row>
    <row r="345" spans="16:20" x14ac:dyDescent="0.2">
      <c r="P345" s="19">
        <v>43556</v>
      </c>
      <c r="Q345">
        <v>7.2662400000000044E-2</v>
      </c>
      <c r="R345" s="73">
        <v>30</v>
      </c>
      <c r="S345" s="28">
        <f t="shared" si="8"/>
        <v>2.8033333333333351E-2</v>
      </c>
      <c r="T345">
        <f>Q345/'App MODELE'!$Q$4*1000</f>
        <v>0.10600685680939534</v>
      </c>
    </row>
    <row r="346" spans="16:20" x14ac:dyDescent="0.2">
      <c r="P346" s="19">
        <v>43586</v>
      </c>
      <c r="Q346">
        <v>4.147200000000003E-2</v>
      </c>
      <c r="R346" s="73">
        <v>31</v>
      </c>
      <c r="S346" s="28">
        <f t="shared" si="8"/>
        <v>1.5483870967741944E-2</v>
      </c>
      <c r="T346">
        <f>Q346/'App MODELE'!$Q$4*1000</f>
        <v>6.0503318987526485E-2</v>
      </c>
    </row>
    <row r="347" spans="16:20" x14ac:dyDescent="0.2">
      <c r="P347" s="19">
        <v>43617</v>
      </c>
      <c r="Q347">
        <v>3.3350400000000023E-2</v>
      </c>
      <c r="R347" s="73">
        <v>30</v>
      </c>
      <c r="S347" s="28">
        <f t="shared" si="8"/>
        <v>1.2866666666666676E-2</v>
      </c>
      <c r="T347">
        <f>Q347/'App MODELE'!$Q$4*1000</f>
        <v>4.8654752352469209E-2</v>
      </c>
    </row>
    <row r="348" spans="16:20" x14ac:dyDescent="0.2">
      <c r="P348" s="19">
        <v>43647</v>
      </c>
      <c r="Q348">
        <v>1.9612800000000007E-2</v>
      </c>
      <c r="R348" s="73">
        <v>31</v>
      </c>
      <c r="S348" s="28">
        <f t="shared" si="8"/>
        <v>7.3225806451612937E-3</v>
      </c>
      <c r="T348">
        <f>Q348/'App MODELE'!$Q$4*1000</f>
        <v>2.8613027937851053E-2</v>
      </c>
    </row>
    <row r="349" spans="16:20" x14ac:dyDescent="0.2">
      <c r="P349" s="19">
        <v>43678</v>
      </c>
      <c r="Q349">
        <v>1.5638400000000014E-2</v>
      </c>
      <c r="R349" s="73">
        <v>31</v>
      </c>
      <c r="S349" s="28">
        <f t="shared" si="8"/>
        <v>5.8387096774193594E-3</v>
      </c>
      <c r="T349">
        <f>Q349/'App MODELE'!$Q$4*1000</f>
        <v>2.281479320154645E-2</v>
      </c>
    </row>
    <row r="350" spans="16:20" x14ac:dyDescent="0.2">
      <c r="P350" s="19">
        <v>43709</v>
      </c>
      <c r="Q350">
        <v>8.7264000000000039E-3</v>
      </c>
      <c r="R350" s="73">
        <v>30</v>
      </c>
      <c r="S350" s="28">
        <f t="shared" si="8"/>
        <v>3.3666666666666684E-3</v>
      </c>
      <c r="T350">
        <f>Q350/'App MODELE'!$Q$4*1000</f>
        <v>1.273090670362536E-2</v>
      </c>
    </row>
    <row r="351" spans="16:20" x14ac:dyDescent="0.2">
      <c r="P351" s="19">
        <v>43739</v>
      </c>
      <c r="Q351">
        <v>7.1712000000000043E-3</v>
      </c>
      <c r="R351" s="73">
        <v>31</v>
      </c>
      <c r="S351" s="28">
        <f t="shared" si="8"/>
        <v>2.6774193548387117E-3</v>
      </c>
      <c r="T351">
        <f>Q351/'App MODELE'!$Q$4*1000</f>
        <v>1.0462032241593118E-2</v>
      </c>
    </row>
    <row r="352" spans="16:20" x14ac:dyDescent="0.2">
      <c r="P352" s="19">
        <v>43770</v>
      </c>
      <c r="Q352">
        <v>1.1318400000000004E-2</v>
      </c>
      <c r="R352" s="73">
        <v>30</v>
      </c>
      <c r="S352" s="28">
        <f t="shared" si="8"/>
        <v>4.3666666666666689E-3</v>
      </c>
      <c r="T352">
        <f>Q352/'App MODELE'!$Q$4*1000</f>
        <v>1.6512364140345764E-2</v>
      </c>
    </row>
    <row r="353" spans="16:20" x14ac:dyDescent="0.2">
      <c r="P353" s="19">
        <v>43800</v>
      </c>
      <c r="Q353">
        <v>1.4043456000000012</v>
      </c>
      <c r="R353" s="73">
        <v>31</v>
      </c>
      <c r="S353" s="28">
        <f t="shared" si="8"/>
        <v>0.5243225806451618</v>
      </c>
      <c r="T353">
        <f>Q353/'App MODELE'!$Q$4*1000</f>
        <v>2.0487936392151158</v>
      </c>
    </row>
    <row r="354" spans="16:20" x14ac:dyDescent="0.2">
      <c r="P354" s="19">
        <v>43831</v>
      </c>
      <c r="Q354">
        <v>3.9916800000000002E-2</v>
      </c>
      <c r="R354" s="73">
        <v>31</v>
      </c>
      <c r="S354" s="28">
        <f t="shared" si="8"/>
        <v>1.4903225806451615E-2</v>
      </c>
      <c r="T354">
        <f>Q354/'App MODELE'!$Q$4*1000</f>
        <v>5.82344445254942E-2</v>
      </c>
    </row>
    <row r="355" spans="16:20" x14ac:dyDescent="0.2">
      <c r="P355" s="19">
        <v>43862</v>
      </c>
      <c r="Q355">
        <v>1.0022400000000006E-2</v>
      </c>
      <c r="R355" s="73">
        <v>29</v>
      </c>
      <c r="S355" s="28">
        <f t="shared" si="8"/>
        <v>4.0000000000000027E-3</v>
      </c>
      <c r="T355">
        <f>Q355/'App MODELE'!$Q$4*1000</f>
        <v>1.4621635421985565E-2</v>
      </c>
    </row>
    <row r="356" spans="16:20" x14ac:dyDescent="0.2">
      <c r="P356" s="19">
        <v>43891</v>
      </c>
      <c r="Q356">
        <v>9.4176000000000069E-3</v>
      </c>
      <c r="R356" s="73">
        <v>31</v>
      </c>
      <c r="S356" s="28">
        <f t="shared" si="8"/>
        <v>3.5161290322580667E-3</v>
      </c>
      <c r="T356">
        <f>Q356/'App MODELE'!$Q$4*1000</f>
        <v>1.3739295353417473E-2</v>
      </c>
    </row>
    <row r="357" spans="16:20" x14ac:dyDescent="0.2">
      <c r="P357" s="19">
        <v>43922</v>
      </c>
      <c r="Q357">
        <v>0.23016960000000003</v>
      </c>
      <c r="R357" s="73">
        <v>30</v>
      </c>
      <c r="S357" s="28">
        <f t="shared" si="8"/>
        <v>8.8800000000000018E-2</v>
      </c>
      <c r="T357">
        <f>Q357/'App MODELE'!$Q$4*1000</f>
        <v>0.33579342038077176</v>
      </c>
    </row>
    <row r="358" spans="16:20" x14ac:dyDescent="0.2">
      <c r="P358" s="19">
        <v>43952</v>
      </c>
      <c r="Q358">
        <v>2.0843136000000002</v>
      </c>
      <c r="R358" s="73">
        <v>31</v>
      </c>
      <c r="S358" s="28">
        <f t="shared" si="8"/>
        <v>0.77819354838709698</v>
      </c>
      <c r="T358">
        <f>Q358/'App MODELE'!$Q$4*1000</f>
        <v>3.0407959734480996</v>
      </c>
    </row>
    <row r="359" spans="16:20" x14ac:dyDescent="0.2">
      <c r="P359" s="19">
        <v>43983</v>
      </c>
      <c r="Q359">
        <v>1.0022400000000006E-2</v>
      </c>
      <c r="R359" s="73">
        <v>30</v>
      </c>
      <c r="S359" s="28">
        <f t="shared" si="8"/>
        <v>3.8666666666666689E-3</v>
      </c>
      <c r="T359">
        <f>Q359/'App MODELE'!$Q$4*1000</f>
        <v>1.4621635421985565E-2</v>
      </c>
    </row>
    <row r="360" spans="16:20" x14ac:dyDescent="0.2">
      <c r="P360" s="19">
        <v>44013</v>
      </c>
      <c r="Q360">
        <v>3.5424000000000015E-3</v>
      </c>
      <c r="R360" s="73">
        <v>31</v>
      </c>
      <c r="S360" s="28">
        <f t="shared" si="8"/>
        <v>1.322580645161291E-3</v>
      </c>
      <c r="T360">
        <f>Q360/'App MODELE'!$Q$4*1000</f>
        <v>5.1679918301845524E-3</v>
      </c>
    </row>
    <row r="361" spans="16:20" x14ac:dyDescent="0.2">
      <c r="P361" s="19">
        <v>44044</v>
      </c>
      <c r="Q361">
        <v>1.9008000000000007E-3</v>
      </c>
      <c r="R361" s="73">
        <v>31</v>
      </c>
      <c r="S361" s="28">
        <f t="shared" si="8"/>
        <v>7.0967741935483897E-4</v>
      </c>
      <c r="T361">
        <f>Q361/'App MODELE'!$Q$4*1000</f>
        <v>2.7730687869282965E-3</v>
      </c>
    </row>
    <row r="362" spans="16:20" x14ac:dyDescent="0.2">
      <c r="P362" s="19">
        <v>44075</v>
      </c>
      <c r="Q362">
        <v>0</v>
      </c>
      <c r="R362" s="73">
        <v>30</v>
      </c>
      <c r="S362" s="28">
        <f t="shared" si="8"/>
        <v>0</v>
      </c>
      <c r="T362">
        <f>Q362/'App MODELE'!$Q$4*1000</f>
        <v>0</v>
      </c>
    </row>
    <row r="363" spans="16:20" x14ac:dyDescent="0.2">
      <c r="P363" s="19">
        <v>44105</v>
      </c>
      <c r="Q363">
        <v>8.6400000000000027E-5</v>
      </c>
      <c r="R363" s="73">
        <v>31</v>
      </c>
      <c r="S363" s="28">
        <f t="shared" si="8"/>
        <v>3.225806451612904E-5</v>
      </c>
      <c r="T363">
        <f>Q363/'App MODELE'!$Q$4*1000</f>
        <v>1.2604858122401347E-4</v>
      </c>
    </row>
    <row r="364" spans="16:20" x14ac:dyDescent="0.2">
      <c r="P364" s="19">
        <v>44136</v>
      </c>
      <c r="Q364">
        <v>0.6132671999999999</v>
      </c>
      <c r="R364" s="73">
        <v>30</v>
      </c>
      <c r="S364" s="28">
        <f t="shared" si="8"/>
        <v>0.23659999999999998</v>
      </c>
      <c r="T364">
        <f>Q364/'App MODELE'!$Q$4*1000</f>
        <v>0.89469282952804707</v>
      </c>
    </row>
    <row r="365" spans="16:20" x14ac:dyDescent="0.2">
      <c r="P365" s="19">
        <v>44166</v>
      </c>
      <c r="Q365">
        <v>1.0679904000000007</v>
      </c>
      <c r="R365" s="73">
        <v>31</v>
      </c>
      <c r="S365" s="28">
        <f t="shared" si="8"/>
        <v>0.39874193548387121</v>
      </c>
      <c r="T365">
        <f>Q365/'App MODELE'!$Q$4*1000</f>
        <v>1.5580865125100307</v>
      </c>
    </row>
    <row r="366" spans="16:20" x14ac:dyDescent="0.2">
      <c r="P366" s="19">
        <v>44197</v>
      </c>
      <c r="Q366">
        <v>9.5123807999999972</v>
      </c>
      <c r="R366" s="73">
        <v>31</v>
      </c>
      <c r="S366" s="28">
        <f t="shared" si="8"/>
        <v>3.5515161290322572</v>
      </c>
      <c r="T366">
        <f>Q366/'App MODELE'!$Q$4*1000</f>
        <v>13.8775706470202</v>
      </c>
    </row>
    <row r="367" spans="16:20" x14ac:dyDescent="0.2">
      <c r="P367" s="19">
        <v>44228</v>
      </c>
      <c r="Q367">
        <v>1.9945440000000001</v>
      </c>
      <c r="R367" s="73">
        <v>28</v>
      </c>
      <c r="S367" s="28">
        <f t="shared" si="8"/>
        <v>0.82446428571428576</v>
      </c>
      <c r="T367">
        <f>Q367/'App MODELE'!$Q$4*1000</f>
        <v>2.9098314975563495</v>
      </c>
    </row>
    <row r="368" spans="16:20" x14ac:dyDescent="0.2">
      <c r="P368" s="19">
        <v>44256</v>
      </c>
      <c r="Q368">
        <v>3.4802783999999978</v>
      </c>
      <c r="R368" s="73">
        <v>31</v>
      </c>
      <c r="S368" s="28">
        <f t="shared" si="8"/>
        <v>1.2993870967741927</v>
      </c>
      <c r="T368">
        <f>Q368/'App MODELE'!$Q$4*1000</f>
        <v>5.0773629002844807</v>
      </c>
    </row>
    <row r="369" spans="16:20" x14ac:dyDescent="0.2">
      <c r="P369" s="19">
        <v>44287</v>
      </c>
      <c r="Q369">
        <v>0.111456</v>
      </c>
      <c r="R369" s="73">
        <v>30</v>
      </c>
      <c r="S369" s="28">
        <f t="shared" si="8"/>
        <v>4.3000000000000003E-2</v>
      </c>
      <c r="T369">
        <f>Q369/'App MODELE'!$Q$4*1000</f>
        <v>0.1626026697789773</v>
      </c>
    </row>
    <row r="370" spans="16:20" x14ac:dyDescent="0.2">
      <c r="P370" s="19">
        <v>44317</v>
      </c>
      <c r="Q370">
        <v>0.12147840000000007</v>
      </c>
      <c r="R370" s="73">
        <v>31</v>
      </c>
      <c r="S370" s="28">
        <f t="shared" si="8"/>
        <v>4.535483870967745E-2</v>
      </c>
      <c r="T370">
        <f>Q370/'App MODELE'!$Q$4*1000</f>
        <v>0.17722430520096297</v>
      </c>
    </row>
    <row r="371" spans="16:20" x14ac:dyDescent="0.2">
      <c r="P371" s="19">
        <v>44348</v>
      </c>
      <c r="Q371">
        <v>2.0304000000000006E-2</v>
      </c>
      <c r="R371" s="73">
        <v>30</v>
      </c>
      <c r="S371" s="28">
        <f t="shared" si="8"/>
        <v>7.8333333333333362E-3</v>
      </c>
      <c r="T371">
        <f>Q371/'App MODELE'!$Q$4*1000</f>
        <v>2.9621416587643161E-2</v>
      </c>
    </row>
    <row r="372" spans="16:20" x14ac:dyDescent="0.2">
      <c r="P372" s="19">
        <v>44378</v>
      </c>
      <c r="Q372">
        <v>0</v>
      </c>
      <c r="R372" s="73">
        <v>31</v>
      </c>
      <c r="S372" s="28">
        <f t="shared" si="8"/>
        <v>0</v>
      </c>
      <c r="T372">
        <f>Q372/'App MODELE'!$Q$4*1000</f>
        <v>0</v>
      </c>
    </row>
    <row r="373" spans="16:20" x14ac:dyDescent="0.2">
      <c r="P373" s="19">
        <v>44409</v>
      </c>
      <c r="Q373">
        <v>1.7280000000000008E-3</v>
      </c>
      <c r="R373" s="73">
        <v>31</v>
      </c>
      <c r="S373" s="28">
        <f t="shared" si="8"/>
        <v>6.4516129032258097E-4</v>
      </c>
      <c r="T373">
        <f>Q373/'App MODELE'!$Q$4*1000</f>
        <v>2.5209716244802695E-3</v>
      </c>
    </row>
    <row r="374" spans="16:20" x14ac:dyDescent="0.2">
      <c r="P374" s="19">
        <v>44440</v>
      </c>
      <c r="Q374">
        <v>6.3164448000000026E-2</v>
      </c>
      <c r="R374" s="73">
        <v>30</v>
      </c>
      <c r="S374" s="28">
        <f t="shared" si="8"/>
        <v>2.4369000000000012E-2</v>
      </c>
      <c r="T374">
        <f>Q374/'App MODELE'!$Q$4*1000</f>
        <v>9.2150336275439518E-2</v>
      </c>
    </row>
    <row r="375" spans="16:20" x14ac:dyDescent="0.2">
      <c r="P375" s="19">
        <v>44470</v>
      </c>
      <c r="Q375">
        <v>6.0671203200000023E-2</v>
      </c>
      <c r="R375" s="73">
        <v>31</v>
      </c>
      <c r="S375" s="28">
        <f t="shared" si="8"/>
        <v>2.2652032258064527E-2</v>
      </c>
      <c r="T375">
        <f>Q375/'App MODELE'!$Q$4*1000</f>
        <v>8.8512952367058167E-2</v>
      </c>
    </row>
    <row r="376" spans="16:20" x14ac:dyDescent="0.2">
      <c r="P376" s="19">
        <v>44501</v>
      </c>
      <c r="Q376">
        <v>9.6789945599999996E-2</v>
      </c>
      <c r="R376" s="73">
        <v>30</v>
      </c>
      <c r="S376" s="28">
        <f t="shared" si="8"/>
        <v>3.7341800000000001E-2</v>
      </c>
      <c r="T376">
        <f>Q376/'App MODELE'!$Q$4*1000</f>
        <v>0.14120642731052591</v>
      </c>
    </row>
    <row r="377" spans="16:20" x14ac:dyDescent="0.2">
      <c r="P377" s="19">
        <v>44531</v>
      </c>
      <c r="Q377">
        <v>2.0125825056000002</v>
      </c>
      <c r="R377" s="73">
        <v>31</v>
      </c>
      <c r="S377" s="28">
        <f t="shared" si="8"/>
        <v>0.75141222580645162</v>
      </c>
      <c r="T377">
        <f>Q377/'App MODELE'!$Q$4*1000</f>
        <v>2.9361477942957181</v>
      </c>
    </row>
    <row r="378" spans="16:20" x14ac:dyDescent="0.2">
      <c r="P378" s="19">
        <v>44562</v>
      </c>
      <c r="Q378">
        <v>8.9198668799999992E-2</v>
      </c>
      <c r="R378" s="73">
        <v>31</v>
      </c>
      <c r="S378" s="28">
        <f t="shared" si="8"/>
        <v>3.3302967741935481E-2</v>
      </c>
      <c r="T378">
        <f>Q378/'App MODELE'!$Q$4*1000</f>
        <v>0.13013154686702166</v>
      </c>
    </row>
    <row r="379" spans="16:20" x14ac:dyDescent="0.2">
      <c r="P379" s="19">
        <v>44593</v>
      </c>
      <c r="Q379">
        <v>7.5142080000000028E-2</v>
      </c>
      <c r="R379" s="73">
        <v>28</v>
      </c>
      <c r="S379" s="28">
        <f t="shared" si="8"/>
        <v>3.1060714285714296E-2</v>
      </c>
      <c r="T379">
        <f>Q379/'App MODELE'!$Q$4*1000</f>
        <v>0.1096244510905245</v>
      </c>
    </row>
    <row r="380" spans="16:20" x14ac:dyDescent="0.2">
      <c r="P380" s="19">
        <v>44621</v>
      </c>
      <c r="Q380">
        <v>1.2034525536</v>
      </c>
      <c r="R380" s="73">
        <v>31</v>
      </c>
      <c r="S380" s="28">
        <f t="shared" si="8"/>
        <v>0.44931770967741935</v>
      </c>
      <c r="T380">
        <f>Q380/'App MODELE'!$Q$4*1000</f>
        <v>1.7557116545335179</v>
      </c>
    </row>
    <row r="381" spans="16:20" x14ac:dyDescent="0.2">
      <c r="P381" s="19">
        <v>44652</v>
      </c>
      <c r="Q381">
        <v>4.4993663999999975E-2</v>
      </c>
      <c r="R381" s="73">
        <v>30</v>
      </c>
      <c r="S381" s="28">
        <f t="shared" si="8"/>
        <v>1.7358666666666658E-2</v>
      </c>
      <c r="T381">
        <f>Q381/'App MODELE'!$Q$4*1000</f>
        <v>6.5641059158217191E-2</v>
      </c>
    </row>
    <row r="382" spans="16:20" x14ac:dyDescent="0.2">
      <c r="P382" s="19">
        <v>44682</v>
      </c>
      <c r="Q382">
        <v>8.4150230399999998E-2</v>
      </c>
      <c r="R382" s="73">
        <v>31</v>
      </c>
      <c r="S382" s="28">
        <f t="shared" si="8"/>
        <v>3.1418096774193549E-2</v>
      </c>
      <c r="T382">
        <f>Q382/'App MODELE'!$Q$4*1000</f>
        <v>0.12276640221752132</v>
      </c>
    </row>
    <row r="383" spans="16:20" x14ac:dyDescent="0.2">
      <c r="P383" s="19">
        <v>44713</v>
      </c>
      <c r="Q383">
        <v>2.9878848000000013E-3</v>
      </c>
      <c r="R383" s="73">
        <v>30</v>
      </c>
      <c r="S383" s="28">
        <f t="shared" si="8"/>
        <v>1.1527333333333338E-3</v>
      </c>
      <c r="T383">
        <f>Q383/'App MODELE'!$Q$4*1000</f>
        <v>4.3590120358888342E-3</v>
      </c>
    </row>
    <row r="384" spans="16:20" x14ac:dyDescent="0.2">
      <c r="P384" s="19">
        <v>44743</v>
      </c>
      <c r="Q384">
        <v>7.5600000000000008E-5</v>
      </c>
      <c r="R384" s="73">
        <v>31</v>
      </c>
      <c r="S384" s="28">
        <f t="shared" si="8"/>
        <v>2.8225806451612905E-5</v>
      </c>
      <c r="T384">
        <f>Q384/'App MODELE'!$Q$4*1000</f>
        <v>1.1029250857101174E-4</v>
      </c>
    </row>
    <row r="385" spans="16:20" x14ac:dyDescent="0.2">
      <c r="P385" s="19">
        <v>44774</v>
      </c>
      <c r="Q385">
        <v>0</v>
      </c>
      <c r="R385" s="73">
        <v>31</v>
      </c>
      <c r="S385" s="28">
        <f t="shared" si="8"/>
        <v>0</v>
      </c>
      <c r="T385">
        <f>Q385/'App MODELE'!$Q$4*1000</f>
        <v>0</v>
      </c>
    </row>
    <row r="386" spans="16:20" x14ac:dyDescent="0.2">
      <c r="P386" s="19">
        <v>44805</v>
      </c>
      <c r="Q386">
        <v>0</v>
      </c>
      <c r="R386" s="73">
        <v>30</v>
      </c>
      <c r="S386" s="28">
        <f t="shared" si="8"/>
        <v>0</v>
      </c>
      <c r="T386">
        <f>Q386/'App MODELE'!$Q$4*1000</f>
        <v>0</v>
      </c>
    </row>
    <row r="387" spans="16:20" x14ac:dyDescent="0.2">
      <c r="P387" s="19">
        <v>44835</v>
      </c>
      <c r="Q387">
        <v>0.80911137599999994</v>
      </c>
      <c r="R387" s="73">
        <v>31</v>
      </c>
      <c r="S387" s="28">
        <f t="shared" ref="S387:S397" si="9">Q387/R387/24/3600*1000000</f>
        <v>0.30208758064516134</v>
      </c>
      <c r="T387">
        <f>Q387/'App MODELE'!$Q$4*1000</f>
        <v>1.1804090393172366</v>
      </c>
    </row>
    <row r="388" spans="16:20" x14ac:dyDescent="0.2">
      <c r="P388" s="19">
        <v>44866</v>
      </c>
      <c r="Q388">
        <v>1.3489286400000002E-2</v>
      </c>
      <c r="R388" s="73">
        <v>30</v>
      </c>
      <c r="S388" s="28">
        <f t="shared" si="9"/>
        <v>5.2042E-3</v>
      </c>
      <c r="T388">
        <f>Q388/'App MODELE'!$Q$4*1000</f>
        <v>1.9679460792180321E-2</v>
      </c>
    </row>
    <row r="389" spans="16:20" x14ac:dyDescent="0.2">
      <c r="P389" s="19">
        <v>44896</v>
      </c>
      <c r="Q389">
        <v>7.808808758399997</v>
      </c>
      <c r="R389" s="73">
        <v>31</v>
      </c>
      <c r="S389" s="28">
        <f t="shared" si="9"/>
        <v>2.915475193548386</v>
      </c>
      <c r="T389">
        <f>Q389/'App MODELE'!$Q$4*1000</f>
        <v>11.392236863957978</v>
      </c>
    </row>
    <row r="390" spans="16:20" x14ac:dyDescent="0.2">
      <c r="P390" s="19">
        <v>44927</v>
      </c>
      <c r="Q390">
        <v>0.30621723840000009</v>
      </c>
      <c r="R390" s="73">
        <v>31</v>
      </c>
      <c r="S390" s="28">
        <f t="shared" si="9"/>
        <v>0.11432841935483874</v>
      </c>
      <c r="T390">
        <f>Q390/'App MODELE'!$Q$4*1000</f>
        <v>0.44673898665110523</v>
      </c>
    </row>
    <row r="391" spans="16:20" x14ac:dyDescent="0.2">
      <c r="P391" s="19">
        <v>44958</v>
      </c>
      <c r="Q391">
        <v>3.9390993791999991</v>
      </c>
      <c r="R391" s="73">
        <v>28</v>
      </c>
      <c r="S391" s="28">
        <f t="shared" si="9"/>
        <v>1.6282652857142852</v>
      </c>
      <c r="T391">
        <f>Q391/'App MODELE'!$Q$4*1000</f>
        <v>5.7467348153767581</v>
      </c>
    </row>
    <row r="392" spans="16:20" x14ac:dyDescent="0.2">
      <c r="P392" s="19">
        <v>44986</v>
      </c>
      <c r="Q392">
        <v>2.92095936E-2</v>
      </c>
      <c r="R392" s="73">
        <v>31</v>
      </c>
      <c r="S392" s="28">
        <f t="shared" si="9"/>
        <v>1.0905612903225807E-2</v>
      </c>
      <c r="T392">
        <f>Q392/'App MODELE'!$Q$4*1000</f>
        <v>4.2613748048727106E-2</v>
      </c>
    </row>
    <row r="393" spans="16:20" x14ac:dyDescent="0.2">
      <c r="P393" s="19">
        <v>45017</v>
      </c>
      <c r="Q393">
        <v>1.12784832E-2</v>
      </c>
      <c r="R393" s="73">
        <v>30</v>
      </c>
      <c r="S393" s="28">
        <f t="shared" si="9"/>
        <v>4.3512666666666667E-3</v>
      </c>
      <c r="T393">
        <f>Q393/'App MODELE'!$Q$4*1000</f>
        <v>1.645412969582026E-2</v>
      </c>
    </row>
    <row r="394" spans="16:20" x14ac:dyDescent="0.2">
      <c r="P394" s="19">
        <v>45047</v>
      </c>
      <c r="Q394">
        <v>4.5674626464000001</v>
      </c>
      <c r="R394" s="73">
        <v>31</v>
      </c>
      <c r="S394" s="28">
        <f t="shared" si="9"/>
        <v>1.7052951935483871</v>
      </c>
      <c r="T394">
        <f>Q394/'App MODELE'!$Q$4*1000</f>
        <v>6.6634512311620107</v>
      </c>
    </row>
    <row r="395" spans="16:20" x14ac:dyDescent="0.2">
      <c r="P395" s="19">
        <v>45078</v>
      </c>
      <c r="Q395">
        <v>1.0758355200000003E-2</v>
      </c>
      <c r="R395" s="73">
        <v>30</v>
      </c>
      <c r="S395" s="28">
        <f t="shared" si="9"/>
        <v>4.1506000000000008E-3</v>
      </c>
      <c r="T395">
        <f>Q395/'App MODELE'!$Q$4*1000</f>
        <v>1.5695317236851709E-2</v>
      </c>
    </row>
    <row r="396" spans="16:20" x14ac:dyDescent="0.2">
      <c r="P396" s="19">
        <v>45108</v>
      </c>
      <c r="Q396">
        <v>4.694112E-4</v>
      </c>
      <c r="R396" s="73">
        <v>31</v>
      </c>
      <c r="S396" s="28">
        <f t="shared" si="9"/>
        <v>1.7525806451612903E-4</v>
      </c>
      <c r="T396">
        <f>Q396/'App MODELE'!$Q$4*1000</f>
        <v>6.8482194179006483E-4</v>
      </c>
    </row>
    <row r="397" spans="16:20" x14ac:dyDescent="0.2">
      <c r="P397" s="19">
        <v>45139</v>
      </c>
      <c r="Q397">
        <v>0</v>
      </c>
      <c r="R397" s="73">
        <v>31</v>
      </c>
      <c r="S397" s="28">
        <f t="shared" si="9"/>
        <v>0</v>
      </c>
      <c r="T397">
        <f>Q397/'App MODELE'!$Q$4*1000</f>
        <v>0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1" workbookViewId="0">
      <pane xSplit="3" ySplit="2" topLeftCell="D7" activePane="bottomRight" state="frozen"/>
      <selection pane="topRight" activeCell="D1" sqref="D1"/>
      <selection pane="bottomLeft" activeCell="A3" sqref="A3"/>
      <selection pane="bottomRight" activeCell="F16" sqref="F16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9" t="s">
        <v>115</v>
      </c>
      <c r="E1" s="89"/>
      <c r="F1" s="89"/>
      <c r="G1" s="89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5.7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8">
        <v>685.45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0</v>
      </c>
      <c r="G54" s="52">
        <f>VLOOKUP(DATE!E53,'MODEL - pluie - débit'!$A$6:$O$761,15,FALSE)*$Q$4/1000</f>
        <v>2.6795811255156128</v>
      </c>
      <c r="H54" s="52">
        <f>VLOOKUP(DATE!F53,'MODEL - pluie - débit'!$A$6:$O$761,15,FALSE)*$Q$4/1000</f>
        <v>0</v>
      </c>
      <c r="I54" s="52">
        <f>VLOOKUP(DATE!G53,'MODEL - pluie - débit'!$A$6:$O$761,15,FALSE)*$Q$4/1000</f>
        <v>5.3896314266023744</v>
      </c>
      <c r="J54" s="52">
        <f>VLOOKUP(DATE!H53,'MODEL - pluie - débit'!$A$6:$O$761,15,FALSE)*$Q$4/1000</f>
        <v>18.80490187427365</v>
      </c>
      <c r="K54" s="52">
        <f>VLOOKUP(DATE!I53,'MODEL - pluie - débit'!$A$6:$O$761,15,FALSE)*$Q$4/1000</f>
        <v>4.2564482502697292</v>
      </c>
      <c r="L54" s="52">
        <f>VLOOKUP(DATE!J53,'MODEL - pluie - débit'!$A$6:$O$761,15,FALSE)*$Q$4/1000</f>
        <v>1.6174431567823904</v>
      </c>
      <c r="M54" s="52">
        <f>VLOOKUP(DATE!K53,'MODEL - pluie - débit'!$A$6:$O$761,15,FALSE)*$Q$4/1000</f>
        <v>0.61462839957730842</v>
      </c>
      <c r="N54" s="52">
        <f>VLOOKUP(DATE!L53,'MODEL - pluie - débit'!$A$6:$O$761,15,FALSE)*$Q$4/1000</f>
        <v>0.23355879183937719</v>
      </c>
      <c r="O54" s="52">
        <f>VLOOKUP(DATE!M53,'MODEL - pluie - débit'!$A$6:$O$761,15,FALSE)*$Q$4/1000</f>
        <v>8.8752340898963319E-2</v>
      </c>
      <c r="P54" s="36">
        <f t="shared" ref="P54:P66" si="0">SUM(D54:O54)</f>
        <v>33.684945365759404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0.60918861281125924</v>
      </c>
      <c r="E55" s="52">
        <f>VLOOKUP(DATE!C54,'MODEL - pluie - débit'!$A$6:$O$761,15,FALSE)*$Q$4/1000</f>
        <v>1.7315073893952193</v>
      </c>
      <c r="F55" s="52">
        <f>VLOOKUP(DATE!D54,'MODEL - pluie - débit'!$A$6:$O$761,15,FALSE)*$Q$4/1000</f>
        <v>4.870018449807916E-3</v>
      </c>
      <c r="G55" s="52">
        <f>VLOOKUP(DATE!E54,'MODEL - pluie - débit'!$A$6:$O$761,15,FALSE)*$Q$4/1000</f>
        <v>1.8506070109270084E-3</v>
      </c>
      <c r="H55" s="52">
        <f>VLOOKUP(DATE!F54,'MODEL - pluie - débit'!$A$6:$O$761,15,FALSE)*$Q$4/1000</f>
        <v>7.0323066415226324E-4</v>
      </c>
      <c r="I55" s="52">
        <f>VLOOKUP(DATE!G54,'MODEL - pluie - débit'!$A$6:$O$761,15,FALSE)*$Q$4/1000</f>
        <v>0.40856108724086249</v>
      </c>
      <c r="J55" s="52">
        <f>VLOOKUP(DATE!H54,'MODEL - pluie - débit'!$A$6:$O$761,15,FALSE)*$Q$4/1000</f>
        <v>1.3946180591440478</v>
      </c>
      <c r="K55" s="52">
        <f>VLOOKUP(DATE!I54,'MODEL - pluie - débit'!$A$6:$O$761,15,FALSE)*$Q$4/1000</f>
        <v>1.8906121336819879</v>
      </c>
      <c r="L55" s="52">
        <f>VLOOKUP(DATE!J54,'MODEL - pluie - débit'!$A$6:$O$761,15,FALSE)*$Q$4/1000</f>
        <v>8.6784620335072366E-2</v>
      </c>
      <c r="M55" s="52">
        <f>VLOOKUP(DATE!K54,'MODEL - pluie - débit'!$A$6:$O$761,15,FALSE)*$Q$4/1000</f>
        <v>5.572059981685613E-6</v>
      </c>
      <c r="N55" s="52">
        <f>VLOOKUP(DATE!L54,'MODEL - pluie - débit'!$A$6:$O$761,15,FALSE)*$Q$4/1000</f>
        <v>2.1173827930405335E-6</v>
      </c>
      <c r="O55" s="52">
        <f>VLOOKUP(DATE!M54,'MODEL - pluie - débit'!$A$6:$O$761,15,FALSE)*$Q$4/1000</f>
        <v>8.0460546135540264E-7</v>
      </c>
      <c r="P55" s="36">
        <f t="shared" si="0"/>
        <v>6.1287042527815707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3.0575007531505306E-7</v>
      </c>
      <c r="E56" s="52">
        <f>VLOOKUP(DATE!C55,'MODEL - pluie - débit'!$A$6:$O$761,15,FALSE)*$Q$4/1000</f>
        <v>1.1618502861972017E-7</v>
      </c>
      <c r="F56" s="52">
        <f>VLOOKUP(DATE!D55,'MODEL - pluie - débit'!$A$6:$O$761,15,FALSE)*$Q$4/1000</f>
        <v>4.4150310875493652E-8</v>
      </c>
      <c r="G56" s="52">
        <f>VLOOKUP(DATE!E55,'MODEL - pluie - débit'!$A$6:$O$761,15,FALSE)*$Q$4/1000</f>
        <v>1.6777118132687595E-8</v>
      </c>
      <c r="H56" s="52">
        <f>VLOOKUP(DATE!F55,'MODEL - pluie - débit'!$A$6:$O$761,15,FALSE)*$Q$4/1000</f>
        <v>6.3753048904212837E-9</v>
      </c>
      <c r="I56" s="52">
        <f>VLOOKUP(DATE!G55,'MODEL - pluie - débit'!$A$6:$O$761,15,FALSE)*$Q$4/1000</f>
        <v>2.4226158583600886E-9</v>
      </c>
      <c r="J56" s="52">
        <f>VLOOKUP(DATE!H55,'MODEL - pluie - débit'!$A$6:$O$761,15,FALSE)*$Q$4/1000</f>
        <v>1.5484296964173787</v>
      </c>
      <c r="K56" s="52">
        <f>VLOOKUP(DATE!I55,'MODEL - pluie - débit'!$A$6:$O$761,15,FALSE)*$Q$4/1000</f>
        <v>3.4982572994719674E-10</v>
      </c>
      <c r="L56" s="52">
        <f>VLOOKUP(DATE!J55,'MODEL - pluie - débit'!$A$6:$O$761,15,FALSE)*$Q$4/1000</f>
        <v>1.3293377737993481E-10</v>
      </c>
      <c r="M56" s="52">
        <f>VLOOKUP(DATE!K55,'MODEL - pluie - débit'!$A$6:$O$761,15,FALSE)*$Q$4/1000</f>
        <v>5.0514835404375218E-11</v>
      </c>
      <c r="N56" s="52">
        <f>VLOOKUP(DATE!L55,'MODEL - pluie - débit'!$A$6:$O$761,15,FALSE)*$Q$4/1000</f>
        <v>1.9195637453662581E-11</v>
      </c>
      <c r="O56" s="52">
        <f>VLOOKUP(DATE!M55,'MODEL - pluie - débit'!$A$6:$O$761,15,FALSE)*$Q$4/1000</f>
        <v>7.2943422323917811E-12</v>
      </c>
      <c r="P56" s="36">
        <f t="shared" si="0"/>
        <v>1.5484301886375968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2.7718500483088767E-12</v>
      </c>
      <c r="E57" s="52">
        <f>VLOOKUP(DATE!C56,'MODEL - pluie - débit'!$A$6:$O$761,15,FALSE)*$Q$4/1000</f>
        <v>0.64129927134602482</v>
      </c>
      <c r="F57" s="52">
        <f>VLOOKUP(DATE!D56,'MODEL - pluie - débit'!$A$6:$O$761,15,FALSE)*$Q$4/1000</f>
        <v>5.2209897094971121</v>
      </c>
      <c r="G57" s="52">
        <f>VLOOKUP(DATE!E56,'MODEL - pluie - débit'!$A$6:$O$761,15,FALSE)*$Q$4/1000</f>
        <v>1.5209695585080471E-13</v>
      </c>
      <c r="H57" s="52">
        <f>VLOOKUP(DATE!F56,'MODEL - pluie - débit'!$A$6:$O$761,15,FALSE)*$Q$4/1000</f>
        <v>1.4713994613952979</v>
      </c>
      <c r="I57" s="52">
        <f>VLOOKUP(DATE!G56,'MODEL - pluie - débit'!$A$6:$O$761,15,FALSE)*$Q$4/1000</f>
        <v>4.4153388862932159</v>
      </c>
      <c r="J57" s="52">
        <f>VLOOKUP(DATE!H56,'MODEL - pluie - débit'!$A$6:$O$761,15,FALSE)*$Q$4/1000</f>
        <v>0.15614135331346704</v>
      </c>
      <c r="K57" s="52">
        <f>VLOOKUP(DATE!I56,'MODEL - pluie - débit'!$A$6:$O$761,15,FALSE)*$Q$4/1000</f>
        <v>3.171428381349236E-15</v>
      </c>
      <c r="L57" s="52">
        <f>VLOOKUP(DATE!J56,'MODEL - pluie - débit'!$A$6:$O$761,15,FALSE)*$Q$4/1000</f>
        <v>1.2051427849127096E-15</v>
      </c>
      <c r="M57" s="52">
        <f>VLOOKUP(DATE!K56,'MODEL - pluie - débit'!$A$6:$O$761,15,FALSE)*$Q$4/1000</f>
        <v>4.579542582668296E-16</v>
      </c>
      <c r="N57" s="52">
        <f>VLOOKUP(DATE!L56,'MODEL - pluie - débit'!$A$6:$O$761,15,FALSE)*$Q$4/1000</f>
        <v>1.7402261814139525E-16</v>
      </c>
      <c r="O57" s="52">
        <f>VLOOKUP(DATE!M56,'MODEL - pluie - débit'!$A$6:$O$761,15,FALSE)*$Q$4/1000</f>
        <v>6.6128594893730189E-17</v>
      </c>
      <c r="P57" s="36">
        <f t="shared" si="0"/>
        <v>11.905168681848046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2.512886605961747E-17</v>
      </c>
      <c r="E58" s="52">
        <f>VLOOKUP(DATE!C57,'MODEL - pluie - débit'!$A$6:$O$761,15,FALSE)*$Q$4/1000</f>
        <v>9.5489691026546394E-18</v>
      </c>
      <c r="F58" s="52">
        <f>VLOOKUP(DATE!D57,'MODEL - pluie - débit'!$A$6:$O$761,15,FALSE)*$Q$4/1000</f>
        <v>3.6286082590087633E-18</v>
      </c>
      <c r="G58" s="52">
        <f>VLOOKUP(DATE!E57,'MODEL - pluie - débit'!$A$6:$O$761,15,FALSE)*$Q$4/1000</f>
        <v>1.3788711384233302E-18</v>
      </c>
      <c r="H58" s="52">
        <f>VLOOKUP(DATE!F57,'MODEL - pluie - débit'!$A$6:$O$761,15,FALSE)*$Q$4/1000</f>
        <v>5.2397103260086546E-19</v>
      </c>
      <c r="I58" s="52">
        <f>VLOOKUP(DATE!G57,'MODEL - pluie - débit'!$A$6:$O$761,15,FALSE)*$Q$4/1000</f>
        <v>0.29753528206581359</v>
      </c>
      <c r="J58" s="52">
        <f>VLOOKUP(DATE!H57,'MODEL - pluie - débit'!$A$6:$O$761,15,FALSE)*$Q$4/1000</f>
        <v>7.5661417107564973E-20</v>
      </c>
      <c r="K58" s="52">
        <f>VLOOKUP(DATE!I57,'MODEL - pluie - débit'!$A$6:$O$761,15,FALSE)*$Q$4/1000</f>
        <v>3.6345792859637989</v>
      </c>
      <c r="L58" s="52">
        <f>VLOOKUP(DATE!J57,'MODEL - pluie - débit'!$A$6:$O$761,15,FALSE)*$Q$4/1000</f>
        <v>1.0925508630332385E-20</v>
      </c>
      <c r="M58" s="52">
        <f>VLOOKUP(DATE!K57,'MODEL - pluie - débit'!$A$6:$O$761,15,FALSE)*$Q$4/1000</f>
        <v>4.1516932795263066E-21</v>
      </c>
      <c r="N58" s="52">
        <f>VLOOKUP(DATE!L57,'MODEL - pluie - débit'!$A$6:$O$761,15,FALSE)*$Q$4/1000</f>
        <v>1.5776434462199964E-21</v>
      </c>
      <c r="O58" s="52">
        <f>VLOOKUP(DATE!M57,'MODEL - pluie - débit'!$A$6:$O$761,15,FALSE)*$Q$4/1000</f>
        <v>5.9950450956359853E-22</v>
      </c>
      <c r="P58" s="36">
        <f t="shared" si="0"/>
        <v>3.9321145680296126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2.2781171363416743E-22</v>
      </c>
      <c r="E59" s="52">
        <f>VLOOKUP(DATE!C58,'MODEL - pluie - débit'!$A$6:$O$761,15,FALSE)*$Q$4/1000</f>
        <v>8.6568451180983629E-23</v>
      </c>
      <c r="F59" s="52">
        <f>VLOOKUP(DATE!D58,'MODEL - pluie - débit'!$A$6:$O$761,15,FALSE)*$Q$4/1000</f>
        <v>0.13257569852140014</v>
      </c>
      <c r="G59" s="52">
        <f>VLOOKUP(DATE!E58,'MODEL - pluie - débit'!$A$6:$O$761,15,FALSE)*$Q$4/1000</f>
        <v>3.8611041426524682</v>
      </c>
      <c r="H59" s="52">
        <f>VLOOKUP(DATE!F58,'MODEL - pluie - débit'!$A$6:$O$761,15,FALSE)*$Q$4/1000</f>
        <v>28.551191028247768</v>
      </c>
      <c r="I59" s="52">
        <f>VLOOKUP(DATE!G58,'MODEL - pluie - débit'!$A$6:$O$761,15,FALSE)*$Q$4/1000</f>
        <v>14.776342424119372</v>
      </c>
      <c r="J59" s="52">
        <f>VLOOKUP(DATE!H58,'MODEL - pluie - débit'!$A$6:$O$761,15,FALSE)*$Q$4/1000</f>
        <v>17.545288635616423</v>
      </c>
      <c r="K59" s="52">
        <f>VLOOKUP(DATE!I58,'MODEL - pluie - débit'!$A$6:$O$761,15,FALSE)*$Q$4/1000</f>
        <v>4.9495873509195869</v>
      </c>
      <c r="L59" s="52">
        <f>VLOOKUP(DATE!J58,'MODEL - pluie - débit'!$A$6:$O$761,15,FALSE)*$Q$4/1000</f>
        <v>3.3990793936439068</v>
      </c>
      <c r="M59" s="52">
        <f>VLOOKUP(DATE!K58,'MODEL - pluie - débit'!$A$6:$O$761,15,FALSE)*$Q$4/1000</f>
        <v>0.71472041347278847</v>
      </c>
      <c r="N59" s="52">
        <f>VLOOKUP(DATE!L58,'MODEL - pluie - débit'!$A$6:$O$761,15,FALSE)*$Q$4/1000</f>
        <v>0.27159375711965955</v>
      </c>
      <c r="O59" s="52">
        <f>VLOOKUP(DATE!M58,'MODEL - pluie - débit'!$A$6:$O$761,15,FALSE)*$Q$4/1000</f>
        <v>0.10320562770547063</v>
      </c>
      <c r="P59" s="36">
        <f t="shared" si="0"/>
        <v>74.304688472018839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3.9218138528078837E-2</v>
      </c>
      <c r="E60" s="52">
        <f>VLOOKUP(DATE!C59,'MODEL - pluie - débit'!$A$6:$O$761,15,FALSE)*$Q$4/1000</f>
        <v>1.4902892640669961E-2</v>
      </c>
      <c r="F60" s="52">
        <f>VLOOKUP(DATE!D59,'MODEL - pluie - débit'!$A$6:$O$761,15,FALSE)*$Q$4/1000</f>
        <v>5.6630992034545852E-3</v>
      </c>
      <c r="G60" s="52">
        <f>VLOOKUP(DATE!E59,'MODEL - pluie - débit'!$A$6:$O$761,15,FALSE)*$Q$4/1000</f>
        <v>22.487301371206733</v>
      </c>
      <c r="H60" s="52">
        <f>VLOOKUP(DATE!F59,'MODEL - pluie - débit'!$A$6:$O$761,15,FALSE)*$Q$4/1000</f>
        <v>18.364627505865709</v>
      </c>
      <c r="I60" s="52">
        <f>VLOOKUP(DATE!G59,'MODEL - pluie - débit'!$A$6:$O$761,15,FALSE)*$Q$4/1000</f>
        <v>5.3494222096516477</v>
      </c>
      <c r="J60" s="52">
        <f>VLOOKUP(DATE!H59,'MODEL - pluie - débit'!$A$6:$O$761,15,FALSE)*$Q$4/1000</f>
        <v>2.0327804396676261</v>
      </c>
      <c r="K60" s="52">
        <f>VLOOKUP(DATE!I59,'MODEL - pluie - débit'!$A$6:$O$761,15,FALSE)*$Q$4/1000</f>
        <v>4.9402087927078213</v>
      </c>
      <c r="L60" s="52">
        <f>VLOOKUP(DATE!J59,'MODEL - pluie - débit'!$A$6:$O$761,15,FALSE)*$Q$4/1000</f>
        <v>0.29353349548800528</v>
      </c>
      <c r="M60" s="52">
        <f>VLOOKUP(DATE!K59,'MODEL - pluie - débit'!$A$6:$O$761,15,FALSE)*$Q$4/1000</f>
        <v>0.11154272828544201</v>
      </c>
      <c r="N60" s="52">
        <f>VLOOKUP(DATE!L59,'MODEL - pluie - débit'!$A$6:$O$761,15,FALSE)*$Q$4/1000</f>
        <v>4.2386236748467962E-2</v>
      </c>
      <c r="O60" s="52">
        <f>VLOOKUP(DATE!M59,'MODEL - pluie - débit'!$A$6:$O$761,15,FALSE)*$Q$4/1000</f>
        <v>1.610676996441783E-2</v>
      </c>
      <c r="P60" s="36">
        <f t="shared" si="0"/>
        <v>53.697693679958078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6.1205725864787747E-3</v>
      </c>
      <c r="E61" s="52">
        <f>VLOOKUP(DATE!C60,'MODEL - pluie - débit'!$A$6:$O$761,15,FALSE)*$Q$4/1000</f>
        <v>0.440665887031229</v>
      </c>
      <c r="F61" s="52">
        <f>VLOOKUP(DATE!D60,'MODEL - pluie - débit'!$A$6:$O$761,15,FALSE)*$Q$4/1000</f>
        <v>3.4267597663931078</v>
      </c>
      <c r="G61" s="52">
        <f>VLOOKUP(DATE!E60,'MODEL - pluie - débit'!$A$6:$O$761,15,FALSE)*$Q$4/1000</f>
        <v>4.3414429217571762</v>
      </c>
      <c r="H61" s="52">
        <f>VLOOKUP(DATE!F60,'MODEL - pluie - débit'!$A$6:$O$761,15,FALSE)*$Q$4/1000</f>
        <v>0.31136044117610218</v>
      </c>
      <c r="I61" s="52">
        <f>VLOOKUP(DATE!G60,'MODEL - pluie - débit'!$A$6:$O$761,15,FALSE)*$Q$4/1000</f>
        <v>2.0910773935436593</v>
      </c>
      <c r="J61" s="52">
        <f>VLOOKUP(DATE!H60,'MODEL - pluie - débit'!$A$6:$O$761,15,FALSE)*$Q$4/1000</f>
        <v>1.8428654691541929E-5</v>
      </c>
      <c r="K61" s="52">
        <f>VLOOKUP(DATE!I60,'MODEL - pluie - débit'!$A$6:$O$761,15,FALSE)*$Q$4/1000</f>
        <v>7.0028887827859336E-6</v>
      </c>
      <c r="L61" s="52">
        <f>VLOOKUP(DATE!J60,'MODEL - pluie - débit'!$A$6:$O$761,15,FALSE)*$Q$4/1000</f>
        <v>2.6610977374586548E-6</v>
      </c>
      <c r="M61" s="52">
        <f>VLOOKUP(DATE!K60,'MODEL - pluie - débit'!$A$6:$O$761,15,FALSE)*$Q$4/1000</f>
        <v>1.0112171402342892E-6</v>
      </c>
      <c r="N61" s="52">
        <f>VLOOKUP(DATE!L60,'MODEL - pluie - débit'!$A$6:$O$761,15,FALSE)*$Q$4/1000</f>
        <v>3.8426251328902986E-7</v>
      </c>
      <c r="O61" s="52">
        <f>VLOOKUP(DATE!M60,'MODEL - pluie - débit'!$A$6:$O$761,15,FALSE)*$Q$4/1000</f>
        <v>1.4601975504983134E-7</v>
      </c>
      <c r="P61" s="36">
        <f t="shared" si="0"/>
        <v>10.617456616628372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5.5487506918935915E-8</v>
      </c>
      <c r="E62" s="52">
        <f>VLOOKUP(DATE!C61,'MODEL - pluie - débit'!$A$6:$O$761,15,FALSE)*$Q$4/1000</f>
        <v>2.1085252629195648E-8</v>
      </c>
      <c r="F62" s="52">
        <f>VLOOKUP(DATE!D61,'MODEL - pluie - débit'!$A$6:$O$761,15,FALSE)*$Q$4/1000</f>
        <v>8.0123959990943478E-9</v>
      </c>
      <c r="G62" s="52">
        <f>VLOOKUP(DATE!E61,'MODEL - pluie - débit'!$A$6:$O$761,15,FALSE)*$Q$4/1000</f>
        <v>1.6272273567524416</v>
      </c>
      <c r="H62" s="52">
        <f>VLOOKUP(DATE!F61,'MODEL - pluie - débit'!$A$6:$O$761,15,FALSE)*$Q$4/1000</f>
        <v>3.0773988366310441</v>
      </c>
      <c r="I62" s="52">
        <f>VLOOKUP(DATE!G61,'MODEL - pluie - débit'!$A$6:$O$761,15,FALSE)*$Q$4/1000</f>
        <v>1.7341565127663543</v>
      </c>
      <c r="J62" s="52">
        <f>VLOOKUP(DATE!H61,'MODEL - pluie - débit'!$A$6:$O$761,15,FALSE)*$Q$4/1000</f>
        <v>0.45144846509351572</v>
      </c>
      <c r="K62" s="52">
        <f>VLOOKUP(DATE!I61,'MODEL - pluie - débit'!$A$6:$O$761,15,FALSE)*$Q$4/1000</f>
        <v>6.3486354307076851E-11</v>
      </c>
      <c r="L62" s="52">
        <f>VLOOKUP(DATE!J61,'MODEL - pluie - débit'!$A$6:$O$761,15,FALSE)*$Q$4/1000</f>
        <v>2.4124814636689205E-11</v>
      </c>
      <c r="M62" s="52">
        <f>VLOOKUP(DATE!K61,'MODEL - pluie - débit'!$A$6:$O$761,15,FALSE)*$Q$4/1000</f>
        <v>9.1674295619418999E-12</v>
      </c>
      <c r="N62" s="52">
        <f>VLOOKUP(DATE!L61,'MODEL - pluie - débit'!$A$6:$O$761,15,FALSE)*$Q$4/1000</f>
        <v>3.4836232335379219E-12</v>
      </c>
      <c r="O62" s="52">
        <f>VLOOKUP(DATE!M61,'MODEL - pluie - débit'!$A$6:$O$761,15,FALSE)*$Q$4/1000</f>
        <v>1.3237768287444104E-12</v>
      </c>
      <c r="P62" s="36">
        <f t="shared" si="0"/>
        <v>6.8902312559300967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5.0303519492287597E-13</v>
      </c>
      <c r="E63" s="52">
        <f>VLOOKUP(DATE!C62,'MODEL - pluie - débit'!$A$6:$O$761,15,FALSE)*$Q$4/1000</f>
        <v>2.5892952105937268</v>
      </c>
      <c r="F63" s="52">
        <f>VLOOKUP(DATE!D62,'MODEL - pluie - débit'!$A$6:$O$761,15,FALSE)*$Q$4/1000</f>
        <v>7.2638282146863308E-14</v>
      </c>
      <c r="G63" s="52">
        <f>VLOOKUP(DATE!E62,'MODEL - pluie - débit'!$A$6:$O$761,15,FALSE)*$Q$4/1000</f>
        <v>2.7602547215808052E-14</v>
      </c>
      <c r="H63" s="52">
        <f>VLOOKUP(DATE!F62,'MODEL - pluie - débit'!$A$6:$O$761,15,FALSE)*$Q$4/1000</f>
        <v>0.23155144864805338</v>
      </c>
      <c r="I63" s="52">
        <f>VLOOKUP(DATE!G62,'MODEL - pluie - débit'!$A$6:$O$761,15,FALSE)*$Q$4/1000</f>
        <v>3.9858078179626835E-15</v>
      </c>
      <c r="J63" s="52">
        <f>VLOOKUP(DATE!H62,'MODEL - pluie - débit'!$A$6:$O$761,15,FALSE)*$Q$4/1000</f>
        <v>1.5146069708258192E-15</v>
      </c>
      <c r="K63" s="52">
        <f>VLOOKUP(DATE!I62,'MODEL - pluie - débit'!$A$6:$O$761,15,FALSE)*$Q$4/1000</f>
        <v>2.6183104230562555</v>
      </c>
      <c r="L63" s="52">
        <f>VLOOKUP(DATE!J62,'MODEL - pluie - débit'!$A$6:$O$761,15,FALSE)*$Q$4/1000</f>
        <v>1.6113205367230972</v>
      </c>
      <c r="M63" s="52">
        <f>VLOOKUP(DATE!K62,'MODEL - pluie - débit'!$A$6:$O$761,15,FALSE)*$Q$4/1000</f>
        <v>8.310951370315438E-17</v>
      </c>
      <c r="N63" s="52">
        <f>VLOOKUP(DATE!L62,'MODEL - pluie - débit'!$A$6:$O$761,15,FALSE)*$Q$4/1000</f>
        <v>3.158161520719866E-17</v>
      </c>
      <c r="O63" s="52">
        <f>VLOOKUP(DATE!M62,'MODEL - pluie - débit'!$A$6:$O$761,15,FALSE)*$Q$4/1000</f>
        <v>1.2001013778735494E-17</v>
      </c>
      <c r="P63" s="36">
        <f t="shared" si="0"/>
        <v>7.0504776190217413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4.5603852359194883E-18</v>
      </c>
      <c r="E64" s="52">
        <f>VLOOKUP(DATE!C63,'MODEL - pluie - débit'!$A$6:$O$761,15,FALSE)*$Q$4/1000</f>
        <v>1.2934787677151991</v>
      </c>
      <c r="F64" s="52">
        <f>VLOOKUP(DATE!D63,'MODEL - pluie - débit'!$A$6:$O$761,15,FALSE)*$Q$4/1000</f>
        <v>6.5851962806677415E-19</v>
      </c>
      <c r="G64" s="52">
        <f>VLOOKUP(DATE!E63,'MODEL - pluie - débit'!$A$6:$O$761,15,FALSE)*$Q$4/1000</f>
        <v>5.5805132304180569</v>
      </c>
      <c r="H64" s="52">
        <f>VLOOKUP(DATE!F63,'MODEL - pluie - débit'!$A$6:$O$761,15,FALSE)*$Q$4/1000</f>
        <v>2.9085759870749106</v>
      </c>
      <c r="I64" s="52">
        <f>VLOOKUP(DATE!G63,'MODEL - pluie - débit'!$A$6:$O$761,15,FALSE)*$Q$4/1000</f>
        <v>4.3106968742893463E-5</v>
      </c>
      <c r="J64" s="52">
        <f>VLOOKUP(DATE!H63,'MODEL - pluie - débit'!$A$6:$O$761,15,FALSE)*$Q$4/1000</f>
        <v>1.6380648122299518E-5</v>
      </c>
      <c r="K64" s="52">
        <f>VLOOKUP(DATE!I63,'MODEL - pluie - débit'!$A$6:$O$761,15,FALSE)*$Q$4/1000</f>
        <v>6.2246462864738176E-6</v>
      </c>
      <c r="L64" s="52">
        <f>VLOOKUP(DATE!J63,'MODEL - pluie - débit'!$A$6:$O$761,15,FALSE)*$Q$4/1000</f>
        <v>2.3653655888600509E-6</v>
      </c>
      <c r="M64" s="52">
        <f>VLOOKUP(DATE!K63,'MODEL - pluie - débit'!$A$6:$O$761,15,FALSE)*$Q$4/1000</f>
        <v>8.9883892376681949E-7</v>
      </c>
      <c r="N64" s="52">
        <f>VLOOKUP(DATE!L63,'MODEL - pluie - débit'!$A$6:$O$761,15,FALSE)*$Q$4/1000</f>
        <v>3.4155879103139131E-7</v>
      </c>
      <c r="O64" s="52">
        <f>VLOOKUP(DATE!M63,'MODEL - pluie - débit'!$A$6:$O$761,15,FALSE)*$Q$4/1000</f>
        <v>1.2979234059192874E-7</v>
      </c>
      <c r="P64" s="36">
        <f t="shared" si="0"/>
        <v>9.782637433026963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4.9321089424932918E-8</v>
      </c>
      <c r="E65" s="52">
        <f>VLOOKUP(DATE!C64,'MODEL - pluie - débit'!$A$6:$O$761,15,FALSE)*$Q$4/1000</f>
        <v>1.874201398147451E-8</v>
      </c>
      <c r="F65" s="52">
        <f>VLOOKUP(DATE!D64,'MODEL - pluie - débit'!$A$6:$O$761,15,FALSE)*$Q$4/1000</f>
        <v>7.1219653129603152E-9</v>
      </c>
      <c r="G65" s="52">
        <f>VLOOKUP(DATE!E64,'MODEL - pluie - débit'!$A$6:$O$761,15,FALSE)*$Q$4/1000</f>
        <v>3.9295918295982286</v>
      </c>
      <c r="H65" s="52">
        <f>VLOOKUP(DATE!F64,'MODEL - pluie - débit'!$A$6:$O$761,15,FALSE)*$Q$4/1000</f>
        <v>1.0284117911914694E-9</v>
      </c>
      <c r="I65" s="52">
        <f>VLOOKUP(DATE!G64,'MODEL - pluie - débit'!$A$6:$O$761,15,FALSE)*$Q$4/1000</f>
        <v>3.9079648065275833E-10</v>
      </c>
      <c r="J65" s="52">
        <f>VLOOKUP(DATE!H64,'MODEL - pluie - débit'!$A$6:$O$761,15,FALSE)*$Q$4/1000</f>
        <v>3.139258679451713</v>
      </c>
      <c r="K65" s="52">
        <f>VLOOKUP(DATE!I64,'MODEL - pluie - débit'!$A$6:$O$761,15,FALSE)*$Q$4/1000</f>
        <v>3.2139323479819759</v>
      </c>
      <c r="L65" s="52">
        <f>VLOOKUP(DATE!J64,'MODEL - pluie - débit'!$A$6:$O$761,15,FALSE)*$Q$4/1000</f>
        <v>2.1443784486378157E-11</v>
      </c>
      <c r="M65" s="52">
        <f>VLOOKUP(DATE!K64,'MODEL - pluie - débit'!$A$6:$O$761,15,FALSE)*$Q$4/1000</f>
        <v>8.1486381048236985E-12</v>
      </c>
      <c r="N65" s="52">
        <f>VLOOKUP(DATE!L64,'MODEL - pluie - débit'!$A$6:$O$761,15,FALSE)*$Q$4/1000</f>
        <v>3.0964824798330054E-12</v>
      </c>
      <c r="O65" s="52">
        <f>VLOOKUP(DATE!M64,'MODEL - pluie - débit'!$A$6:$O$761,15,FALSE)*$Q$4/1000</f>
        <v>1.1766633423365425E-12</v>
      </c>
      <c r="P65" s="36">
        <f t="shared" si="0"/>
        <v>10.282782933670058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VLOOKUP(DATE!B65,'MODEL - pluie - débit'!$A$6:$O$761,15,FALSE)*$Q$4/1000</f>
        <v>4.4713207008788605E-13</v>
      </c>
      <c r="E66" s="52">
        <f>VLOOKUP(DATE!C65,'MODEL - pluie - débit'!$A$6:$O$761,15,FALSE)*$Q$4/1000</f>
        <v>0.91628100569997872</v>
      </c>
      <c r="F66" s="52">
        <f>VLOOKUP(DATE!D65,'MODEL - pluie - débit'!$A$6:$O$761,15,FALSE)*$Q$4/1000</f>
        <v>14.527018667195426</v>
      </c>
      <c r="G66" s="52">
        <f>VLOOKUP(DATE!E65,'MODEL - pluie - débit'!$A$6:$O$761,15,FALSE)*$Q$4/1000</f>
        <v>1.8768270505372153</v>
      </c>
      <c r="H66" s="52">
        <f>VLOOKUP(DATE!F65,'MODEL - pluie - débit'!$A$6:$O$761,15,FALSE)*$Q$4/1000</f>
        <v>1.882658788576131</v>
      </c>
      <c r="I66" s="52">
        <f>VLOOKUP(DATE!G65,'MODEL - pluie - débit'!$A$6:$O$761,15,FALSE)*$Q$4/1000</f>
        <v>0.27101382609757385</v>
      </c>
      <c r="J66" s="52">
        <f>VLOOKUP(DATE!H65,'MODEL - pluie - débit'!$A$6:$O$761,15,FALSE)*$Q$4/1000</f>
        <v>1.542865652027946</v>
      </c>
      <c r="K66" s="52">
        <f>VLOOKUP(DATE!I65,'MODEL - pluie - débit'!$A$6:$O$761,15,FALSE)*$Q$4/1000</f>
        <v>3.9134396488489667E-2</v>
      </c>
      <c r="L66" s="52">
        <f>VLOOKUP(DATE!J65,'MODEL - pluie - débit'!$A$6:$O$761,15,FALSE)*$Q$4/1000</f>
        <v>1.4871070665626075E-2</v>
      </c>
      <c r="M66" s="52">
        <f>VLOOKUP(DATE!K65,'MODEL - pluie - débit'!$A$6:$O$761,15,FALSE)*$Q$4/1000</f>
        <v>5.6510068529379088E-3</v>
      </c>
      <c r="N66" s="52">
        <f>VLOOKUP(DATE!L65,'MODEL - pluie - débit'!$A$6:$O$761,15,FALSE)*$Q$4/1000</f>
        <v>2.1473826041164047E-3</v>
      </c>
      <c r="O66" s="52">
        <f>VLOOKUP(DATE!M65,'MODEL - pluie - débit'!$A$6:$O$761,15,FALSE)*$Q$4/1000</f>
        <v>8.160053895642337E-4</v>
      </c>
      <c r="P66" s="36">
        <f t="shared" si="0"/>
        <v>21.079284852135448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VLOOKUP(DATE!B66,'MODEL - pluie - débit'!$A$6:$O$761,15,FALSE)*$Q$4/1000</f>
        <v>3.1008204803440885E-4</v>
      </c>
      <c r="E67" s="52">
        <f>VLOOKUP(DATE!C66,'MODEL - pluie - débit'!$A$6:$O$761,15,FALSE)*$Q$4/1000</f>
        <v>4.7913289114047899</v>
      </c>
      <c r="F67" s="52">
        <f>VLOOKUP(DATE!D66,'MODEL - pluie - débit'!$A$6:$O$761,15,FALSE)*$Q$4/1000</f>
        <v>3.7964906531644882</v>
      </c>
      <c r="G67" s="52">
        <f>VLOOKUP(DATE!E66,'MODEL - pluie - débit'!$A$6:$O$761,15,FALSE)*$Q$4/1000</f>
        <v>5.9964297727712781</v>
      </c>
      <c r="H67" s="52">
        <f>VLOOKUP(DATE!F66,'MODEL - pluie - débit'!$A$6:$O$761,15,FALSE)*$Q$4/1000</f>
        <v>0.66321933645788966</v>
      </c>
      <c r="I67" s="52">
        <f>VLOOKUP(DATE!G66,'MODEL - pluie - débit'!$A$6:$O$761,15,FALSE)*$Q$4/1000</f>
        <v>0.25202334785399799</v>
      </c>
      <c r="J67" s="52">
        <f>VLOOKUP(DATE!H66,'MODEL - pluie - débit'!$A$6:$O$761,15,FALSE)*$Q$4/1000</f>
        <v>0.73456429270783485</v>
      </c>
      <c r="K67" s="52">
        <f>VLOOKUP(DATE!I66,'MODEL - pluie - débit'!$A$6:$O$761,15,FALSE)*$Q$4/1000</f>
        <v>1.2400268802505952</v>
      </c>
      <c r="L67" s="52">
        <f>VLOOKUP(DATE!J66,'MODEL - pluie - débit'!$A$6:$O$761,15,FALSE)*$Q$4/1000</f>
        <v>2.0344555285361055</v>
      </c>
      <c r="M67" s="52">
        <f>VLOOKUP(DATE!K66,'MODEL - pluie - débit'!$A$6:$O$761,15,FALSE)*$Q$4/1000</f>
        <v>5.255029554508941E-3</v>
      </c>
      <c r="N67" s="52">
        <f>VLOOKUP(DATE!L66,'MODEL - pluie - débit'!$A$6:$O$761,15,FALSE)*$Q$4/1000</f>
        <v>1.9969112307133977E-3</v>
      </c>
      <c r="O67" s="52">
        <f>VLOOKUP(DATE!M66,'MODEL - pluie - débit'!$A$6:$O$761,15,FALSE)*$Q$4/1000</f>
        <v>7.5882626767109112E-4</v>
      </c>
      <c r="P67" s="36">
        <f t="shared" ref="P67:P86" si="1">SUM(D67:O67)</f>
        <v>19.516859572247906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VLOOKUP(DATE!B67,'MODEL - pluie - débit'!$A$6:$O$761,15,FALSE)*$Q$4/1000</f>
        <v>2.8835398171501466E-4</v>
      </c>
      <c r="E68" s="52">
        <f>VLOOKUP(DATE!C67,'MODEL - pluie - débit'!$A$6:$O$761,15,FALSE)*$Q$4/1000</f>
        <v>2.3133920533546042</v>
      </c>
      <c r="F68" s="52">
        <f>VLOOKUP(DATE!D67,'MODEL - pluie - débit'!$A$6:$O$761,15,FALSE)*$Q$4/1000</f>
        <v>4.1638314959648115E-5</v>
      </c>
      <c r="G68" s="52">
        <f>VLOOKUP(DATE!E67,'MODEL - pluie - débit'!$A$6:$O$761,15,FALSE)*$Q$4/1000</f>
        <v>0.95208716647493374</v>
      </c>
      <c r="H68" s="52">
        <f>VLOOKUP(DATE!F67,'MODEL - pluie - débit'!$A$6:$O$761,15,FALSE)*$Q$4/1000</f>
        <v>6.0125726801731876E-6</v>
      </c>
      <c r="I68" s="52">
        <f>VLOOKUP(DATE!G67,'MODEL - pluie - débit'!$A$6:$O$761,15,FALSE)*$Q$4/1000</f>
        <v>2.284777618465811E-6</v>
      </c>
      <c r="J68" s="52">
        <f>VLOOKUP(DATE!H67,'MODEL - pluie - débit'!$A$6:$O$761,15,FALSE)*$Q$4/1000</f>
        <v>8.6821549501700841E-7</v>
      </c>
      <c r="K68" s="52">
        <f>VLOOKUP(DATE!I67,'MODEL - pluie - débit'!$A$6:$O$761,15,FALSE)*$Q$4/1000</f>
        <v>3.2992188810646315E-7</v>
      </c>
      <c r="L68" s="52">
        <f>VLOOKUP(DATE!J67,'MODEL - pluie - débit'!$A$6:$O$761,15,FALSE)*$Q$4/1000</f>
        <v>1.2537031748045599E-7</v>
      </c>
      <c r="M68" s="52">
        <f>VLOOKUP(DATE!K67,'MODEL - pluie - débit'!$A$6:$O$761,15,FALSE)*$Q$4/1000</f>
        <v>4.7640720642573275E-8</v>
      </c>
      <c r="N68" s="52">
        <f>VLOOKUP(DATE!L67,'MODEL - pluie - débit'!$A$6:$O$761,15,FALSE)*$Q$4/1000</f>
        <v>1.8103473844177846E-8</v>
      </c>
      <c r="O68" s="52">
        <f>VLOOKUP(DATE!M67,'MODEL - pluie - débit'!$A$6:$O$761,15,FALSE)*$Q$4/1000</f>
        <v>6.8793200607875819E-9</v>
      </c>
      <c r="P68" s="36">
        <f t="shared" si="1"/>
        <v>3.2658189056077269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VLOOKUP(DATE!B68,'MODEL - pluie - débit'!$A$6:$O$761,15,FALSE)*$Q$4/1000</f>
        <v>2.6141416230992807E-9</v>
      </c>
      <c r="E69" s="52">
        <f>VLOOKUP(DATE!C68,'MODEL - pluie - débit'!$A$6:$O$761,15,FALSE)*$Q$4/1000</f>
        <v>9.9337381677772672E-10</v>
      </c>
      <c r="F69" s="52">
        <f>VLOOKUP(DATE!D68,'MODEL - pluie - débit'!$A$6:$O$761,15,FALSE)*$Q$4/1000</f>
        <v>3.7468107172884548</v>
      </c>
      <c r="G69" s="52">
        <f>VLOOKUP(DATE!E68,'MODEL - pluie - débit'!$A$6:$O$761,15,FALSE)*$Q$4/1000</f>
        <v>8.500253305337549E-2</v>
      </c>
      <c r="H69" s="52">
        <f>VLOOKUP(DATE!F68,'MODEL - pluie - débit'!$A$6:$O$761,15,FALSE)*$Q$4/1000</f>
        <v>7.5971029458842754</v>
      </c>
      <c r="I69" s="52">
        <f>VLOOKUP(DATE!G68,'MODEL - pluie - débit'!$A$6:$O$761,15,FALSE)*$Q$4/1000</f>
        <v>8.0256463406453538</v>
      </c>
      <c r="J69" s="52">
        <f>VLOOKUP(DATE!H68,'MODEL - pluie - débit'!$A$6:$O$761,15,FALSE)*$Q$4/1000</f>
        <v>1.9529439961612518</v>
      </c>
      <c r="K69" s="52">
        <f>VLOOKUP(DATE!I68,'MODEL - pluie - débit'!$A$6:$O$761,15,FALSE)*$Q$4/1000</f>
        <v>0.6910683319415698</v>
      </c>
      <c r="L69" s="52">
        <f>VLOOKUP(DATE!J68,'MODEL - pluie - débit'!$A$6:$O$761,15,FALSE)*$Q$4/1000</f>
        <v>0.26260596613779646</v>
      </c>
      <c r="M69" s="52">
        <f>VLOOKUP(DATE!K68,'MODEL - pluie - débit'!$A$6:$O$761,15,FALSE)*$Q$4/1000</f>
        <v>9.9790267132362678E-2</v>
      </c>
      <c r="N69" s="52">
        <f>VLOOKUP(DATE!L68,'MODEL - pluie - débit'!$A$6:$O$761,15,FALSE)*$Q$4/1000</f>
        <v>3.7920301510297814E-2</v>
      </c>
      <c r="O69" s="52">
        <f>VLOOKUP(DATE!M68,'MODEL - pluie - débit'!$A$6:$O$761,15,FALSE)*$Q$4/1000</f>
        <v>1.4409714573913169E-2</v>
      </c>
      <c r="P69" s="36">
        <f t="shared" si="1"/>
        <v>22.513301117936166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VLOOKUP(DATE!B69,'MODEL - pluie - débit'!$A$6:$O$761,15,FALSE)*$Q$4/1000</f>
        <v>5.4756915380870051E-3</v>
      </c>
      <c r="E70" s="52">
        <f>VLOOKUP(DATE!C69,'MODEL - pluie - débit'!$A$6:$O$761,15,FALSE)*$Q$4/1000</f>
        <v>2.0807627844730615E-3</v>
      </c>
      <c r="F70" s="52">
        <f>VLOOKUP(DATE!D69,'MODEL - pluie - débit'!$A$6:$O$761,15,FALSE)*$Q$4/1000</f>
        <v>7.9068985809976357E-4</v>
      </c>
      <c r="G70" s="52">
        <f>VLOOKUP(DATE!E69,'MODEL - pluie - débit'!$A$6:$O$761,15,FALSE)*$Q$4/1000</f>
        <v>3.0046214607791017E-4</v>
      </c>
      <c r="H70" s="52">
        <f>VLOOKUP(DATE!F69,'MODEL - pluie - débit'!$A$6:$O$761,15,FALSE)*$Q$4/1000</f>
        <v>1.1417561550960585E-4</v>
      </c>
      <c r="I70" s="52">
        <f>VLOOKUP(DATE!G69,'MODEL - pluie - débit'!$A$6:$O$761,15,FALSE)*$Q$4/1000</f>
        <v>0.41054652645913531</v>
      </c>
      <c r="J70" s="52">
        <f>VLOOKUP(DATE!H69,'MODEL - pluie - débit'!$A$6:$O$761,15,FALSE)*$Q$4/1000</f>
        <v>1.6486958879587085E-5</v>
      </c>
      <c r="K70" s="52">
        <f>VLOOKUP(DATE!I69,'MODEL - pluie - débit'!$A$6:$O$761,15,FALSE)*$Q$4/1000</f>
        <v>1.2738960822136751</v>
      </c>
      <c r="L70" s="52">
        <f>VLOOKUP(DATE!J69,'MODEL - pluie - débit'!$A$6:$O$761,15,FALSE)*$Q$4/1000</f>
        <v>2.3807168622123752E-6</v>
      </c>
      <c r="M70" s="52">
        <f>VLOOKUP(DATE!K69,'MODEL - pluie - débit'!$A$6:$O$761,15,FALSE)*$Q$4/1000</f>
        <v>9.0467240764070235E-7</v>
      </c>
      <c r="N70" s="52">
        <f>VLOOKUP(DATE!L69,'MODEL - pluie - débit'!$A$6:$O$761,15,FALSE)*$Q$4/1000</f>
        <v>3.4377551490346695E-7</v>
      </c>
      <c r="O70" s="52">
        <f>VLOOKUP(DATE!M69,'MODEL - pluie - débit'!$A$6:$O$761,15,FALSE)*$Q$4/1000</f>
        <v>1.3063469566331741E-7</v>
      </c>
      <c r="P70" s="36">
        <f t="shared" si="1"/>
        <v>1.6932246373734179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VLOOKUP(DATE!B70,'MODEL - pluie - débit'!$A$6:$O$761,15,FALSE)*$Q$4/1000</f>
        <v>4.9641184352060615E-8</v>
      </c>
      <c r="E71" s="52">
        <f>VLOOKUP(DATE!C70,'MODEL - pluie - débit'!$A$6:$O$761,15,FALSE)*$Q$4/1000</f>
        <v>1.8863650053783039E-8</v>
      </c>
      <c r="F71" s="52">
        <f>VLOOKUP(DATE!D70,'MODEL - pluie - débit'!$A$6:$O$761,15,FALSE)*$Q$4/1000</f>
        <v>1.6129406826582331</v>
      </c>
      <c r="G71" s="52">
        <f>VLOOKUP(DATE!E70,'MODEL - pluie - débit'!$A$6:$O$761,15,FALSE)*$Q$4/1000</f>
        <v>2.7239110677662699E-9</v>
      </c>
      <c r="H71" s="52">
        <f>VLOOKUP(DATE!F70,'MODEL - pluie - débit'!$A$6:$O$761,15,FALSE)*$Q$4/1000</f>
        <v>1.6818702167919051</v>
      </c>
      <c r="I71" s="52">
        <f>VLOOKUP(DATE!G70,'MODEL - pluie - débit'!$A$6:$O$761,15,FALSE)*$Q$4/1000</f>
        <v>9.0452090973928229E-2</v>
      </c>
      <c r="J71" s="52">
        <f>VLOOKUP(DATE!H70,'MODEL - pluie - débit'!$A$6:$O$761,15,FALSE)*$Q$4/1000</f>
        <v>1.4946644811047082E-10</v>
      </c>
      <c r="K71" s="52">
        <f>VLOOKUP(DATE!I70,'MODEL - pluie - débit'!$A$6:$O$761,15,FALSE)*$Q$4/1000</f>
        <v>5.6797250281978913E-11</v>
      </c>
      <c r="L71" s="52">
        <f>VLOOKUP(DATE!J70,'MODEL - pluie - débit'!$A$6:$O$761,15,FALSE)*$Q$4/1000</f>
        <v>2.1582955107151982E-11</v>
      </c>
      <c r="M71" s="52">
        <f>VLOOKUP(DATE!K70,'MODEL - pluie - débit'!$A$6:$O$761,15,FALSE)*$Q$4/1000</f>
        <v>8.2015229407177557E-12</v>
      </c>
      <c r="N71" s="52">
        <f>VLOOKUP(DATE!L70,'MODEL - pluie - débit'!$A$6:$O$761,15,FALSE)*$Q$4/1000</f>
        <v>3.116578717472747E-12</v>
      </c>
      <c r="O71" s="52">
        <f>VLOOKUP(DATE!M70,'MODEL - pluie - débit'!$A$6:$O$761,15,FALSE)*$Q$4/1000</f>
        <v>1.1842999126396437E-12</v>
      </c>
      <c r="P71" s="36">
        <f t="shared" si="1"/>
        <v>3.3852630618931614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VLOOKUP(DATE!B71,'MODEL - pluie - débit'!$A$6:$O$761,15,FALSE)*$Q$4/1000</f>
        <v>4.5003396680306455E-13</v>
      </c>
      <c r="E72" s="52">
        <f>VLOOKUP(DATE!C71,'MODEL - pluie - débit'!$A$6:$O$761,15,FALSE)*$Q$4/1000</f>
        <v>3.0641431546536957</v>
      </c>
      <c r="F72" s="52">
        <f>VLOOKUP(DATE!D71,'MODEL - pluie - débit'!$A$6:$O$761,15,FALSE)*$Q$4/1000</f>
        <v>3.3731478031144553</v>
      </c>
      <c r="G72" s="52">
        <f>VLOOKUP(DATE!E71,'MODEL - pluie - débit'!$A$6:$O$761,15,FALSE)*$Q$4/1000</f>
        <v>2.8277501800207054</v>
      </c>
      <c r="H72" s="52">
        <f>VLOOKUP(DATE!F71,'MODEL - pluie - débit'!$A$6:$O$761,15,FALSE)*$Q$4/1000</f>
        <v>8.0510563203809156</v>
      </c>
      <c r="I72" s="52">
        <f>VLOOKUP(DATE!G71,'MODEL - pluie - débit'!$A$6:$O$761,15,FALSE)*$Q$4/1000</f>
        <v>13.830021072020847</v>
      </c>
      <c r="J72" s="52">
        <f>VLOOKUP(DATE!H71,'MODEL - pluie - débit'!$A$6:$O$761,15,FALSE)*$Q$4/1000</f>
        <v>7.4401950528090017</v>
      </c>
      <c r="K72" s="52">
        <f>VLOOKUP(DATE!I71,'MODEL - pluie - débit'!$A$6:$O$761,15,FALSE)*$Q$4/1000</f>
        <v>1.9612114538980565</v>
      </c>
      <c r="L72" s="52">
        <f>VLOOKUP(DATE!J71,'MODEL - pluie - débit'!$A$6:$O$761,15,FALSE)*$Q$4/1000</f>
        <v>0.74526035248126155</v>
      </c>
      <c r="M72" s="52">
        <f>VLOOKUP(DATE!K71,'MODEL - pluie - débit'!$A$6:$O$761,15,FALSE)*$Q$4/1000</f>
        <v>0.28319893394287943</v>
      </c>
      <c r="N72" s="52">
        <f>VLOOKUP(DATE!L71,'MODEL - pluie - débit'!$A$6:$O$761,15,FALSE)*$Q$4/1000</f>
        <v>0.10761559489829417</v>
      </c>
      <c r="O72" s="52">
        <f>VLOOKUP(DATE!M71,'MODEL - pluie - débit'!$A$6:$O$761,15,FALSE)*$Q$4/1000</f>
        <v>4.0893926061351789E-2</v>
      </c>
      <c r="P72" s="36">
        <f t="shared" si="1"/>
        <v>41.724493844281909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VLOOKUP(DATE!B72,'MODEL - pluie - débit'!$A$6:$O$761,15,FALSE)*$Q$4/1000</f>
        <v>1.7938818069651232</v>
      </c>
      <c r="E73" s="52">
        <f>VLOOKUP(DATE!C72,'MODEL - pluie - débit'!$A$6:$O$761,15,FALSE)*$Q$4/1000</f>
        <v>5.905082923259199E-3</v>
      </c>
      <c r="F73" s="52">
        <f>VLOOKUP(DATE!D72,'MODEL - pluie - débit'!$A$6:$O$761,15,FALSE)*$Q$4/1000</f>
        <v>2.2439315108384959E-3</v>
      </c>
      <c r="G73" s="52">
        <f>VLOOKUP(DATE!E72,'MODEL - pluie - débit'!$A$6:$O$761,15,FALSE)*$Q$4/1000</f>
        <v>9.2293774396070063</v>
      </c>
      <c r="H73" s="52">
        <f>VLOOKUP(DATE!F72,'MODEL - pluie - débit'!$A$6:$O$761,15,FALSE)*$Q$4/1000</f>
        <v>15.702563520059826</v>
      </c>
      <c r="I73" s="52">
        <f>VLOOKUP(DATE!G72,'MODEL - pluie - débit'!$A$6:$O$761,15,FALSE)*$Q$4/1000</f>
        <v>26.801573564462124</v>
      </c>
      <c r="J73" s="52">
        <f>VLOOKUP(DATE!H72,'MODEL - pluie - débit'!$A$6:$O$761,15,FALSE)*$Q$4/1000</f>
        <v>16.116804290460266</v>
      </c>
      <c r="K73" s="52">
        <f>VLOOKUP(DATE!I72,'MODEL - pluie - débit'!$A$6:$O$761,15,FALSE)*$Q$4/1000</f>
        <v>5.1787358565590598</v>
      </c>
      <c r="L73" s="52">
        <f>VLOOKUP(DATE!J72,'MODEL - pluie - débit'!$A$6:$O$761,15,FALSE)*$Q$4/1000</f>
        <v>1.9679196254924425</v>
      </c>
      <c r="M73" s="52">
        <f>VLOOKUP(DATE!K72,'MODEL - pluie - débit'!$A$6:$O$761,15,FALSE)*$Q$4/1000</f>
        <v>0.74780945768712825</v>
      </c>
      <c r="N73" s="52">
        <f>VLOOKUP(DATE!L72,'MODEL - pluie - débit'!$A$6:$O$761,15,FALSE)*$Q$4/1000</f>
        <v>0.28416759392110869</v>
      </c>
      <c r="O73" s="52">
        <f>VLOOKUP(DATE!M72,'MODEL - pluie - débit'!$A$6:$O$761,15,FALSE)*$Q$4/1000</f>
        <v>0.1079836856900213</v>
      </c>
      <c r="P73" s="36">
        <f t="shared" si="1"/>
        <v>77.938965855338196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VLOOKUP(DATE!B73,'MODEL - pluie - débit'!$A$6:$O$761,15,FALSE)*$Q$4/1000</f>
        <v>4.1033800562208109E-2</v>
      </c>
      <c r="E74" s="52">
        <f>VLOOKUP(DATE!C73,'MODEL - pluie - débit'!$A$6:$O$761,15,FALSE)*$Q$4/1000</f>
        <v>2.0712732591094904</v>
      </c>
      <c r="F74" s="52">
        <f>VLOOKUP(DATE!D73,'MODEL - pluie - débit'!$A$6:$O$761,15,FALSE)*$Q$4/1000</f>
        <v>8.6428705057461848</v>
      </c>
      <c r="G74" s="52">
        <f>VLOOKUP(DATE!E73,'MODEL - pluie - débit'!$A$6:$O$761,15,FALSE)*$Q$4/1000</f>
        <v>1.9898587606928109</v>
      </c>
      <c r="H74" s="52">
        <f>VLOOKUP(DATE!F73,'MODEL - pluie - débit'!$A$6:$O$761,15,FALSE)*$Q$4/1000</f>
        <v>1.1216908039525577</v>
      </c>
      <c r="I74" s="52">
        <f>VLOOKUP(DATE!G73,'MODEL - pluie - débit'!$A$6:$O$761,15,FALSE)*$Q$4/1000</f>
        <v>7.5928922991060507E-2</v>
      </c>
      <c r="J74" s="52">
        <f>VLOOKUP(DATE!H73,'MODEL - pluie - débit'!$A$6:$O$761,15,FALSE)*$Q$4/1000</f>
        <v>1.2049453405188566</v>
      </c>
      <c r="K74" s="52">
        <f>VLOOKUP(DATE!I73,'MODEL - pluie - débit'!$A$6:$O$761,15,FALSE)*$Q$4/1000</f>
        <v>1.6809042394982445</v>
      </c>
      <c r="L74" s="52">
        <f>VLOOKUP(DATE!J73,'MODEL - pluie - débit'!$A$6:$O$761,15,FALSE)*$Q$4/1000</f>
        <v>2.5042066649309782</v>
      </c>
      <c r="M74" s="52">
        <f>VLOOKUP(DATE!K73,'MODEL - pluie - débit'!$A$6:$O$761,15,FALSE)*$Q$4/1000</f>
        <v>1.5832213076988799E-3</v>
      </c>
      <c r="N74" s="52">
        <f>VLOOKUP(DATE!L73,'MODEL - pluie - débit'!$A$6:$O$761,15,FALSE)*$Q$4/1000</f>
        <v>6.0162409692557427E-4</v>
      </c>
      <c r="O74" s="52">
        <f>VLOOKUP(DATE!M73,'MODEL - pluie - débit'!$A$6:$O$761,15,FALSE)*$Q$4/1000</f>
        <v>2.2861715683171824E-4</v>
      </c>
      <c r="P74" s="36">
        <f t="shared" si="1"/>
        <v>19.335125760563848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VLOOKUP(DATE!B74,'MODEL - pluie - débit'!$A$6:$O$761,15,FALSE)*$Q$4/1000</f>
        <v>8.6874519596052946E-5</v>
      </c>
      <c r="E75" s="52">
        <f>VLOOKUP(DATE!C74,'MODEL - pluie - débit'!$A$6:$O$761,15,FALSE)*$Q$4/1000</f>
        <v>0.43027238793104217</v>
      </c>
      <c r="F75" s="52">
        <f>VLOOKUP(DATE!D74,'MODEL - pluie - débit'!$A$6:$O$761,15,FALSE)*$Q$4/1000</f>
        <v>5.1017011267925403</v>
      </c>
      <c r="G75" s="52">
        <f>VLOOKUP(DATE!E74,'MODEL - pluie - débit'!$A$6:$O$761,15,FALSE)*$Q$4/1000</f>
        <v>4.7669786392746186E-6</v>
      </c>
      <c r="H75" s="52">
        <f>VLOOKUP(DATE!F74,'MODEL - pluie - débit'!$A$6:$O$761,15,FALSE)*$Q$4/1000</f>
        <v>1.8114518829243546E-6</v>
      </c>
      <c r="I75" s="52">
        <f>VLOOKUP(DATE!G74,'MODEL - pluie - débit'!$A$6:$O$761,15,FALSE)*$Q$4/1000</f>
        <v>6.8835171551125503E-7</v>
      </c>
      <c r="J75" s="52">
        <f>VLOOKUP(DATE!H74,'MODEL - pluie - débit'!$A$6:$O$761,15,FALSE)*$Q$4/1000</f>
        <v>2.6157365189427683E-7</v>
      </c>
      <c r="K75" s="52">
        <f>VLOOKUP(DATE!I74,'MODEL - pluie - débit'!$A$6:$O$761,15,FALSE)*$Q$4/1000</f>
        <v>3.058399125695948</v>
      </c>
      <c r="L75" s="52">
        <f>VLOOKUP(DATE!J74,'MODEL - pluie - débit'!$A$6:$O$761,15,FALSE)*$Q$4/1000</f>
        <v>3.777123533353357E-8</v>
      </c>
      <c r="M75" s="52">
        <f>VLOOKUP(DATE!K74,'MODEL - pluie - débit'!$A$6:$O$761,15,FALSE)*$Q$4/1000</f>
        <v>1.4353069426742759E-8</v>
      </c>
      <c r="N75" s="52">
        <f>VLOOKUP(DATE!L74,'MODEL - pluie - débit'!$A$6:$O$761,15,FALSE)*$Q$4/1000</f>
        <v>5.4541663821622476E-9</v>
      </c>
      <c r="O75" s="52">
        <f>VLOOKUP(DATE!M74,'MODEL - pluie - débit'!$A$6:$O$761,15,FALSE)*$Q$4/1000</f>
        <v>2.0725832252216547E-9</v>
      </c>
      <c r="P75" s="36">
        <f t="shared" si="1"/>
        <v>8.5904671029460715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VLOOKUP(DATE!B75,'MODEL - pluie - débit'!$A$6:$O$761,15,FALSE)*$Q$4/1000</f>
        <v>7.8758162558422876E-10</v>
      </c>
      <c r="E76" s="52">
        <f>VLOOKUP(DATE!C75,'MODEL - pluie - débit'!$A$6:$O$761,15,FALSE)*$Q$4/1000</f>
        <v>4.7670562843639601</v>
      </c>
      <c r="F76" s="52">
        <f>VLOOKUP(DATE!D75,'MODEL - pluie - débit'!$A$6:$O$761,15,FALSE)*$Q$4/1000</f>
        <v>6.6286087731873122</v>
      </c>
      <c r="G76" s="52">
        <f>VLOOKUP(DATE!E75,'MODEL - pluie - débit'!$A$6:$O$761,15,FALSE)*$Q$4/1000</f>
        <v>0.17104447991989161</v>
      </c>
      <c r="H76" s="52">
        <f>VLOOKUP(DATE!F75,'MODEL - pluie - débit'!$A$6:$O$761,15,FALSE)*$Q$4/1000</f>
        <v>1.0086729817651359</v>
      </c>
      <c r="I76" s="52">
        <f>VLOOKUP(DATE!G75,'MODEL - pluie - débit'!$A$6:$O$761,15,FALSE)*$Q$4/1000</f>
        <v>2.4698822900432345E-2</v>
      </c>
      <c r="J76" s="52">
        <f>VLOOKUP(DATE!H75,'MODEL - pluie - débit'!$A$6:$O$761,15,FALSE)*$Q$4/1000</f>
        <v>4.880278003194352</v>
      </c>
      <c r="K76" s="52">
        <f>VLOOKUP(DATE!I75,'MODEL - pluie - débit'!$A$6:$O$761,15,FALSE)*$Q$4/1000</f>
        <v>3.5665100268224316E-3</v>
      </c>
      <c r="L76" s="52">
        <f>VLOOKUP(DATE!J75,'MODEL - pluie - débit'!$A$6:$O$761,15,FALSE)*$Q$4/1000</f>
        <v>1.3552738101925237E-3</v>
      </c>
      <c r="M76" s="52">
        <f>VLOOKUP(DATE!K75,'MODEL - pluie - débit'!$A$6:$O$761,15,FALSE)*$Q$4/1000</f>
        <v>5.1500404787315911E-4</v>
      </c>
      <c r="N76" s="52">
        <f>VLOOKUP(DATE!L75,'MODEL - pluie - débit'!$A$6:$O$761,15,FALSE)*$Q$4/1000</f>
        <v>1.9570153819180048E-4</v>
      </c>
      <c r="O76" s="52">
        <f>VLOOKUP(DATE!M75,'MODEL - pluie - débit'!$A$6:$O$761,15,FALSE)*$Q$4/1000</f>
        <v>7.4366584512884179E-5</v>
      </c>
      <c r="P76" s="36">
        <f t="shared" si="1"/>
        <v>17.486066202126263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VLOOKUP(DATE!B76,'MODEL - pluie - débit'!$A$6:$O$761,15,FALSE)*$Q$4/1000</f>
        <v>2.8259302114895982E-5</v>
      </c>
      <c r="E77" s="52">
        <f>VLOOKUP(DATE!C76,'MODEL - pluie - débit'!$A$6:$O$761,15,FALSE)*$Q$4/1000</f>
        <v>1.0738534803660473E-5</v>
      </c>
      <c r="F77" s="52">
        <f>VLOOKUP(DATE!D76,'MODEL - pluie - débit'!$A$6:$O$761,15,FALSE)*$Q$4/1000</f>
        <v>1.2087937764494601</v>
      </c>
      <c r="G77" s="52">
        <f>VLOOKUP(DATE!E76,'MODEL - pluie - débit'!$A$6:$O$761,15,FALSE)*$Q$4/1000</f>
        <v>1.5506444256485724E-6</v>
      </c>
      <c r="H77" s="52">
        <f>VLOOKUP(DATE!F76,'MODEL - pluie - débit'!$A$6:$O$761,15,FALSE)*$Q$4/1000</f>
        <v>4.111342528720523</v>
      </c>
      <c r="I77" s="52">
        <f>VLOOKUP(DATE!G76,'MODEL - pluie - débit'!$A$6:$O$761,15,FALSE)*$Q$4/1000</f>
        <v>2.2391305506365385E-7</v>
      </c>
      <c r="J77" s="52">
        <f>VLOOKUP(DATE!H76,'MODEL - pluie - débit'!$A$6:$O$761,15,FALSE)*$Q$4/1000</f>
        <v>8.508696092418845E-8</v>
      </c>
      <c r="K77" s="52">
        <f>VLOOKUP(DATE!I76,'MODEL - pluie - débit'!$A$6:$O$761,15,FALSE)*$Q$4/1000</f>
        <v>0.19399371865625067</v>
      </c>
      <c r="L77" s="52">
        <f>VLOOKUP(DATE!J76,'MODEL - pluie - débit'!$A$6:$O$761,15,FALSE)*$Q$4/1000</f>
        <v>1.2286557157452813E-8</v>
      </c>
      <c r="M77" s="52">
        <f>VLOOKUP(DATE!K76,'MODEL - pluie - débit'!$A$6:$O$761,15,FALSE)*$Q$4/1000</f>
        <v>4.6688917198320693E-9</v>
      </c>
      <c r="N77" s="52">
        <f>VLOOKUP(DATE!L76,'MODEL - pluie - débit'!$A$6:$O$761,15,FALSE)*$Q$4/1000</f>
        <v>1.7741788535361866E-9</v>
      </c>
      <c r="O77" s="52">
        <f>VLOOKUP(DATE!M76,'MODEL - pluie - débit'!$A$6:$O$761,15,FALSE)*$Q$4/1000</f>
        <v>6.7418796434375074E-10</v>
      </c>
      <c r="P77" s="36">
        <f t="shared" si="1"/>
        <v>5.5141709007114104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VLOOKUP(DATE!B77,'MODEL - pluie - débit'!$A$6:$O$761,15,FALSE)*$Q$4/1000</f>
        <v>2.5619142645062536E-10</v>
      </c>
      <c r="E78" s="52">
        <f>VLOOKUP(DATE!C77,'MODEL - pluie - débit'!$A$6:$O$761,15,FALSE)*$Q$4/1000</f>
        <v>9.7352742051237646E-11</v>
      </c>
      <c r="F78" s="52">
        <f>VLOOKUP(DATE!D77,'MODEL - pluie - débit'!$A$6:$O$761,15,FALSE)*$Q$4/1000</f>
        <v>12.906323041317352</v>
      </c>
      <c r="G78" s="52">
        <f>VLOOKUP(DATE!E77,'MODEL - pluie - débit'!$A$6:$O$761,15,FALSE)*$Q$4/1000</f>
        <v>3.84234484848617</v>
      </c>
      <c r="H78" s="52">
        <f>VLOOKUP(DATE!F77,'MODEL - pluie - débit'!$A$6:$O$761,15,FALSE)*$Q$4/1000</f>
        <v>5.2467055453677354</v>
      </c>
      <c r="I78" s="52">
        <f>VLOOKUP(DATE!G77,'MODEL - pluie - débit'!$A$6:$O$761,15,FALSE)*$Q$4/1000</f>
        <v>1.0693663368737292</v>
      </c>
      <c r="J78" s="52">
        <f>VLOOKUP(DATE!H77,'MODEL - pluie - débit'!$A$6:$O$761,15,FALSE)*$Q$4/1000</f>
        <v>2.1888253126624377</v>
      </c>
      <c r="K78" s="52">
        <f>VLOOKUP(DATE!I77,'MODEL - pluie - débit'!$A$6:$O$761,15,FALSE)*$Q$4/1000</f>
        <v>0.1544164990445665</v>
      </c>
      <c r="L78" s="52">
        <f>VLOOKUP(DATE!J77,'MODEL - pluie - débit'!$A$6:$O$761,15,FALSE)*$Q$4/1000</f>
        <v>5.8678269636935267E-2</v>
      </c>
      <c r="M78" s="52">
        <f>VLOOKUP(DATE!K77,'MODEL - pluie - débit'!$A$6:$O$761,15,FALSE)*$Q$4/1000</f>
        <v>2.2297742462035402E-2</v>
      </c>
      <c r="N78" s="52">
        <f>VLOOKUP(DATE!L77,'MODEL - pluie - débit'!$A$6:$O$761,15,FALSE)*$Q$4/1000</f>
        <v>8.4731421355734513E-3</v>
      </c>
      <c r="O78" s="52">
        <f>VLOOKUP(DATE!M77,'MODEL - pluie - débit'!$A$6:$O$761,15,FALSE)*$Q$4/1000</f>
        <v>3.2197940115179114E-3</v>
      </c>
      <c r="P78" s="36">
        <f t="shared" si="1"/>
        <v>25.500650532351596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VLOOKUP(DATE!B78,'MODEL - pluie - débit'!$A$6:$O$761,15,FALSE)*$Q$4/1000</f>
        <v>1.2235217243768059E-3</v>
      </c>
      <c r="E79" s="52">
        <f>VLOOKUP(DATE!C78,'MODEL - pluie - débit'!$A$6:$O$761,15,FALSE)*$Q$4/1000</f>
        <v>0.22965982142410482</v>
      </c>
      <c r="F79" s="52">
        <f>VLOOKUP(DATE!D78,'MODEL - pluie - débit'!$A$6:$O$761,15,FALSE)*$Q$4/1000</f>
        <v>1.7667653700001082E-4</v>
      </c>
      <c r="G79" s="52">
        <f>VLOOKUP(DATE!E78,'MODEL - pluie - débit'!$A$6:$O$761,15,FALSE)*$Q$4/1000</f>
        <v>6.713708406000412E-5</v>
      </c>
      <c r="H79" s="52">
        <f>VLOOKUP(DATE!F78,'MODEL - pluie - débit'!$A$6:$O$761,15,FALSE)*$Q$4/1000</f>
        <v>2.5512091942801567E-5</v>
      </c>
      <c r="I79" s="52">
        <f>VLOOKUP(DATE!G78,'MODEL - pluie - débit'!$A$6:$O$761,15,FALSE)*$Q$4/1000</f>
        <v>2.5844444888876166</v>
      </c>
      <c r="J79" s="52">
        <f>VLOOKUP(DATE!H78,'MODEL - pluie - débit'!$A$6:$O$761,15,FALSE)*$Q$4/1000</f>
        <v>0.34216642477434978</v>
      </c>
      <c r="K79" s="52">
        <f>VLOOKUP(DATE!I78,'MODEL - pluie - débit'!$A$6:$O$761,15,FALSE)*$Q$4/1000</f>
        <v>1.3998995090854076E-6</v>
      </c>
      <c r="L79" s="52">
        <f>VLOOKUP(DATE!J78,'MODEL - pluie - débit'!$A$6:$O$761,15,FALSE)*$Q$4/1000</f>
        <v>0.69122953439746004</v>
      </c>
      <c r="M79" s="52">
        <f>VLOOKUP(DATE!K78,'MODEL - pluie - débit'!$A$6:$O$761,15,FALSE)*$Q$4/1000</f>
        <v>2.0214548911193288E-7</v>
      </c>
      <c r="N79" s="52">
        <f>VLOOKUP(DATE!L78,'MODEL - pluie - débit'!$A$6:$O$761,15,FALSE)*$Q$4/1000</f>
        <v>7.6815285862534489E-8</v>
      </c>
      <c r="O79" s="52">
        <f>VLOOKUP(DATE!M78,'MODEL - pluie - débit'!$A$6:$O$761,15,FALSE)*$Q$4/1000</f>
        <v>2.918980862776311E-8</v>
      </c>
      <c r="P79" s="36">
        <f t="shared" si="1"/>
        <v>3.8489948249710038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VLOOKUP(DATE!B79,'MODEL - pluie - débit'!$A$6:$O$761,15,FALSE)*$Q$4/1000</f>
        <v>1.1092127278549981E-8</v>
      </c>
      <c r="E80" s="52">
        <f>VLOOKUP(DATE!C79,'MODEL - pluie - débit'!$A$6:$O$761,15,FALSE)*$Q$4/1000</f>
        <v>4.2150083658489933E-9</v>
      </c>
      <c r="F80" s="52">
        <f>VLOOKUP(DATE!D79,'MODEL - pluie - débit'!$A$6:$O$761,15,FALSE)*$Q$4/1000</f>
        <v>1.8519847878886984</v>
      </c>
      <c r="G80" s="52">
        <f>VLOOKUP(DATE!E79,'MODEL - pluie - débit'!$A$6:$O$761,15,FALSE)*$Q$4/1000</f>
        <v>1.7350402249900498</v>
      </c>
      <c r="H80" s="52">
        <f>VLOOKUP(DATE!F79,'MODEL - pluie - débit'!$A$6:$O$761,15,FALSE)*$Q$4/1000</f>
        <v>2.3128593905086589E-10</v>
      </c>
      <c r="I80" s="52">
        <f>VLOOKUP(DATE!G79,'MODEL - pluie - débit'!$A$6:$O$761,15,FALSE)*$Q$4/1000</f>
        <v>1.8220858618574611</v>
      </c>
      <c r="J80" s="52">
        <f>VLOOKUP(DATE!H79,'MODEL - pluie - débit'!$A$6:$O$761,15,FALSE)*$Q$4/1000</f>
        <v>3.3397689598945028E-11</v>
      </c>
      <c r="K80" s="52">
        <f>VLOOKUP(DATE!I79,'MODEL - pluie - débit'!$A$6:$O$761,15,FALSE)*$Q$4/1000</f>
        <v>1.2691122047599112E-11</v>
      </c>
      <c r="L80" s="52">
        <f>VLOOKUP(DATE!J79,'MODEL - pluie - débit'!$A$6:$O$761,15,FALSE)*$Q$4/1000</f>
        <v>4.8226263780876616E-12</v>
      </c>
      <c r="M80" s="52">
        <f>VLOOKUP(DATE!K79,'MODEL - pluie - débit'!$A$6:$O$761,15,FALSE)*$Q$4/1000</f>
        <v>1.8325980236733111E-12</v>
      </c>
      <c r="N80" s="52">
        <f>VLOOKUP(DATE!L79,'MODEL - pluie - débit'!$A$6:$O$761,15,FALSE)*$Q$4/1000</f>
        <v>6.9638724899585843E-13</v>
      </c>
      <c r="O80" s="52">
        <f>VLOOKUP(DATE!M79,'MODEL - pluie - débit'!$A$6:$O$761,15,FALSE)*$Q$4/1000</f>
        <v>2.646271546184261E-13</v>
      </c>
      <c r="P80" s="36">
        <f t="shared" si="1"/>
        <v>5.4091108903283356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VLOOKUP(DATE!B80,'MODEL - pluie - débit'!$A$6:$O$761,15,FALSE)*$Q$4/1000</f>
        <v>1.0055831875500194E-13</v>
      </c>
      <c r="E81" s="52">
        <f>VLOOKUP(DATE!C80,'MODEL - pluie - débit'!$A$6:$O$761,15,FALSE)*$Q$4/1000</f>
        <v>3.8212161126900739E-14</v>
      </c>
      <c r="F81" s="52">
        <f>VLOOKUP(DATE!D80,'MODEL - pluie - débit'!$A$6:$O$761,15,FALSE)*$Q$4/1000</f>
        <v>1.4520621228222281E-14</v>
      </c>
      <c r="G81" s="52">
        <f>VLOOKUP(DATE!E80,'MODEL - pluie - débit'!$A$6:$O$761,15,FALSE)*$Q$4/1000</f>
        <v>0.70389554188638426</v>
      </c>
      <c r="H81" s="52">
        <f>VLOOKUP(DATE!F80,'MODEL - pluie - débit'!$A$6:$O$761,15,FALSE)*$Q$4/1000</f>
        <v>2.3359644215789048</v>
      </c>
      <c r="I81" s="52">
        <f>VLOOKUP(DATE!G80,'MODEL - pluie - débit'!$A$6:$O$761,15,FALSE)*$Q$4/1000</f>
        <v>1.9652472146313342</v>
      </c>
      <c r="J81" s="52">
        <f>VLOOKUP(DATE!H80,'MODEL - pluie - débit'!$A$6:$O$761,15,FALSE)*$Q$4/1000</f>
        <v>7.5822481676937592</v>
      </c>
      <c r="K81" s="52">
        <f>VLOOKUP(DATE!I80,'MODEL - pluie - débit'!$A$6:$O$761,15,FALSE)*$Q$4/1000</f>
        <v>5.0596773465815215</v>
      </c>
      <c r="L81" s="52">
        <f>VLOOKUP(DATE!J80,'MODEL - pluie - débit'!$A$6:$O$761,15,FALSE)*$Q$4/1000</f>
        <v>0.72197948177753324</v>
      </c>
      <c r="M81" s="52">
        <f>VLOOKUP(DATE!K80,'MODEL - pluie - débit'!$A$6:$O$761,15,FALSE)*$Q$4/1000</f>
        <v>0.27435220307546265</v>
      </c>
      <c r="N81" s="52">
        <f>VLOOKUP(DATE!L80,'MODEL - pluie - débit'!$A$6:$O$761,15,FALSE)*$Q$4/1000</f>
        <v>0.10425383716867578</v>
      </c>
      <c r="O81" s="52">
        <f>VLOOKUP(DATE!M80,'MODEL - pluie - débit'!$A$6:$O$761,15,FALSE)*$Q$4/1000</f>
        <v>3.9616458124096809E-2</v>
      </c>
      <c r="P81" s="36">
        <f t="shared" si="1"/>
        <v>18.78723467251783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VLOOKUP(DATE!B81,'MODEL - pluie - débit'!$A$6:$O$761,15,FALSE)*$Q$4/1000</f>
        <v>1.5054254087156783E-2</v>
      </c>
      <c r="E82" s="52">
        <f>VLOOKUP(DATE!C81,'MODEL - pluie - débit'!$A$6:$O$761,15,FALSE)*$Q$4/1000</f>
        <v>5.6491246881974808</v>
      </c>
      <c r="F82" s="52">
        <f>VLOOKUP(DATE!D81,'MODEL - pluie - débit'!$A$6:$O$761,15,FALSE)*$Q$4/1000</f>
        <v>1.7167413960709874</v>
      </c>
      <c r="G82" s="52">
        <f>VLOOKUP(DATE!E81,'MODEL - pluie - débit'!$A$6:$O$761,15,FALSE)*$Q$4/1000</f>
        <v>8.2605703027046728E-4</v>
      </c>
      <c r="H82" s="52">
        <f>VLOOKUP(DATE!F81,'MODEL - pluie - débit'!$A$6:$O$761,15,FALSE)*$Q$4/1000</f>
        <v>3.1390167150277765E-4</v>
      </c>
      <c r="I82" s="52">
        <f>VLOOKUP(DATE!G81,'MODEL - pluie - débit'!$A$6:$O$761,15,FALSE)*$Q$4/1000</f>
        <v>1.192826351710555E-4</v>
      </c>
      <c r="J82" s="52">
        <f>VLOOKUP(DATE!H81,'MODEL - pluie - débit'!$A$6:$O$761,15,FALSE)*$Q$4/1000</f>
        <v>4.5327401365001105E-5</v>
      </c>
      <c r="K82" s="52">
        <f>VLOOKUP(DATE!I81,'MODEL - pluie - débit'!$A$6:$O$761,15,FALSE)*$Q$4/1000</f>
        <v>1.7224412518700415E-5</v>
      </c>
      <c r="L82" s="52">
        <f>VLOOKUP(DATE!J81,'MODEL - pluie - débit'!$A$6:$O$761,15,FALSE)*$Q$4/1000</f>
        <v>6.5452767571061571E-6</v>
      </c>
      <c r="M82" s="52">
        <f>VLOOKUP(DATE!K81,'MODEL - pluie - débit'!$A$6:$O$761,15,FALSE)*$Q$4/1000</f>
        <v>2.4872051677003403E-6</v>
      </c>
      <c r="N82" s="52">
        <f>VLOOKUP(DATE!L81,'MODEL - pluie - débit'!$A$6:$O$761,15,FALSE)*$Q$4/1000</f>
        <v>9.4513796372612919E-7</v>
      </c>
      <c r="O82" s="52">
        <f>VLOOKUP(DATE!M81,'MODEL - pluie - débit'!$A$6:$O$761,15,FALSE)*$Q$4/1000</f>
        <v>3.5915242621592918E-7</v>
      </c>
      <c r="P82" s="36">
        <f t="shared" si="1"/>
        <v>7.3822524682787671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VLOOKUP(DATE!B82,'MODEL - pluie - débit'!$A$6:$O$761,15,FALSE)*$Q$4/1000</f>
        <v>1.3647792196205305E-7</v>
      </c>
      <c r="E83" s="52">
        <f>VLOOKUP(DATE!C82,'MODEL - pluie - débit'!$A$6:$O$761,15,FALSE)*$Q$4/1000</f>
        <v>5.1861610345580164E-8</v>
      </c>
      <c r="F83" s="52">
        <f>VLOOKUP(DATE!D82,'MODEL - pluie - débit'!$A$6:$O$761,15,FALSE)*$Q$4/1000</f>
        <v>0.6361443040666197</v>
      </c>
      <c r="G83" s="52">
        <f>VLOOKUP(DATE!E82,'MODEL - pluie - débit'!$A$6:$O$761,15,FALSE)*$Q$4/1000</f>
        <v>0.39916217584538055</v>
      </c>
      <c r="H83" s="52">
        <f>VLOOKUP(DATE!F82,'MODEL - pluie - débit'!$A$6:$O$761,15,FALSE)*$Q$4/1000</f>
        <v>2.8457502828826744E-9</v>
      </c>
      <c r="I83" s="52">
        <f>VLOOKUP(DATE!G82,'MODEL - pluie - débit'!$A$6:$O$761,15,FALSE)*$Q$4/1000</f>
        <v>1.0813851074954163E-9</v>
      </c>
      <c r="J83" s="52">
        <f>VLOOKUP(DATE!H82,'MODEL - pluie - débit'!$A$6:$O$761,15,FALSE)*$Q$4/1000</f>
        <v>0.14023453673974767</v>
      </c>
      <c r="K83" s="52">
        <f>VLOOKUP(DATE!I82,'MODEL - pluie - débit'!$A$6:$O$761,15,FALSE)*$Q$4/1000</f>
        <v>0.42154954056517674</v>
      </c>
      <c r="L83" s="52">
        <f>VLOOKUP(DATE!J82,'MODEL - pluie - débit'!$A$6:$O$761,15,FALSE)*$Q$4/1000</f>
        <v>0.30784525609667379</v>
      </c>
      <c r="M83" s="52">
        <f>VLOOKUP(DATE!K82,'MODEL - pluie - débit'!$A$6:$O$761,15,FALSE)*$Q$4/1000</f>
        <v>2.2548350175025621E-11</v>
      </c>
      <c r="N83" s="52">
        <f>VLOOKUP(DATE!L82,'MODEL - pluie - débit'!$A$6:$O$761,15,FALSE)*$Q$4/1000</f>
        <v>8.5683730665097369E-12</v>
      </c>
      <c r="O83" s="52">
        <f>VLOOKUP(DATE!M82,'MODEL - pluie - débit'!$A$6:$O$761,15,FALSE)*$Q$4/1000</f>
        <v>3.2559817652737E-12</v>
      </c>
      <c r="P83" s="36">
        <f t="shared" si="1"/>
        <v>1.9049360056146394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VLOOKUP(DATE!B83,'MODEL - pluie - débit'!$A$6:$O$761,15,FALSE)*$Q$4/1000</f>
        <v>1.237273070804006E-12</v>
      </c>
      <c r="E84" s="52">
        <f>VLOOKUP(DATE!C83,'MODEL - pluie - débit'!$A$6:$O$761,15,FALSE)*$Q$4/1000</f>
        <v>4.7016376690552238E-13</v>
      </c>
      <c r="F84" s="52">
        <f>VLOOKUP(DATE!D83,'MODEL - pluie - débit'!$A$6:$O$761,15,FALSE)*$Q$4/1000</f>
        <v>0.1160797401671375</v>
      </c>
      <c r="G84" s="52">
        <f>VLOOKUP(DATE!E83,'MODEL - pluie - débit'!$A$6:$O$761,15,FALSE)*$Q$4/1000</f>
        <v>0.46706071122625276</v>
      </c>
      <c r="H84" s="52">
        <f>VLOOKUP(DATE!F83,'MODEL - pluie - débit'!$A$6:$O$761,15,FALSE)*$Q$4/1000</f>
        <v>5.1106729880013981</v>
      </c>
      <c r="I84" s="52">
        <f>VLOOKUP(DATE!G83,'MODEL - pluie - débit'!$A$6:$O$761,15,FALSE)*$Q$4/1000</f>
        <v>1.741373494106782</v>
      </c>
      <c r="J84" s="52">
        <f>VLOOKUP(DATE!H83,'MODEL - pluie - débit'!$A$6:$O$761,15,FALSE)*$Q$4/1000</f>
        <v>8.6769957019342342E-2</v>
      </c>
      <c r="K84" s="52">
        <f>VLOOKUP(DATE!I83,'MODEL - pluie - débit'!$A$6:$O$761,15,FALSE)*$Q$4/1000</f>
        <v>1.4156331922143323E-15</v>
      </c>
      <c r="L84" s="52">
        <f>VLOOKUP(DATE!J83,'MODEL - pluie - débit'!$A$6:$O$761,15,FALSE)*$Q$4/1000</f>
        <v>5.3794061304144623E-16</v>
      </c>
      <c r="M84" s="52">
        <f>VLOOKUP(DATE!K83,'MODEL - pluie - débit'!$A$6:$O$761,15,FALSE)*$Q$4/1000</f>
        <v>2.0441743295574959E-16</v>
      </c>
      <c r="N84" s="52">
        <f>VLOOKUP(DATE!L83,'MODEL - pluie - débit'!$A$6:$O$761,15,FALSE)*$Q$4/1000</f>
        <v>7.7678624523184835E-17</v>
      </c>
      <c r="O84" s="52">
        <f>VLOOKUP(DATE!M83,'MODEL - pluie - débit'!$A$6:$O$761,15,FALSE)*$Q$4/1000</f>
        <v>2.951787731881024E-17</v>
      </c>
      <c r="P84" s="36">
        <f t="shared" si="1"/>
        <v>7.5219568905226231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VLOOKUP(DATE!B84,'MODEL - pluie - débit'!$A$6:$O$761,15,FALSE)*$Q$4/1000</f>
        <v>1.1216793381147891E-17</v>
      </c>
      <c r="E85" s="52">
        <f>VLOOKUP(DATE!C84,'MODEL - pluie - débit'!$A$6:$O$761,15,FALSE)*$Q$4/1000</f>
        <v>4.2623814848361994E-18</v>
      </c>
      <c r="F85" s="52">
        <f>VLOOKUP(DATE!D84,'MODEL - pluie - débit'!$A$6:$O$761,15,FALSE)*$Q$4/1000</f>
        <v>1.6197049642377558E-18</v>
      </c>
      <c r="G85" s="52">
        <f>VLOOKUP(DATE!E84,'MODEL - pluie - débit'!$A$6:$O$761,15,FALSE)*$Q$4/1000</f>
        <v>0.74808114462148212</v>
      </c>
      <c r="H85" s="52">
        <f>VLOOKUP(DATE!F84,'MODEL - pluie - débit'!$A$6:$O$761,15,FALSE)*$Q$4/1000</f>
        <v>2.3388539683593191E-19</v>
      </c>
      <c r="I85" s="52">
        <f>VLOOKUP(DATE!G84,'MODEL - pluie - débit'!$A$6:$O$761,15,FALSE)*$Q$4/1000</f>
        <v>8.8876450797654113E-20</v>
      </c>
      <c r="J85" s="52">
        <f>VLOOKUP(DATE!H84,'MODEL - pluie - débit'!$A$6:$O$761,15,FALSE)*$Q$4/1000</f>
        <v>3.1130418883470448</v>
      </c>
      <c r="K85" s="52">
        <f>VLOOKUP(DATE!I84,'MODEL - pluie - débit'!$A$6:$O$761,15,FALSE)*$Q$4/1000</f>
        <v>1.2833759495181257E-20</v>
      </c>
      <c r="L85" s="52">
        <f>VLOOKUP(DATE!J84,'MODEL - pluie - débit'!$A$6:$O$761,15,FALSE)*$Q$4/1000</f>
        <v>4.8768286081688776E-21</v>
      </c>
      <c r="M85" s="52">
        <f>VLOOKUP(DATE!K84,'MODEL - pluie - débit'!$A$6:$O$761,15,FALSE)*$Q$4/1000</f>
        <v>1.8531948711041735E-21</v>
      </c>
      <c r="N85" s="52">
        <f>VLOOKUP(DATE!L84,'MODEL - pluie - débit'!$A$6:$O$761,15,FALSE)*$Q$4/1000</f>
        <v>7.0421405101958578E-22</v>
      </c>
      <c r="O85" s="52">
        <f>VLOOKUP(DATE!M84,'MODEL - pluie - débit'!$A$6:$O$761,15,FALSE)*$Q$4/1000</f>
        <v>2.6760133938744263E-22</v>
      </c>
      <c r="P85" s="36">
        <f t="shared" si="1"/>
        <v>3.8611230329685267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VLOOKUP(DATE!B85,'MODEL - pluie - débit'!$A$6:$O$761,15,FALSE)*$Q$4/1000</f>
        <v>1.0168850896722819E-22</v>
      </c>
      <c r="E86" s="52">
        <f>VLOOKUP(DATE!C85,'MODEL - pluie - débit'!$A$6:$O$761,15,FALSE)*$Q$4/1000</f>
        <v>3.8641633407546712E-23</v>
      </c>
      <c r="F86" s="52">
        <f>VLOOKUP(DATE!D85,'MODEL - pluie - débit'!$A$6:$O$761,15,FALSE)*$Q$4/1000</f>
        <v>1.4683820694867752E-23</v>
      </c>
      <c r="G86" s="52">
        <f>VLOOKUP(DATE!E85,'MODEL - pluie - débit'!$A$6:$O$761,15,FALSE)*$Q$4/1000</f>
        <v>0.74808114462148212</v>
      </c>
      <c r="H86" s="52">
        <f>VLOOKUP(DATE!F85,'MODEL - pluie - débit'!$A$6:$O$761,15,FALSE)*$Q$4/1000</f>
        <v>2.1203437083389032E-24</v>
      </c>
      <c r="I86" s="52">
        <f>VLOOKUP(DATE!G85,'MODEL - pluie - débit'!$A$6:$O$761,15,FALSE)*$Q$4/1000</f>
        <v>8.0573060916878313E-25</v>
      </c>
      <c r="J86" s="52">
        <f>VLOOKUP(DATE!H85,'MODEL - pluie - débit'!$A$6:$O$761,15,FALSE)*$Q$4/1000</f>
        <v>3.1130418883470448</v>
      </c>
      <c r="K86" s="52">
        <f>VLOOKUP(DATE!I85,'MODEL - pluie - débit'!$A$6:$O$761,15,FALSE)*$Q$4/1000</f>
        <v>1.163474999639723E-25</v>
      </c>
      <c r="L86" s="52">
        <f>VLOOKUP(DATE!J85,'MODEL - pluie - débit'!$A$6:$O$761,15,FALSE)*$Q$4/1000</f>
        <v>4.4212049986309479E-26</v>
      </c>
      <c r="M86" s="52">
        <f>VLOOKUP(DATE!K85,'MODEL - pluie - débit'!$A$6:$O$761,15,FALSE)*$Q$4/1000</f>
        <v>1.6800578994797604E-26</v>
      </c>
      <c r="N86" s="52">
        <f>VLOOKUP(DATE!L85,'MODEL - pluie - débit'!$A$6:$O$761,15,FALSE)*$Q$4/1000</f>
        <v>6.3842200180230903E-27</v>
      </c>
      <c r="O86" s="52">
        <f>VLOOKUP(DATE!M85,'MODEL - pluie - débit'!$A$6:$O$761,15,FALSE)*$Q$4/1000</f>
        <v>2.4260036068487746E-27</v>
      </c>
      <c r="P86" s="36">
        <f t="shared" si="1"/>
        <v>3.8611230329685267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5.0348287268323896E-2</v>
      </c>
      <c r="E90" s="53">
        <f t="shared" si="2"/>
        <v>0.58672542926418025</v>
      </c>
      <c r="F90" s="53">
        <f t="shared" si="2"/>
        <v>1.7936828475803888</v>
      </c>
      <c r="G90" s="53">
        <f t="shared" si="2"/>
        <v>3.5681107424789356</v>
      </c>
      <c r="H90" s="53">
        <f t="shared" si="2"/>
        <v>4.3691897488986831</v>
      </c>
      <c r="I90" s="53">
        <f t="shared" si="2"/>
        <v>2.6717786275510025</v>
      </c>
      <c r="J90" s="53">
        <f t="shared" si="2"/>
        <v>3.5858282818698908</v>
      </c>
      <c r="K90" s="53">
        <f t="shared" si="2"/>
        <v>1.9648327853090792</v>
      </c>
      <c r="L90" s="53">
        <f t="shared" si="2"/>
        <v>0.54023363848307138</v>
      </c>
      <c r="M90" s="53">
        <f t="shared" si="2"/>
        <v>0.11127307925941181</v>
      </c>
      <c r="N90" s="53">
        <f t="shared" si="2"/>
        <v>4.2283770118576494E-2</v>
      </c>
      <c r="O90" s="53">
        <f t="shared" si="2"/>
        <v>1.6067832645059069E-2</v>
      </c>
      <c r="P90" s="53">
        <f t="shared" si="2"/>
        <v>19.300355070726603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0.1682587143301206</v>
      </c>
      <c r="E91" s="53">
        <f t="shared" si="3"/>
        <v>0.83395101400968663</v>
      </c>
      <c r="F91" s="53">
        <f t="shared" si="3"/>
        <v>4.1656176358149173</v>
      </c>
      <c r="G91" s="53">
        <f t="shared" si="3"/>
        <v>6.0129091422006162</v>
      </c>
      <c r="H91" s="53">
        <f t="shared" si="3"/>
        <v>8.7941864556931204</v>
      </c>
      <c r="I91" s="53">
        <f t="shared" si="3"/>
        <v>4.1873773189542929</v>
      </c>
      <c r="J91" s="53">
        <f t="shared" si="3"/>
        <v>6.5526311854101094</v>
      </c>
      <c r="K91" s="53">
        <f t="shared" si="3"/>
        <v>2.0576092546564282</v>
      </c>
      <c r="L91" s="53">
        <f t="shared" si="3"/>
        <v>1.0434737897964264</v>
      </c>
      <c r="M91" s="53">
        <f t="shared" si="3"/>
        <v>0.24834535378581843</v>
      </c>
      <c r="N91" s="53">
        <f t="shared" si="3"/>
        <v>9.4371234438610993E-2</v>
      </c>
      <c r="O91" s="53">
        <f t="shared" si="3"/>
        <v>3.5861069086672172E-2</v>
      </c>
      <c r="P91" s="53">
        <f t="shared" si="3"/>
        <v>21.889107637758464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0</v>
      </c>
      <c r="F92" s="53">
        <f t="shared" si="4"/>
        <v>0</v>
      </c>
      <c r="G92" s="53">
        <f t="shared" si="4"/>
        <v>1.3788711384233302E-18</v>
      </c>
      <c r="H92" s="53">
        <f t="shared" si="4"/>
        <v>0</v>
      </c>
      <c r="I92" s="53">
        <f t="shared" si="4"/>
        <v>3.9858078179626835E-15</v>
      </c>
      <c r="J92" s="53">
        <f t="shared" si="4"/>
        <v>7.5661417107564973E-20</v>
      </c>
      <c r="K92" s="53">
        <f t="shared" si="4"/>
        <v>3.171428381349236E-15</v>
      </c>
      <c r="L92" s="53">
        <f t="shared" si="4"/>
        <v>1.0925508630332385E-20</v>
      </c>
      <c r="M92" s="53">
        <f t="shared" si="4"/>
        <v>4.1516932795263066E-21</v>
      </c>
      <c r="N92" s="53">
        <f t="shared" si="4"/>
        <v>1.5776434462199964E-21</v>
      </c>
      <c r="O92" s="53">
        <f t="shared" si="4"/>
        <v>5.9950450956359853E-22</v>
      </c>
      <c r="P92" s="53">
        <f t="shared" si="4"/>
        <v>1.5484301886375968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0.60918861281125924</v>
      </c>
      <c r="E93" s="54">
        <f t="shared" si="5"/>
        <v>2.5892952105937268</v>
      </c>
      <c r="F93" s="54">
        <f t="shared" si="5"/>
        <v>14.527018667195426</v>
      </c>
      <c r="G93" s="54">
        <f t="shared" si="5"/>
        <v>22.487301371206733</v>
      </c>
      <c r="H93" s="54">
        <f t="shared" si="5"/>
        <v>28.551191028247768</v>
      </c>
      <c r="I93" s="54">
        <f t="shared" si="5"/>
        <v>14.776342424119372</v>
      </c>
      <c r="J93" s="54">
        <f t="shared" si="5"/>
        <v>18.80490187427365</v>
      </c>
      <c r="K93" s="54">
        <f t="shared" si="5"/>
        <v>4.9495873509195869</v>
      </c>
      <c r="L93" s="54">
        <f t="shared" si="5"/>
        <v>3.3990793936439068</v>
      </c>
      <c r="M93" s="54">
        <f t="shared" si="5"/>
        <v>0.71472041347278847</v>
      </c>
      <c r="N93" s="54">
        <f t="shared" si="5"/>
        <v>0.27159375711965955</v>
      </c>
      <c r="O93" s="54">
        <f t="shared" si="5"/>
        <v>0.10320562770547063</v>
      </c>
      <c r="P93" s="54">
        <f t="shared" si="5"/>
        <v>74.304688472018839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S971"/>
  <sheetViews>
    <sheetView tabSelected="1" view="pageBreakPreview" zoomScale="75" zoomScaleNormal="90" workbookViewId="0">
      <pane xSplit="1" ySplit="5" topLeftCell="B255" activePane="bottomRight" state="frozen"/>
      <selection pane="topRight" activeCell="B1" sqref="B1"/>
      <selection pane="bottomLeft" activeCell="A6" sqref="A6"/>
      <selection pane="bottomRight" activeCell="I2" sqref="I2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6" customWidth="1"/>
  </cols>
  <sheetData>
    <row r="1" spans="1:18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92" t="s">
        <v>181</v>
      </c>
      <c r="P1" s="93"/>
    </row>
    <row r="2" spans="1:18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0.88657997637785257</v>
      </c>
      <c r="G2" s="6">
        <v>0</v>
      </c>
      <c r="H2" s="57">
        <v>0</v>
      </c>
      <c r="I2" s="44">
        <v>0.10313949139423254</v>
      </c>
      <c r="J2" s="45">
        <v>33.628899465433356</v>
      </c>
      <c r="K2" s="26">
        <v>0.10326531533476402</v>
      </c>
      <c r="L2" s="43">
        <v>2.266536796336895</v>
      </c>
      <c r="M2" s="26">
        <v>0.62</v>
      </c>
      <c r="N2" s="43">
        <v>55.424595095520772</v>
      </c>
      <c r="O2" s="90">
        <f>SQRT(RSQ(P271:P401,O271:O401))</f>
        <v>0.72551657027823868</v>
      </c>
      <c r="P2" s="91"/>
    </row>
    <row r="3" spans="1:18" s="1" customFormat="1" ht="14.25" thickTop="1" thickBot="1" x14ac:dyDescent="0.25">
      <c r="A3" s="46">
        <f>SUM(R6:R270)</f>
        <v>2418.385963991705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</row>
    <row r="5" spans="1:18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>
        <f>F6</f>
        <v>8.133333333333324</v>
      </c>
      <c r="F6" s="51">
        <v>8.133333333333324</v>
      </c>
      <c r="G6" s="16">
        <f t="shared" ref="G6:G18" si="0">IF((F6-$J$2)&gt;0,$I$2*(F6-$J$2),0)</f>
        <v>0</v>
      </c>
      <c r="H6" s="16">
        <f t="shared" ref="H6:H18" si="1">F6-G6</f>
        <v>8.133333333333324</v>
      </c>
      <c r="I6" s="22">
        <f>H6+$H$3-$J$3</f>
        <v>4.133333333333324</v>
      </c>
      <c r="J6" s="16">
        <f>I6/SQRT(1+(I6/($K$2*(300+(25*Q6)+0.05*(Q6)^3)))^2)</f>
        <v>4.1319080277505202</v>
      </c>
      <c r="K6" s="16">
        <f t="shared" ref="K6:K70" si="2">I6-J6</f>
        <v>1.4253055828037375E-3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8.4452549420089024E-3</v>
      </c>
      <c r="Q6" s="84">
        <v>23.382336429999999</v>
      </c>
      <c r="R6" s="78">
        <f>(P6-O6)^2</f>
        <v>7.1322331035525793E-5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>
        <f t="shared" ref="E7:E70" si="7">F7</f>
        <v>25.36041666666663</v>
      </c>
      <c r="F7" s="51">
        <v>25.36041666666663</v>
      </c>
      <c r="G7" s="16">
        <f t="shared" si="0"/>
        <v>0</v>
      </c>
      <c r="H7" s="16">
        <f t="shared" si="1"/>
        <v>25.36041666666663</v>
      </c>
      <c r="I7" s="23">
        <f t="shared" ref="I7:I70" si="8">H7+K6-L6</f>
        <v>25.361841972249433</v>
      </c>
      <c r="J7" s="16">
        <f t="shared" ref="J7:J70" si="9">I7/SQRT(1+(I7/($K$2*(300+(25*Q7)+0.05*(Q7)^3)))^2)</f>
        <v>24.682583347589798</v>
      </c>
      <c r="K7" s="16">
        <f t="shared" si="2"/>
        <v>0.67925862465963505</v>
      </c>
      <c r="L7" s="16">
        <f t="shared" si="3"/>
        <v>0</v>
      </c>
      <c r="M7" s="16">
        <f t="shared" ref="M7:M70" si="10">L7+M6-N6</f>
        <v>0</v>
      </c>
      <c r="N7" s="16">
        <f t="shared" si="4"/>
        <v>0</v>
      </c>
      <c r="O7" s="16">
        <f t="shared" si="5"/>
        <v>0</v>
      </c>
      <c r="P7" s="1">
        <f>'App MESURE'!T3</f>
        <v>0.29986957473192799</v>
      </c>
      <c r="Q7" s="84">
        <v>17.974598650000001</v>
      </c>
      <c r="R7" s="78">
        <f t="shared" ref="R7:R70" si="11">(P7-O7)^2</f>
        <v>8.9921761849907342E-2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>
        <f t="shared" si="7"/>
        <v>33.506249999999909</v>
      </c>
      <c r="F8" s="51">
        <v>33.506249999999909</v>
      </c>
      <c r="G8" s="16">
        <f t="shared" si="0"/>
        <v>0</v>
      </c>
      <c r="H8" s="16">
        <f t="shared" si="1"/>
        <v>33.506249999999909</v>
      </c>
      <c r="I8" s="23">
        <f t="shared" si="8"/>
        <v>34.185508624659548</v>
      </c>
      <c r="J8" s="16">
        <f t="shared" si="9"/>
        <v>31.600841937681352</v>
      </c>
      <c r="K8" s="16">
        <f t="shared" si="2"/>
        <v>2.5846666869781956</v>
      </c>
      <c r="L8" s="16">
        <f t="shared" si="3"/>
        <v>0</v>
      </c>
      <c r="M8" s="16">
        <f t="shared" si="10"/>
        <v>0</v>
      </c>
      <c r="N8" s="16">
        <f t="shared" si="4"/>
        <v>0</v>
      </c>
      <c r="O8" s="16">
        <f t="shared" si="5"/>
        <v>0</v>
      </c>
      <c r="P8" s="1">
        <f>'App MESURE'!T4</f>
        <v>0.49360624407323661</v>
      </c>
      <c r="Q8" s="84">
        <v>14.27395323</v>
      </c>
      <c r="R8" s="78">
        <f t="shared" si="11"/>
        <v>0.24364712418808762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>
        <f t="shared" si="7"/>
        <v>71.531249999999901</v>
      </c>
      <c r="F9" s="51">
        <v>71.531249999999901</v>
      </c>
      <c r="G9" s="16">
        <f t="shared" si="0"/>
        <v>3.909229156781111</v>
      </c>
      <c r="H9" s="16">
        <f t="shared" si="1"/>
        <v>67.622020843218792</v>
      </c>
      <c r="I9" s="23">
        <f t="shared" si="8"/>
        <v>70.206687530196987</v>
      </c>
      <c r="J9" s="16">
        <f t="shared" si="9"/>
        <v>49.347779373215083</v>
      </c>
      <c r="K9" s="16">
        <f t="shared" si="2"/>
        <v>20.858908156981904</v>
      </c>
      <c r="L9" s="16">
        <f t="shared" si="3"/>
        <v>0</v>
      </c>
      <c r="M9" s="16">
        <f t="shared" si="10"/>
        <v>0</v>
      </c>
      <c r="N9" s="16">
        <f t="shared" si="4"/>
        <v>0</v>
      </c>
      <c r="O9" s="16">
        <f t="shared" si="5"/>
        <v>3.909229156781111</v>
      </c>
      <c r="P9" s="1">
        <f>'App MESURE'!T5</f>
        <v>4.7012339339120306</v>
      </c>
      <c r="Q9" s="84">
        <v>11.68362424</v>
      </c>
      <c r="R9" s="78">
        <f t="shared" si="11"/>
        <v>0.62727156699819753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>
        <f t="shared" si="7"/>
        <v>9.6541666666666526</v>
      </c>
      <c r="F10" s="51">
        <v>9.6541666666666526</v>
      </c>
      <c r="G10" s="16">
        <f t="shared" si="0"/>
        <v>0</v>
      </c>
      <c r="H10" s="16">
        <f t="shared" si="1"/>
        <v>9.6541666666666526</v>
      </c>
      <c r="I10" s="23">
        <f t="shared" si="8"/>
        <v>30.513074823648559</v>
      </c>
      <c r="J10" s="16">
        <f>I10/SQRT(1+(I10/($K$2*(300+(25*Q10)+0.05*(Q10)^3)))^2)</f>
        <v>27.296232339349469</v>
      </c>
      <c r="K10" s="16">
        <f t="shared" si="2"/>
        <v>3.2168424842990895</v>
      </c>
      <c r="L10" s="16">
        <f t="shared" si="3"/>
        <v>0</v>
      </c>
      <c r="M10" s="16">
        <f t="shared" si="10"/>
        <v>0</v>
      </c>
      <c r="N10" s="16">
        <f t="shared" si="4"/>
        <v>0</v>
      </c>
      <c r="O10" s="16">
        <f t="shared" si="5"/>
        <v>0</v>
      </c>
      <c r="P10" s="1">
        <f>'App MESURE'!T6</f>
        <v>0.30453337223721644</v>
      </c>
      <c r="Q10" s="84">
        <v>9.7846039769999997</v>
      </c>
      <c r="R10" s="78">
        <f t="shared" si="11"/>
        <v>9.2740574806171025E-2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>
        <f t="shared" si="7"/>
        <v>109.86458333333307</v>
      </c>
      <c r="F11" s="51">
        <v>109.86458333333307</v>
      </c>
      <c r="G11" s="16">
        <f t="shared" si="0"/>
        <v>7.8629096602266753</v>
      </c>
      <c r="H11" s="16">
        <f t="shared" si="1"/>
        <v>102.0016736731064</v>
      </c>
      <c r="I11" s="23">
        <f t="shared" si="8"/>
        <v>105.21851615740549</v>
      </c>
      <c r="J11" s="16">
        <f t="shared" si="9"/>
        <v>52.359064831861836</v>
      </c>
      <c r="K11" s="16">
        <f t="shared" si="2"/>
        <v>52.859451325543652</v>
      </c>
      <c r="L11" s="16">
        <f t="shared" si="3"/>
        <v>0</v>
      </c>
      <c r="M11" s="16">
        <f t="shared" si="10"/>
        <v>0</v>
      </c>
      <c r="N11" s="16">
        <f t="shared" si="4"/>
        <v>0</v>
      </c>
      <c r="O11" s="16">
        <f t="shared" si="5"/>
        <v>7.8629096602266753</v>
      </c>
      <c r="P11" s="1">
        <f>'App MESURE'!T7</f>
        <v>5.5165161572689456</v>
      </c>
      <c r="Q11" s="84">
        <v>9.6080430569999997</v>
      </c>
      <c r="R11" s="78">
        <f t="shared" si="11"/>
        <v>5.5055624707222455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>
        <f t="shared" si="7"/>
        <v>141.18333333333311</v>
      </c>
      <c r="F12" s="51">
        <v>141.18333333333311</v>
      </c>
      <c r="G12" s="16">
        <f t="shared" si="0"/>
        <v>11.093109606329799</v>
      </c>
      <c r="H12" s="16">
        <f t="shared" si="1"/>
        <v>130.09022372700332</v>
      </c>
      <c r="I12" s="23">
        <f t="shared" si="8"/>
        <v>182.94967505254698</v>
      </c>
      <c r="J12" s="16">
        <f t="shared" si="9"/>
        <v>67.786191525612281</v>
      </c>
      <c r="K12" s="16">
        <f t="shared" si="2"/>
        <v>115.1634835269347</v>
      </c>
      <c r="L12" s="16">
        <f t="shared" si="3"/>
        <v>26.35690209307964</v>
      </c>
      <c r="M12" s="16">
        <f t="shared" si="10"/>
        <v>26.35690209307964</v>
      </c>
      <c r="N12" s="16">
        <f t="shared" si="4"/>
        <v>16.341279297709377</v>
      </c>
      <c r="O12" s="16">
        <f t="shared" si="5"/>
        <v>27.434388904039174</v>
      </c>
      <c r="P12" s="1">
        <f>'App MESURE'!T8</f>
        <v>7.9903456123714323</v>
      </c>
      <c r="Q12" s="84">
        <v>12.429044680000001</v>
      </c>
      <c r="R12" s="78">
        <f t="shared" si="11"/>
        <v>378.07081952824939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>
        <f t="shared" si="7"/>
        <v>33.629166666666627</v>
      </c>
      <c r="F13" s="51">
        <v>33.629166666666627</v>
      </c>
      <c r="G13" s="16">
        <f t="shared" si="0"/>
        <v>2.7558999299477757E-5</v>
      </c>
      <c r="H13" s="16">
        <f t="shared" si="1"/>
        <v>33.629139107667328</v>
      </c>
      <c r="I13" s="23">
        <f t="shared" si="8"/>
        <v>122.43572054152239</v>
      </c>
      <c r="J13" s="16">
        <f t="shared" si="9"/>
        <v>67.793404793487326</v>
      </c>
      <c r="K13" s="16">
        <f t="shared" si="2"/>
        <v>54.64231574803506</v>
      </c>
      <c r="L13" s="16">
        <f t="shared" si="3"/>
        <v>0</v>
      </c>
      <c r="M13" s="16">
        <f t="shared" si="10"/>
        <v>10.015622795370263</v>
      </c>
      <c r="N13" s="16">
        <f t="shared" si="4"/>
        <v>6.209686133129563</v>
      </c>
      <c r="O13" s="16">
        <f t="shared" si="5"/>
        <v>6.2097136921288625</v>
      </c>
      <c r="P13" s="1">
        <f>'App MESURE'!T9</f>
        <v>5.6991605514625441</v>
      </c>
      <c r="Q13" s="84">
        <v>14.021754980000001</v>
      </c>
      <c r="R13" s="78">
        <f t="shared" si="11"/>
        <v>0.26066450944424152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>
        <f t="shared" si="7"/>
        <v>5.4874999999999909</v>
      </c>
      <c r="F14" s="51">
        <v>5.4874999999999909</v>
      </c>
      <c r="G14" s="16">
        <f t="shared" si="0"/>
        <v>0</v>
      </c>
      <c r="H14" s="16">
        <f t="shared" si="1"/>
        <v>5.4874999999999909</v>
      </c>
      <c r="I14" s="23">
        <f t="shared" si="8"/>
        <v>60.12981574803505</v>
      </c>
      <c r="J14" s="16">
        <f t="shared" si="9"/>
        <v>51.876058864654254</v>
      </c>
      <c r="K14" s="16">
        <f t="shared" si="2"/>
        <v>8.2537568833807953</v>
      </c>
      <c r="L14" s="16">
        <f t="shared" si="3"/>
        <v>0</v>
      </c>
      <c r="M14" s="16">
        <f t="shared" si="10"/>
        <v>3.8059366622406996</v>
      </c>
      <c r="N14" s="16">
        <f t="shared" si="4"/>
        <v>2.3596807305892336</v>
      </c>
      <c r="O14" s="16">
        <f t="shared" si="5"/>
        <v>2.3596807305892336</v>
      </c>
      <c r="P14" s="1">
        <f>'App MESURE'!T10</f>
        <v>0.34852432708439707</v>
      </c>
      <c r="Q14" s="84">
        <v>17.32983097</v>
      </c>
      <c r="R14" s="78">
        <f t="shared" si="11"/>
        <v>4.0447500793585078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>
        <f t="shared" si="7"/>
        <v>5.1604166666666522</v>
      </c>
      <c r="F15" s="51">
        <v>5.1604166666666522</v>
      </c>
      <c r="G15" s="16">
        <f t="shared" si="0"/>
        <v>0</v>
      </c>
      <c r="H15" s="16">
        <f t="shared" si="1"/>
        <v>5.1604166666666522</v>
      </c>
      <c r="I15" s="23">
        <f t="shared" si="8"/>
        <v>13.414173550047447</v>
      </c>
      <c r="J15" s="16">
        <f t="shared" si="9"/>
        <v>13.353214553378182</v>
      </c>
      <c r="K15" s="16">
        <f t="shared" si="2"/>
        <v>6.095899666926563E-2</v>
      </c>
      <c r="L15" s="16">
        <f t="shared" si="3"/>
        <v>0</v>
      </c>
      <c r="M15" s="16">
        <f t="shared" si="10"/>
        <v>1.446255931651466</v>
      </c>
      <c r="N15" s="16">
        <f t="shared" si="4"/>
        <v>0.89667867762390896</v>
      </c>
      <c r="O15" s="16">
        <f t="shared" si="5"/>
        <v>0.89667867762390896</v>
      </c>
      <c r="P15" s="1">
        <f>'App MESURE'!T11</f>
        <v>0.23155124370851263</v>
      </c>
      <c r="Q15" s="84">
        <v>21.746998229999999</v>
      </c>
      <c r="R15" s="78">
        <f t="shared" si="11"/>
        <v>0.44239450334687985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>
        <f t="shared" si="7"/>
        <v>3.1541666666666619</v>
      </c>
      <c r="F16" s="51">
        <v>3.1541666666666619</v>
      </c>
      <c r="G16" s="16">
        <f t="shared" si="0"/>
        <v>0</v>
      </c>
      <c r="H16" s="16">
        <f t="shared" si="1"/>
        <v>3.1541666666666619</v>
      </c>
      <c r="I16" s="23">
        <f t="shared" si="8"/>
        <v>3.2151256633359275</v>
      </c>
      <c r="J16" s="16">
        <f t="shared" si="9"/>
        <v>3.2145733802554495</v>
      </c>
      <c r="K16" s="16">
        <f t="shared" si="2"/>
        <v>5.5228308047805541E-4</v>
      </c>
      <c r="L16" s="16">
        <f t="shared" si="3"/>
        <v>0</v>
      </c>
      <c r="M16" s="16">
        <f t="shared" si="10"/>
        <v>0.54957725402755708</v>
      </c>
      <c r="N16" s="16">
        <f t="shared" si="4"/>
        <v>0.34073789749708538</v>
      </c>
      <c r="O16" s="16">
        <f t="shared" si="5"/>
        <v>0.34073789749708538</v>
      </c>
      <c r="P16" s="1">
        <f>'App MESURE'!T12</f>
        <v>0.13764505069662269</v>
      </c>
      <c r="Q16" s="84">
        <v>24.773467060000002</v>
      </c>
      <c r="R16" s="80">
        <f t="shared" si="11"/>
        <v>4.1246704421516206E-2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7">
        <f t="shared" si="7"/>
        <v>6.9479166666666625</v>
      </c>
      <c r="F17" s="58">
        <v>6.9479166666666625</v>
      </c>
      <c r="G17" s="25">
        <f t="shared" si="0"/>
        <v>0</v>
      </c>
      <c r="H17" s="25">
        <f t="shared" si="1"/>
        <v>6.9479166666666625</v>
      </c>
      <c r="I17" s="24">
        <f t="shared" si="8"/>
        <v>6.9484689497471406</v>
      </c>
      <c r="J17" s="25">
        <f t="shared" si="9"/>
        <v>6.9433380324342622</v>
      </c>
      <c r="K17" s="25">
        <f t="shared" si="2"/>
        <v>5.1309173128784025E-3</v>
      </c>
      <c r="L17" s="25">
        <f t="shared" si="3"/>
        <v>0</v>
      </c>
      <c r="M17" s="25">
        <f t="shared" si="10"/>
        <v>0.2088393565304717</v>
      </c>
      <c r="N17" s="25">
        <f t="shared" si="4"/>
        <v>0.12948040104889244</v>
      </c>
      <c r="O17" s="25">
        <f t="shared" si="5"/>
        <v>0.12948040104889244</v>
      </c>
      <c r="P17" s="4">
        <f>'App MESURE'!T13</f>
        <v>0.11293952877671609</v>
      </c>
      <c r="Q17" s="85">
        <v>25.36381471</v>
      </c>
      <c r="R17" s="81">
        <f t="shared" si="11"/>
        <v>2.736004555244524E-4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>
        <f t="shared" si="7"/>
        <v>41.768749999999891</v>
      </c>
      <c r="F18" s="51">
        <v>41.768749999999891</v>
      </c>
      <c r="G18" s="16">
        <f t="shared" si="0"/>
        <v>0.83954004416026418</v>
      </c>
      <c r="H18" s="16">
        <f t="shared" si="1"/>
        <v>40.929209955839625</v>
      </c>
      <c r="I18" s="23">
        <f t="shared" si="8"/>
        <v>40.9343408731525</v>
      </c>
      <c r="J18" s="16">
        <f t="shared" si="9"/>
        <v>39.378650299702777</v>
      </c>
      <c r="K18" s="16">
        <f t="shared" si="2"/>
        <v>1.5556905734497235</v>
      </c>
      <c r="L18" s="16">
        <f t="shared" si="3"/>
        <v>0</v>
      </c>
      <c r="M18" s="16">
        <f t="shared" si="10"/>
        <v>7.9358955481579257E-2</v>
      </c>
      <c r="N18" s="16">
        <f t="shared" si="4"/>
        <v>4.9202552398579139E-2</v>
      </c>
      <c r="O18" s="16">
        <f t="shared" si="5"/>
        <v>0.88874259655884336</v>
      </c>
      <c r="P18" s="1">
        <f>'App MESURE'!T14</f>
        <v>0.79839171347290083</v>
      </c>
      <c r="Q18" s="84">
        <v>22.143724500000001</v>
      </c>
      <c r="R18" s="78">
        <f t="shared" si="11"/>
        <v>8.1632820744096547E-3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>
        <f t="shared" si="7"/>
        <v>57.939583333333204</v>
      </c>
      <c r="F19" s="51">
        <v>57.939583333333204</v>
      </c>
      <c r="G19" s="16">
        <f t="shared" ref="G19:G70" si="12">IF((F19-$J$2)&gt;0,$I$2*(F19-$J$2),0)</f>
        <v>2.5073915695811642</v>
      </c>
      <c r="H19" s="16">
        <f t="shared" ref="H19:H70" si="13">F19-G19</f>
        <v>55.432191763752037</v>
      </c>
      <c r="I19" s="23">
        <f t="shared" si="8"/>
        <v>56.987882337201761</v>
      </c>
      <c r="J19" s="16">
        <f t="shared" si="9"/>
        <v>48.901750849035047</v>
      </c>
      <c r="K19" s="16">
        <f t="shared" si="2"/>
        <v>8.0861314881667141</v>
      </c>
      <c r="L19" s="16">
        <f t="shared" si="3"/>
        <v>0</v>
      </c>
      <c r="M19" s="16">
        <f t="shared" si="10"/>
        <v>3.0156403083000119E-2</v>
      </c>
      <c r="N19" s="16">
        <f t="shared" si="4"/>
        <v>1.8696969911460075E-2</v>
      </c>
      <c r="O19" s="16">
        <f t="shared" si="5"/>
        <v>2.526088539492624</v>
      </c>
      <c r="P19" s="1">
        <f>'App MESURE'!T15</f>
        <v>1.4990957764971917</v>
      </c>
      <c r="Q19" s="84">
        <v>16.27263026</v>
      </c>
      <c r="R19" s="78">
        <f t="shared" si="11"/>
        <v>1.0547141352449922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>
        <f t="shared" si="7"/>
        <v>9.2104166666666512</v>
      </c>
      <c r="F20" s="51">
        <v>9.2104166666666512</v>
      </c>
      <c r="G20" s="16">
        <f t="shared" si="12"/>
        <v>0</v>
      </c>
      <c r="H20" s="16">
        <f t="shared" si="13"/>
        <v>9.2104166666666512</v>
      </c>
      <c r="I20" s="23">
        <f t="shared" si="8"/>
        <v>17.296548154833367</v>
      </c>
      <c r="J20" s="16">
        <f t="shared" si="9"/>
        <v>16.888777983576041</v>
      </c>
      <c r="K20" s="16">
        <f t="shared" si="2"/>
        <v>0.40777017125732584</v>
      </c>
      <c r="L20" s="16">
        <f t="shared" si="3"/>
        <v>0</v>
      </c>
      <c r="M20" s="16">
        <f t="shared" si="10"/>
        <v>1.1459433171540044E-2</v>
      </c>
      <c r="N20" s="16">
        <f t="shared" si="4"/>
        <v>7.1048485663548272E-3</v>
      </c>
      <c r="O20" s="16">
        <f t="shared" si="5"/>
        <v>7.1048485663548272E-3</v>
      </c>
      <c r="P20" s="1">
        <f>'App MESURE'!T16</f>
        <v>0.32596163104529874</v>
      </c>
      <c r="Q20" s="84">
        <v>13.445304330000001</v>
      </c>
      <c r="R20" s="78">
        <f t="shared" si="11"/>
        <v>0.10166964773282454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>
        <f t="shared" si="7"/>
        <v>21.466666666666651</v>
      </c>
      <c r="F21" s="51">
        <v>21.466666666666651</v>
      </c>
      <c r="G21" s="16">
        <f t="shared" si="12"/>
        <v>0</v>
      </c>
      <c r="H21" s="16">
        <f t="shared" si="13"/>
        <v>21.466666666666651</v>
      </c>
      <c r="I21" s="23">
        <f t="shared" si="8"/>
        <v>21.874436837923977</v>
      </c>
      <c r="J21" s="16">
        <f t="shared" si="9"/>
        <v>20.967778334766358</v>
      </c>
      <c r="K21" s="16">
        <f t="shared" si="2"/>
        <v>0.90665850315761887</v>
      </c>
      <c r="L21" s="16">
        <f t="shared" si="3"/>
        <v>0</v>
      </c>
      <c r="M21" s="16">
        <f t="shared" si="10"/>
        <v>4.3545846051852169E-3</v>
      </c>
      <c r="N21" s="16">
        <f t="shared" si="4"/>
        <v>2.6998424552148346E-3</v>
      </c>
      <c r="O21" s="16">
        <f t="shared" si="5"/>
        <v>2.6998424552148346E-3</v>
      </c>
      <c r="P21" s="1">
        <f>'App MESURE'!T17</f>
        <v>0.82511401269239193</v>
      </c>
      <c r="Q21" s="84">
        <v>12.55140529</v>
      </c>
      <c r="R21" s="78">
        <f t="shared" si="11"/>
        <v>0.6763650674069045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>
        <f t="shared" si="7"/>
        <v>2.1520833333333318</v>
      </c>
      <c r="F22" s="51">
        <v>2.1520833333333318</v>
      </c>
      <c r="G22" s="16">
        <f t="shared" si="12"/>
        <v>0</v>
      </c>
      <c r="H22" s="16">
        <f t="shared" si="13"/>
        <v>2.1520833333333318</v>
      </c>
      <c r="I22" s="23">
        <f t="shared" si="8"/>
        <v>3.0587418364909507</v>
      </c>
      <c r="J22" s="16">
        <f t="shared" si="9"/>
        <v>3.0551160119348935</v>
      </c>
      <c r="K22" s="16">
        <f t="shared" si="2"/>
        <v>3.6258245560572E-3</v>
      </c>
      <c r="L22" s="16">
        <f t="shared" si="3"/>
        <v>0</v>
      </c>
      <c r="M22" s="16">
        <f t="shared" si="10"/>
        <v>1.6547421499703823E-3</v>
      </c>
      <c r="N22" s="16">
        <f t="shared" si="4"/>
        <v>1.0259401329816371E-3</v>
      </c>
      <c r="O22" s="16">
        <f t="shared" si="5"/>
        <v>1.0259401329816371E-3</v>
      </c>
      <c r="P22" s="1">
        <f>'App MESURE'!T18</f>
        <v>0.30428127507476838</v>
      </c>
      <c r="Q22" s="84">
        <v>10.193388949999999</v>
      </c>
      <c r="R22" s="78">
        <f t="shared" si="11"/>
        <v>9.1963798170655267E-2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>
        <f t="shared" si="7"/>
        <v>39.404166666666548</v>
      </c>
      <c r="F23" s="51">
        <v>39.404166666666548</v>
      </c>
      <c r="G23" s="16">
        <f t="shared" si="12"/>
        <v>0.59565812180098421</v>
      </c>
      <c r="H23" s="16">
        <f t="shared" si="13"/>
        <v>38.80850854486556</v>
      </c>
      <c r="I23" s="23">
        <f t="shared" si="8"/>
        <v>38.812134369421621</v>
      </c>
      <c r="J23" s="16">
        <f t="shared" si="9"/>
        <v>34.651761836598062</v>
      </c>
      <c r="K23" s="16">
        <f t="shared" si="2"/>
        <v>4.1603725328235583</v>
      </c>
      <c r="L23" s="16">
        <f t="shared" si="3"/>
        <v>0</v>
      </c>
      <c r="M23" s="16">
        <f t="shared" si="10"/>
        <v>6.2880201698874518E-4</v>
      </c>
      <c r="N23" s="16">
        <f t="shared" si="4"/>
        <v>3.8985725053302203E-4</v>
      </c>
      <c r="O23" s="16">
        <f t="shared" si="5"/>
        <v>0.59604797905151718</v>
      </c>
      <c r="P23" s="1">
        <f>'App MESURE'!T19</f>
        <v>0.63162944051353109</v>
      </c>
      <c r="Q23" s="84">
        <v>13.199327139999999</v>
      </c>
      <c r="R23" s="78">
        <f t="shared" si="11"/>
        <v>1.2660403997727808E-3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>
        <f t="shared" si="7"/>
        <v>53.354166666666472</v>
      </c>
      <c r="F24" s="51">
        <v>53.354166666666472</v>
      </c>
      <c r="G24" s="16">
        <f t="shared" si="12"/>
        <v>2.0344540267505202</v>
      </c>
      <c r="H24" s="16">
        <f t="shared" si="13"/>
        <v>51.319712639915949</v>
      </c>
      <c r="I24" s="23">
        <f t="shared" si="8"/>
        <v>55.480085172739507</v>
      </c>
      <c r="J24" s="16">
        <f t="shared" si="9"/>
        <v>45.279750875118957</v>
      </c>
      <c r="K24" s="16">
        <f t="shared" si="2"/>
        <v>10.20033429762055</v>
      </c>
      <c r="L24" s="16">
        <f t="shared" si="3"/>
        <v>0</v>
      </c>
      <c r="M24" s="16">
        <f t="shared" si="10"/>
        <v>2.3894476645572316E-4</v>
      </c>
      <c r="N24" s="16">
        <f t="shared" si="4"/>
        <v>1.4814575520254836E-4</v>
      </c>
      <c r="O24" s="16">
        <f t="shared" si="5"/>
        <v>2.0346021725057226</v>
      </c>
      <c r="P24" s="1">
        <f>'App MESURE'!T20</f>
        <v>0.62192369975928197</v>
      </c>
      <c r="Q24" s="84">
        <v>13.46740031</v>
      </c>
      <c r="R24" s="78">
        <f t="shared" si="11"/>
        <v>1.9956604673612164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>
        <f t="shared" si="7"/>
        <v>60.370833333333145</v>
      </c>
      <c r="F25" s="51">
        <v>60.370833333333145</v>
      </c>
      <c r="G25" s="16">
        <f t="shared" si="12"/>
        <v>2.7581494580333858</v>
      </c>
      <c r="H25" s="16">
        <f t="shared" si="13"/>
        <v>57.612683875299759</v>
      </c>
      <c r="I25" s="23">
        <f t="shared" si="8"/>
        <v>67.813018172920309</v>
      </c>
      <c r="J25" s="16">
        <f t="shared" si="9"/>
        <v>54.513064521746131</v>
      </c>
      <c r="K25" s="16">
        <f t="shared" si="2"/>
        <v>13.299953651174178</v>
      </c>
      <c r="L25" s="16">
        <f t="shared" si="3"/>
        <v>0</v>
      </c>
      <c r="M25" s="16">
        <f t="shared" si="10"/>
        <v>9.0799011253174793E-5</v>
      </c>
      <c r="N25" s="16">
        <f t="shared" si="4"/>
        <v>5.6295386976968369E-5</v>
      </c>
      <c r="O25" s="16">
        <f t="shared" si="5"/>
        <v>2.7582057534203628</v>
      </c>
      <c r="P25" s="1">
        <f>'App MESURE'!T21</f>
        <v>4.8560215916551188</v>
      </c>
      <c r="Q25" s="84">
        <v>15.724473079999999</v>
      </c>
      <c r="R25" s="78">
        <f t="shared" si="11"/>
        <v>4.4008312911485925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>
        <f t="shared" si="7"/>
        <v>34.856249999999882</v>
      </c>
      <c r="F26" s="51">
        <v>34.856249999999882</v>
      </c>
      <c r="G26" s="16">
        <f t="shared" si="12"/>
        <v>0.12658830989763087</v>
      </c>
      <c r="H26" s="16">
        <f t="shared" si="13"/>
        <v>34.729661690102255</v>
      </c>
      <c r="I26" s="23">
        <f t="shared" si="8"/>
        <v>48.029615341276433</v>
      </c>
      <c r="J26" s="16">
        <f t="shared" si="9"/>
        <v>44.665980514032995</v>
      </c>
      <c r="K26" s="16">
        <f t="shared" si="2"/>
        <v>3.3636348272434375</v>
      </c>
      <c r="L26" s="16">
        <f t="shared" si="3"/>
        <v>0</v>
      </c>
      <c r="M26" s="16">
        <f t="shared" si="10"/>
        <v>3.4503624276206424E-5</v>
      </c>
      <c r="N26" s="16">
        <f t="shared" si="4"/>
        <v>2.1392247051247984E-5</v>
      </c>
      <c r="O26" s="16">
        <f t="shared" si="5"/>
        <v>0.12660970214468212</v>
      </c>
      <c r="P26" s="1">
        <f>'App MESURE'!T22</f>
        <v>0.80217317090962137</v>
      </c>
      <c r="Q26" s="84">
        <v>19.7209729</v>
      </c>
      <c r="R26" s="78">
        <f t="shared" si="11"/>
        <v>0.45638600032971699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>
        <f t="shared" si="7"/>
        <v>23.133333333333287</v>
      </c>
      <c r="F27" s="51">
        <v>23.133333333333287</v>
      </c>
      <c r="G27" s="16">
        <f t="shared" si="12"/>
        <v>0</v>
      </c>
      <c r="H27" s="16">
        <f t="shared" si="13"/>
        <v>23.133333333333287</v>
      </c>
      <c r="I27" s="23">
        <f t="shared" si="8"/>
        <v>26.496968160576724</v>
      </c>
      <c r="J27" s="16">
        <f t="shared" si="9"/>
        <v>25.70036934175037</v>
      </c>
      <c r="K27" s="16">
        <f t="shared" si="2"/>
        <v>0.79659881882635375</v>
      </c>
      <c r="L27" s="16">
        <f t="shared" si="3"/>
        <v>0</v>
      </c>
      <c r="M27" s="16">
        <f t="shared" si="10"/>
        <v>1.3111377224958441E-5</v>
      </c>
      <c r="N27" s="16">
        <f t="shared" si="4"/>
        <v>8.1290538794742325E-6</v>
      </c>
      <c r="O27" s="16">
        <f t="shared" si="5"/>
        <v>8.1290538794742325E-6</v>
      </c>
      <c r="P27" s="1">
        <f>'App MESURE'!T23</f>
        <v>0.62053716536581827</v>
      </c>
      <c r="Q27" s="84">
        <v>17.74038797</v>
      </c>
      <c r="R27" s="78">
        <f t="shared" si="11"/>
        <v>0.38505628490622346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>
        <f t="shared" si="7"/>
        <v>0.29791666666666627</v>
      </c>
      <c r="F28" s="51">
        <v>0.29791666666666627</v>
      </c>
      <c r="G28" s="16">
        <f t="shared" si="12"/>
        <v>0</v>
      </c>
      <c r="H28" s="16">
        <f t="shared" si="13"/>
        <v>0.29791666666666627</v>
      </c>
      <c r="I28" s="23">
        <f t="shared" si="8"/>
        <v>1.0945154854930199</v>
      </c>
      <c r="J28" s="16">
        <f t="shared" si="9"/>
        <v>1.0944897835987435</v>
      </c>
      <c r="K28" s="16">
        <f t="shared" si="2"/>
        <v>2.5701894276419779E-5</v>
      </c>
      <c r="L28" s="16">
        <f t="shared" si="3"/>
        <v>0</v>
      </c>
      <c r="M28" s="16">
        <f t="shared" si="10"/>
        <v>4.9823233454842081E-6</v>
      </c>
      <c r="N28" s="16">
        <f t="shared" si="4"/>
        <v>3.089040474200209E-6</v>
      </c>
      <c r="O28" s="16">
        <f t="shared" si="5"/>
        <v>3.089040474200209E-6</v>
      </c>
      <c r="P28" s="1">
        <f>'App MESURE'!T24</f>
        <v>6.188985338099063E-2</v>
      </c>
      <c r="Q28" s="84">
        <v>23.59419484</v>
      </c>
      <c r="R28" s="78">
        <f t="shared" si="11"/>
        <v>3.829971600538616E-3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7">
        <f t="shared" si="7"/>
        <v>5.2416666666666591</v>
      </c>
      <c r="F29" s="58">
        <v>5.2416666666666591</v>
      </c>
      <c r="G29" s="25">
        <f t="shared" si="12"/>
        <v>0</v>
      </c>
      <c r="H29" s="25">
        <f t="shared" si="13"/>
        <v>5.2416666666666591</v>
      </c>
      <c r="I29" s="24">
        <f t="shared" si="8"/>
        <v>5.2416923685609351</v>
      </c>
      <c r="J29" s="25">
        <f t="shared" si="9"/>
        <v>5.2391717115229062</v>
      </c>
      <c r="K29" s="25">
        <f t="shared" si="2"/>
        <v>2.5206570380289506E-3</v>
      </c>
      <c r="L29" s="25">
        <f t="shared" si="3"/>
        <v>0</v>
      </c>
      <c r="M29" s="25">
        <f t="shared" si="10"/>
        <v>1.8932828712839991E-6</v>
      </c>
      <c r="N29" s="25">
        <f t="shared" si="4"/>
        <v>1.1738353801960793E-6</v>
      </c>
      <c r="O29" s="25">
        <f t="shared" si="5"/>
        <v>1.1738353801960793E-6</v>
      </c>
      <c r="P29" s="4">
        <f>'App MESURE'!T25</f>
        <v>5.9242833175286343E-2</v>
      </c>
      <c r="Q29" s="85">
        <v>24.398382420000001</v>
      </c>
      <c r="R29" s="79">
        <f t="shared" si="11"/>
        <v>3.509574201345489E-3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>
        <f t="shared" si="7"/>
        <v>8.389583333333329</v>
      </c>
      <c r="F30" s="51">
        <v>8.389583333333329</v>
      </c>
      <c r="G30" s="16">
        <f t="shared" si="12"/>
        <v>0</v>
      </c>
      <c r="H30" s="16">
        <f t="shared" si="13"/>
        <v>8.389583333333329</v>
      </c>
      <c r="I30" s="23">
        <f t="shared" si="8"/>
        <v>8.392103990371357</v>
      </c>
      <c r="J30" s="16">
        <f t="shared" si="9"/>
        <v>8.3779945373134499</v>
      </c>
      <c r="K30" s="16">
        <f t="shared" si="2"/>
        <v>1.4109453057907118E-2</v>
      </c>
      <c r="L30" s="16">
        <f t="shared" si="3"/>
        <v>0</v>
      </c>
      <c r="M30" s="16">
        <f t="shared" si="10"/>
        <v>7.1944749108791975E-7</v>
      </c>
      <c r="N30" s="16">
        <f t="shared" si="4"/>
        <v>4.4605744447451024E-7</v>
      </c>
      <c r="O30" s="16">
        <f t="shared" si="5"/>
        <v>4.4605744447451024E-7</v>
      </c>
      <c r="P30" s="1">
        <f>'App MESURE'!T26</f>
        <v>5.9873076081406414E-2</v>
      </c>
      <c r="Q30" s="84">
        <v>22.176155699999999</v>
      </c>
      <c r="R30" s="78">
        <f t="shared" si="11"/>
        <v>3.5847318259862285E-3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>
        <f t="shared" si="7"/>
        <v>30.187499999999972</v>
      </c>
      <c r="F31" s="51">
        <v>30.187499999999972</v>
      </c>
      <c r="G31" s="16">
        <f t="shared" si="12"/>
        <v>0</v>
      </c>
      <c r="H31" s="16">
        <f t="shared" si="13"/>
        <v>30.187499999999972</v>
      </c>
      <c r="I31" s="23">
        <f t="shared" si="8"/>
        <v>30.201609453057877</v>
      </c>
      <c r="J31" s="16">
        <f t="shared" si="9"/>
        <v>28.814977121768958</v>
      </c>
      <c r="K31" s="16">
        <f t="shared" si="2"/>
        <v>1.3866323312889186</v>
      </c>
      <c r="L31" s="16">
        <f t="shared" si="3"/>
        <v>0</v>
      </c>
      <c r="M31" s="16">
        <f t="shared" si="10"/>
        <v>2.733900466134095E-7</v>
      </c>
      <c r="N31" s="16">
        <f t="shared" si="4"/>
        <v>1.695018289003139E-7</v>
      </c>
      <c r="O31" s="16">
        <f t="shared" si="5"/>
        <v>1.695018289003139E-7</v>
      </c>
      <c r="P31" s="1">
        <f>'App MESURE'!T27</f>
        <v>0.59696608067692736</v>
      </c>
      <c r="Q31" s="84">
        <v>16.4159939</v>
      </c>
      <c r="R31" s="78">
        <f t="shared" si="11"/>
        <v>0.35636829910511553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>
        <f t="shared" si="7"/>
        <v>13.345833333333328</v>
      </c>
      <c r="F32" s="51">
        <v>13.345833333333328</v>
      </c>
      <c r="G32" s="16">
        <f t="shared" si="12"/>
        <v>0</v>
      </c>
      <c r="H32" s="16">
        <f t="shared" si="13"/>
        <v>13.345833333333328</v>
      </c>
      <c r="I32" s="23">
        <f t="shared" si="8"/>
        <v>14.732465664622246</v>
      </c>
      <c r="J32" s="16">
        <f t="shared" si="9"/>
        <v>14.501617307253593</v>
      </c>
      <c r="K32" s="16">
        <f t="shared" si="2"/>
        <v>0.23084835736865372</v>
      </c>
      <c r="L32" s="16">
        <f t="shared" si="3"/>
        <v>0</v>
      </c>
      <c r="M32" s="16">
        <f t="shared" si="10"/>
        <v>1.038882177130956E-7</v>
      </c>
      <c r="N32" s="16">
        <f t="shared" si="4"/>
        <v>6.4410694982119266E-8</v>
      </c>
      <c r="O32" s="16">
        <f t="shared" si="5"/>
        <v>6.4410694982119266E-8</v>
      </c>
      <c r="P32" s="1">
        <f>'App MESURE'!T28</f>
        <v>0.56646232402071606</v>
      </c>
      <c r="Q32" s="84">
        <v>14.167957530000001</v>
      </c>
      <c r="R32" s="78">
        <f t="shared" si="11"/>
        <v>0.3208794915624909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>
        <f t="shared" si="7"/>
        <v>17.268749999999969</v>
      </c>
      <c r="F33" s="51">
        <v>17.268749999999969</v>
      </c>
      <c r="G33" s="16">
        <f t="shared" si="12"/>
        <v>0</v>
      </c>
      <c r="H33" s="16">
        <f t="shared" si="13"/>
        <v>17.268749999999969</v>
      </c>
      <c r="I33" s="23">
        <f t="shared" si="8"/>
        <v>17.499598357368622</v>
      </c>
      <c r="J33" s="16">
        <f t="shared" si="9"/>
        <v>16.985494678790484</v>
      </c>
      <c r="K33" s="16">
        <f t="shared" si="2"/>
        <v>0.5141036785781381</v>
      </c>
      <c r="L33" s="16">
        <f t="shared" si="3"/>
        <v>0</v>
      </c>
      <c r="M33" s="16">
        <f t="shared" si="10"/>
        <v>3.9477522730976335E-8</v>
      </c>
      <c r="N33" s="16">
        <f t="shared" si="4"/>
        <v>2.4476064093205329E-8</v>
      </c>
      <c r="O33" s="16">
        <f t="shared" si="5"/>
        <v>2.4476064093205329E-8</v>
      </c>
      <c r="P33" s="1">
        <f>'App MESURE'!T29</f>
        <v>0.34058326646728426</v>
      </c>
      <c r="Q33" s="84">
        <v>11.940069340000001</v>
      </c>
      <c r="R33" s="78">
        <f t="shared" si="11"/>
        <v>0.11599694472525002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>
        <f t="shared" si="7"/>
        <v>23.83124999999999</v>
      </c>
      <c r="F34" s="51">
        <v>23.83124999999999</v>
      </c>
      <c r="G34" s="16">
        <f t="shared" si="12"/>
        <v>0</v>
      </c>
      <c r="H34" s="16">
        <f t="shared" si="13"/>
        <v>23.83124999999999</v>
      </c>
      <c r="I34" s="23">
        <f t="shared" si="8"/>
        <v>24.345353678578128</v>
      </c>
      <c r="J34" s="16">
        <f t="shared" si="9"/>
        <v>22.543257087635521</v>
      </c>
      <c r="K34" s="16">
        <f t="shared" si="2"/>
        <v>1.8020965909426074</v>
      </c>
      <c r="L34" s="16">
        <f t="shared" si="3"/>
        <v>0</v>
      </c>
      <c r="M34" s="16">
        <f t="shared" si="10"/>
        <v>1.5001458637771006E-8</v>
      </c>
      <c r="N34" s="16">
        <f t="shared" si="4"/>
        <v>9.3009043554180232E-9</v>
      </c>
      <c r="O34" s="16">
        <f t="shared" si="5"/>
        <v>9.3009043554180232E-9</v>
      </c>
      <c r="P34" s="1">
        <f>'App MESURE'!T30</f>
        <v>0.28965963965278285</v>
      </c>
      <c r="Q34" s="84">
        <v>9.4428248190000001</v>
      </c>
      <c r="R34" s="78">
        <f t="shared" si="11"/>
        <v>8.390270145558687E-2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>
        <f t="shared" si="7"/>
        <v>24.010416666666643</v>
      </c>
      <c r="F35" s="51">
        <v>24.010416666666643</v>
      </c>
      <c r="G35" s="16">
        <f t="shared" si="12"/>
        <v>0</v>
      </c>
      <c r="H35" s="16">
        <f t="shared" si="13"/>
        <v>24.010416666666643</v>
      </c>
      <c r="I35" s="23">
        <f t="shared" si="8"/>
        <v>25.81251325760925</v>
      </c>
      <c r="J35" s="16">
        <f t="shared" si="9"/>
        <v>24.218229324828958</v>
      </c>
      <c r="K35" s="16">
        <f t="shared" si="2"/>
        <v>1.5942839327802929</v>
      </c>
      <c r="L35" s="16">
        <f t="shared" si="3"/>
        <v>0</v>
      </c>
      <c r="M35" s="16">
        <f t="shared" si="10"/>
        <v>5.7005542823529828E-9</v>
      </c>
      <c r="N35" s="16">
        <f t="shared" si="4"/>
        <v>3.5343436550588492E-9</v>
      </c>
      <c r="O35" s="16">
        <f t="shared" si="5"/>
        <v>3.5343436550588492E-9</v>
      </c>
      <c r="P35" s="1">
        <f>'App MESURE'!T31</f>
        <v>8.0166897658472569E-2</v>
      </c>
      <c r="Q35" s="84">
        <v>11.814643820000001</v>
      </c>
      <c r="R35" s="78">
        <f t="shared" si="11"/>
        <v>6.4267309135092954E-3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>
        <f t="shared" si="7"/>
        <v>55.531249999999886</v>
      </c>
      <c r="F36" s="51">
        <v>55.531249999999886</v>
      </c>
      <c r="G36" s="16">
        <f t="shared" si="12"/>
        <v>2.2589972944733892</v>
      </c>
      <c r="H36" s="16">
        <f t="shared" si="13"/>
        <v>53.272252705526498</v>
      </c>
      <c r="I36" s="23">
        <f t="shared" si="8"/>
        <v>54.866536638306791</v>
      </c>
      <c r="J36" s="16">
        <f t="shared" si="9"/>
        <v>46.059193306498805</v>
      </c>
      <c r="K36" s="16">
        <f t="shared" si="2"/>
        <v>8.807343331807985</v>
      </c>
      <c r="L36" s="16">
        <f t="shared" si="3"/>
        <v>0</v>
      </c>
      <c r="M36" s="16">
        <f t="shared" si="10"/>
        <v>2.1662106272941336E-9</v>
      </c>
      <c r="N36" s="16">
        <f t="shared" si="4"/>
        <v>1.3430505889223629E-9</v>
      </c>
      <c r="O36" s="16">
        <f t="shared" si="5"/>
        <v>2.2589972958164397</v>
      </c>
      <c r="P36" s="1">
        <f>'App MESURE'!T32</f>
        <v>1.8941320300532496</v>
      </c>
      <c r="Q36" s="84">
        <v>14.60367705</v>
      </c>
      <c r="R36" s="78">
        <f t="shared" si="11"/>
        <v>0.13312666216044336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>
        <f t="shared" si="7"/>
        <v>30.012499999999964</v>
      </c>
      <c r="F37" s="51">
        <v>30.012499999999964</v>
      </c>
      <c r="G37" s="16">
        <f t="shared" si="12"/>
        <v>0</v>
      </c>
      <c r="H37" s="16">
        <f t="shared" si="13"/>
        <v>30.012499999999964</v>
      </c>
      <c r="I37" s="23">
        <f t="shared" si="8"/>
        <v>38.819843331807945</v>
      </c>
      <c r="J37" s="16">
        <f t="shared" si="9"/>
        <v>35.318103270646937</v>
      </c>
      <c r="K37" s="16">
        <f t="shared" si="2"/>
        <v>3.5017400611610086</v>
      </c>
      <c r="L37" s="16">
        <f t="shared" si="3"/>
        <v>0</v>
      </c>
      <c r="M37" s="16">
        <f t="shared" si="10"/>
        <v>8.231600383717707E-10</v>
      </c>
      <c r="N37" s="16">
        <f t="shared" si="4"/>
        <v>5.103592237904978E-10</v>
      </c>
      <c r="O37" s="16">
        <f t="shared" si="5"/>
        <v>5.103592237904978E-10</v>
      </c>
      <c r="P37" s="1">
        <f>'App MESURE'!T33</f>
        <v>0.28537398789116636</v>
      </c>
      <c r="Q37" s="84">
        <v>14.6596609</v>
      </c>
      <c r="R37" s="78">
        <f t="shared" si="11"/>
        <v>8.1438312673621088E-2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>
        <f t="shared" si="7"/>
        <v>28.666666666666636</v>
      </c>
      <c r="F38" s="51">
        <v>28.666666666666636</v>
      </c>
      <c r="G38" s="16">
        <f t="shared" si="12"/>
        <v>0</v>
      </c>
      <c r="H38" s="16">
        <f t="shared" si="13"/>
        <v>28.666666666666636</v>
      </c>
      <c r="I38" s="23">
        <f t="shared" si="8"/>
        <v>32.168406727827644</v>
      </c>
      <c r="J38" s="16">
        <f t="shared" si="9"/>
        <v>30.533312688931915</v>
      </c>
      <c r="K38" s="16">
        <f t="shared" si="2"/>
        <v>1.6350940388957298</v>
      </c>
      <c r="L38" s="16">
        <f t="shared" si="3"/>
        <v>0</v>
      </c>
      <c r="M38" s="16">
        <f t="shared" si="10"/>
        <v>3.1280081458127291E-10</v>
      </c>
      <c r="N38" s="16">
        <f t="shared" si="4"/>
        <v>1.9393650504038921E-10</v>
      </c>
      <c r="O38" s="16">
        <f t="shared" si="5"/>
        <v>1.9393650504038921E-10</v>
      </c>
      <c r="P38" s="1">
        <f>'App MESURE'!T34</f>
        <v>8.9116346925377538E-2</v>
      </c>
      <c r="Q38" s="84">
        <v>16.53437958</v>
      </c>
      <c r="R38" s="78">
        <f t="shared" si="11"/>
        <v>7.9417232547584204E-3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>
        <f t="shared" si="7"/>
        <v>2.397916666666664</v>
      </c>
      <c r="F39" s="51">
        <v>2.397916666666664</v>
      </c>
      <c r="G39" s="16">
        <f t="shared" si="12"/>
        <v>0</v>
      </c>
      <c r="H39" s="16">
        <f t="shared" si="13"/>
        <v>2.397916666666664</v>
      </c>
      <c r="I39" s="23">
        <f t="shared" si="8"/>
        <v>4.0330107055623934</v>
      </c>
      <c r="J39" s="16">
        <f t="shared" si="9"/>
        <v>4.0309455360676676</v>
      </c>
      <c r="K39" s="16">
        <f t="shared" si="2"/>
        <v>2.0651694947257937E-3</v>
      </c>
      <c r="L39" s="16">
        <f t="shared" si="3"/>
        <v>0</v>
      </c>
      <c r="M39" s="16">
        <f t="shared" si="10"/>
        <v>1.188643095408837E-10</v>
      </c>
      <c r="N39" s="16">
        <f t="shared" si="4"/>
        <v>7.3695871915347897E-11</v>
      </c>
      <c r="O39" s="16">
        <f t="shared" si="5"/>
        <v>7.3695871915347897E-11</v>
      </c>
      <c r="P39" s="1">
        <f>'App MESURE'!T35</f>
        <v>8.4704646582537055E-2</v>
      </c>
      <c r="Q39" s="84">
        <v>20.23239143</v>
      </c>
      <c r="R39" s="78">
        <f t="shared" si="11"/>
        <v>7.1748771401877413E-3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>
        <f t="shared" si="7"/>
        <v>0.33124999999999988</v>
      </c>
      <c r="F40" s="51">
        <v>0.33124999999999988</v>
      </c>
      <c r="G40" s="16">
        <f t="shared" si="12"/>
        <v>0</v>
      </c>
      <c r="H40" s="16">
        <f t="shared" si="13"/>
        <v>0.33124999999999988</v>
      </c>
      <c r="I40" s="23">
        <f t="shared" si="8"/>
        <v>0.33331516949472567</v>
      </c>
      <c r="J40" s="16">
        <f t="shared" si="9"/>
        <v>0.33331455649717084</v>
      </c>
      <c r="K40" s="16">
        <f t="shared" si="2"/>
        <v>6.1299755482746576E-7</v>
      </c>
      <c r="L40" s="16">
        <f t="shared" si="3"/>
        <v>0</v>
      </c>
      <c r="M40" s="16">
        <f t="shared" si="10"/>
        <v>4.5168437625535803E-11</v>
      </c>
      <c r="N40" s="16">
        <f t="shared" si="4"/>
        <v>2.8004431327832197E-11</v>
      </c>
      <c r="O40" s="16">
        <f t="shared" si="5"/>
        <v>2.8004431327832197E-11</v>
      </c>
      <c r="P40" s="1">
        <f>'App MESURE'!T36</f>
        <v>8.6469326719673237E-2</v>
      </c>
      <c r="Q40" s="84">
        <v>24.80295697</v>
      </c>
      <c r="R40" s="78">
        <f t="shared" si="11"/>
        <v>7.4769444585105474E-3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7">
        <f t="shared" si="7"/>
        <v>1.3729166666666646</v>
      </c>
      <c r="F41" s="58">
        <v>1.3729166666666646</v>
      </c>
      <c r="G41" s="25">
        <f t="shared" si="12"/>
        <v>0</v>
      </c>
      <c r="H41" s="25">
        <f t="shared" si="13"/>
        <v>1.3729166666666646</v>
      </c>
      <c r="I41" s="24">
        <f t="shared" si="8"/>
        <v>1.3729172796642195</v>
      </c>
      <c r="J41" s="25">
        <f t="shared" si="9"/>
        <v>1.3728624627025923</v>
      </c>
      <c r="K41" s="25">
        <f t="shared" si="2"/>
        <v>5.4816961627235372E-5</v>
      </c>
      <c r="L41" s="25">
        <f t="shared" si="3"/>
        <v>0</v>
      </c>
      <c r="M41" s="25">
        <f t="shared" si="10"/>
        <v>1.7164006297703606E-11</v>
      </c>
      <c r="N41" s="25">
        <f t="shared" si="4"/>
        <v>1.0641683904576236E-11</v>
      </c>
      <c r="O41" s="25">
        <f t="shared" si="5"/>
        <v>1.0641683904576236E-11</v>
      </c>
      <c r="P41" s="4">
        <f>'App MESURE'!T37</f>
        <v>8.4326500838865018E-2</v>
      </c>
      <c r="Q41" s="85">
        <v>23.0419971</v>
      </c>
      <c r="R41" s="79">
        <f t="shared" si="11"/>
        <v>7.1109587419323512E-3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>
        <f t="shared" si="7"/>
        <v>6.3895833333333254</v>
      </c>
      <c r="F42" s="51">
        <v>6.3895833333333254</v>
      </c>
      <c r="G42" s="16">
        <f t="shared" ref="G42:G54" si="14">IF((F42-$J$2)&gt;0,$I$2*(F42-$J$2),0)</f>
        <v>0</v>
      </c>
      <c r="H42" s="16">
        <f t="shared" ref="H42:H54" si="15">F42-G42</f>
        <v>6.3895833333333254</v>
      </c>
      <c r="I42" s="23">
        <f t="shared" si="8"/>
        <v>6.3896381502949531</v>
      </c>
      <c r="J42" s="16">
        <f t="shared" si="9"/>
        <v>6.3800995438977761</v>
      </c>
      <c r="K42" s="16">
        <f t="shared" si="2"/>
        <v>9.538606397176963E-3</v>
      </c>
      <c r="L42" s="16">
        <f t="shared" si="3"/>
        <v>0</v>
      </c>
      <c r="M42" s="16">
        <f t="shared" si="10"/>
        <v>6.5223223931273701E-12</v>
      </c>
      <c r="N42" s="16">
        <f t="shared" si="4"/>
        <v>4.0438398837389691E-12</v>
      </c>
      <c r="O42" s="16">
        <f t="shared" si="5"/>
        <v>4.0438398837389691E-12</v>
      </c>
      <c r="P42" s="1">
        <f>'App MESURE'!T38</f>
        <v>8.6217229557225189E-2</v>
      </c>
      <c r="Q42" s="84">
        <v>19.165636129999999</v>
      </c>
      <c r="R42" s="78">
        <f t="shared" si="11"/>
        <v>7.4334106718259687E-3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>
        <f t="shared" si="7"/>
        <v>42.699999999999946</v>
      </c>
      <c r="F43" s="51">
        <v>42.699999999999946</v>
      </c>
      <c r="G43" s="16">
        <f t="shared" si="14"/>
        <v>0.93558869552114887</v>
      </c>
      <c r="H43" s="16">
        <f t="shared" si="15"/>
        <v>41.764411304478799</v>
      </c>
      <c r="I43" s="23">
        <f t="shared" si="8"/>
        <v>41.773949910875977</v>
      </c>
      <c r="J43" s="16">
        <f t="shared" si="9"/>
        <v>38.288723562700341</v>
      </c>
      <c r="K43" s="16">
        <f t="shared" si="2"/>
        <v>3.4852263481756367</v>
      </c>
      <c r="L43" s="16">
        <f t="shared" si="3"/>
        <v>0</v>
      </c>
      <c r="M43" s="16">
        <f t="shared" si="10"/>
        <v>2.478482509388401E-12</v>
      </c>
      <c r="N43" s="16">
        <f t="shared" si="4"/>
        <v>1.5366591558208085E-12</v>
      </c>
      <c r="O43" s="16">
        <f t="shared" si="5"/>
        <v>0.93558869552268553</v>
      </c>
      <c r="P43" s="1">
        <f>'App MESURE'!T39</f>
        <v>0.78553475818805174</v>
      </c>
      <c r="Q43" s="84">
        <v>16.34926681</v>
      </c>
      <c r="R43" s="78">
        <f t="shared" si="11"/>
        <v>2.2516184109626206E-2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>
        <f t="shared" si="7"/>
        <v>107.47916666666653</v>
      </c>
      <c r="F44" s="51">
        <v>107.47916666666653</v>
      </c>
      <c r="G44" s="16">
        <f t="shared" si="14"/>
        <v>7.6168789984633625</v>
      </c>
      <c r="H44" s="16">
        <f t="shared" si="15"/>
        <v>99.862287668203166</v>
      </c>
      <c r="I44" s="23">
        <f t="shared" si="8"/>
        <v>103.3475140163788</v>
      </c>
      <c r="J44" s="16">
        <f t="shared" si="9"/>
        <v>60.559388184724256</v>
      </c>
      <c r="K44" s="16">
        <f t="shared" si="2"/>
        <v>42.78812583165454</v>
      </c>
      <c r="L44" s="16">
        <f t="shared" si="3"/>
        <v>0</v>
      </c>
      <c r="M44" s="16">
        <f t="shared" si="10"/>
        <v>9.4182335356759245E-13</v>
      </c>
      <c r="N44" s="16">
        <f t="shared" si="4"/>
        <v>5.8393047921190734E-13</v>
      </c>
      <c r="O44" s="16">
        <f t="shared" si="5"/>
        <v>7.616878998463946</v>
      </c>
      <c r="P44" s="1">
        <f>'App MESURE'!T40</f>
        <v>8.8690302720840322</v>
      </c>
      <c r="Q44" s="84">
        <v>12.77690537</v>
      </c>
      <c r="R44" s="78">
        <f t="shared" si="11"/>
        <v>1.5678828120284038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>
        <f t="shared" si="7"/>
        <v>15.570833333333324</v>
      </c>
      <c r="F45" s="51">
        <v>15.570833333333324</v>
      </c>
      <c r="G45" s="16">
        <f t="shared" si="14"/>
        <v>0</v>
      </c>
      <c r="H45" s="16">
        <f t="shared" si="15"/>
        <v>15.570833333333324</v>
      </c>
      <c r="I45" s="23">
        <f t="shared" si="8"/>
        <v>58.358959164987866</v>
      </c>
      <c r="J45" s="16">
        <f t="shared" si="9"/>
        <v>43.993212015966705</v>
      </c>
      <c r="K45" s="16">
        <f t="shared" si="2"/>
        <v>14.365747149021161</v>
      </c>
      <c r="L45" s="16">
        <f t="shared" si="3"/>
        <v>0</v>
      </c>
      <c r="M45" s="16">
        <f t="shared" si="10"/>
        <v>3.5789287435568512E-13</v>
      </c>
      <c r="N45" s="16">
        <f t="shared" si="4"/>
        <v>2.2189358210052476E-13</v>
      </c>
      <c r="O45" s="16">
        <f t="shared" si="5"/>
        <v>2.2189358210052476E-13</v>
      </c>
      <c r="P45" s="1">
        <f>'App MESURE'!T41</f>
        <v>0.30113006054416785</v>
      </c>
      <c r="Q45" s="84">
        <v>11.15721381</v>
      </c>
      <c r="R45" s="78">
        <f t="shared" si="11"/>
        <v>9.0679313363200564E-2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>
        <f t="shared" si="7"/>
        <v>54.441666666666528</v>
      </c>
      <c r="F46" s="51">
        <v>54.441666666666528</v>
      </c>
      <c r="G46" s="16">
        <f t="shared" si="14"/>
        <v>2.1466182236417537</v>
      </c>
      <c r="H46" s="16">
        <f t="shared" si="15"/>
        <v>52.295048443024776</v>
      </c>
      <c r="I46" s="23">
        <f t="shared" si="8"/>
        <v>66.660795592045929</v>
      </c>
      <c r="J46" s="16">
        <f t="shared" si="9"/>
        <v>45.120123100341814</v>
      </c>
      <c r="K46" s="16">
        <f t="shared" si="2"/>
        <v>21.540672491704115</v>
      </c>
      <c r="L46" s="16">
        <f t="shared" si="3"/>
        <v>0</v>
      </c>
      <c r="M46" s="16">
        <f t="shared" si="10"/>
        <v>1.3599929225516036E-13</v>
      </c>
      <c r="N46" s="16">
        <f t="shared" si="4"/>
        <v>8.4319561198199419E-14</v>
      </c>
      <c r="O46" s="16">
        <f t="shared" si="5"/>
        <v>2.1466182236418381</v>
      </c>
      <c r="P46" s="1">
        <f>'App MESURE'!T42</f>
        <v>2.6284910642643524</v>
      </c>
      <c r="Q46" s="84">
        <v>9.8383050389999998</v>
      </c>
      <c r="R46" s="78">
        <f t="shared" si="11"/>
        <v>0.23220143452961112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>
        <f t="shared" si="7"/>
        <v>96.083333333333144</v>
      </c>
      <c r="F47" s="51">
        <v>96.083333333333144</v>
      </c>
      <c r="G47" s="16">
        <f t="shared" si="14"/>
        <v>6.4415185444499148</v>
      </c>
      <c r="H47" s="16">
        <f t="shared" si="15"/>
        <v>89.641814788883224</v>
      </c>
      <c r="I47" s="23">
        <f t="shared" si="8"/>
        <v>111.18248728058734</v>
      </c>
      <c r="J47" s="16">
        <f t="shared" si="9"/>
        <v>58.669577147605459</v>
      </c>
      <c r="K47" s="16">
        <f t="shared" si="2"/>
        <v>52.512910132981879</v>
      </c>
      <c r="L47" s="16">
        <f t="shared" si="3"/>
        <v>0</v>
      </c>
      <c r="M47" s="16">
        <f t="shared" si="10"/>
        <v>5.1679731056960937E-14</v>
      </c>
      <c r="N47" s="16">
        <f t="shared" si="4"/>
        <v>3.2041433255315781E-14</v>
      </c>
      <c r="O47" s="16">
        <f t="shared" si="5"/>
        <v>6.4415185444499468</v>
      </c>
      <c r="P47" s="1">
        <f>'App MESURE'!T43</f>
        <v>10.156364432124882</v>
      </c>
      <c r="Q47" s="84">
        <v>11.61772923</v>
      </c>
      <c r="R47" s="78">
        <f t="shared" si="11"/>
        <v>13.800079969175375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>
        <f t="shared" si="7"/>
        <v>35.837499999999942</v>
      </c>
      <c r="F48" s="51">
        <v>35.837499999999942</v>
      </c>
      <c r="G48" s="16">
        <f t="shared" si="14"/>
        <v>0.22779393582822771</v>
      </c>
      <c r="H48" s="16">
        <f t="shared" si="15"/>
        <v>35.609706064171711</v>
      </c>
      <c r="I48" s="23">
        <f t="shared" si="8"/>
        <v>88.12261619715359</v>
      </c>
      <c r="J48" s="16">
        <f t="shared" si="9"/>
        <v>60.992108708090356</v>
      </c>
      <c r="K48" s="16">
        <f t="shared" si="2"/>
        <v>27.130507489063234</v>
      </c>
      <c r="L48" s="16">
        <f t="shared" si="3"/>
        <v>0</v>
      </c>
      <c r="M48" s="16">
        <f t="shared" si="10"/>
        <v>1.9638297801645156E-14</v>
      </c>
      <c r="N48" s="16">
        <f t="shared" si="4"/>
        <v>1.2175744637019997E-14</v>
      </c>
      <c r="O48" s="16">
        <f t="shared" si="5"/>
        <v>0.2277939358282399</v>
      </c>
      <c r="P48" s="1">
        <f>'App MESURE'!T44</f>
        <v>2.323831643445911</v>
      </c>
      <c r="Q48" s="84">
        <v>14.559606759999999</v>
      </c>
      <c r="R48" s="78">
        <f t="shared" si="11"/>
        <v>4.3933740717551411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>
        <f t="shared" si="7"/>
        <v>16.629166666666645</v>
      </c>
      <c r="F49" s="51">
        <v>16.629166666666645</v>
      </c>
      <c r="G49" s="16">
        <f t="shared" si="14"/>
        <v>0</v>
      </c>
      <c r="H49" s="16">
        <f t="shared" si="15"/>
        <v>16.629166666666645</v>
      </c>
      <c r="I49" s="23">
        <f t="shared" si="8"/>
        <v>43.759674155729883</v>
      </c>
      <c r="J49" s="16">
        <f t="shared" si="9"/>
        <v>38.832125235989821</v>
      </c>
      <c r="K49" s="16">
        <f t="shared" si="2"/>
        <v>4.9275489197400617</v>
      </c>
      <c r="L49" s="16">
        <f t="shared" si="3"/>
        <v>0</v>
      </c>
      <c r="M49" s="16">
        <f t="shared" si="10"/>
        <v>7.4625531646251593E-15</v>
      </c>
      <c r="N49" s="16">
        <f t="shared" si="4"/>
        <v>4.626782962067599E-15</v>
      </c>
      <c r="O49" s="16">
        <f t="shared" si="5"/>
        <v>4.626782962067599E-15</v>
      </c>
      <c r="P49" s="1">
        <f>'App MESURE'!T45</f>
        <v>7.1091399810343597E-2</v>
      </c>
      <c r="Q49" s="84">
        <v>14.513469430000001</v>
      </c>
      <c r="R49" s="78">
        <f t="shared" si="11"/>
        <v>5.0539871269934646E-3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>
        <f t="shared" si="7"/>
        <v>20.427083333333304</v>
      </c>
      <c r="F50" s="51">
        <v>20.427083333333304</v>
      </c>
      <c r="G50" s="16">
        <f t="shared" si="14"/>
        <v>0</v>
      </c>
      <c r="H50" s="16">
        <f t="shared" si="15"/>
        <v>20.427083333333304</v>
      </c>
      <c r="I50" s="23">
        <f t="shared" si="8"/>
        <v>25.354632253073365</v>
      </c>
      <c r="J50" s="16">
        <f t="shared" si="9"/>
        <v>24.684135375169198</v>
      </c>
      <c r="K50" s="16">
        <f t="shared" si="2"/>
        <v>0.67049687790416712</v>
      </c>
      <c r="L50" s="16">
        <f t="shared" si="3"/>
        <v>0</v>
      </c>
      <c r="M50" s="16">
        <f t="shared" si="10"/>
        <v>2.8357702025575603E-15</v>
      </c>
      <c r="N50" s="16">
        <f t="shared" si="4"/>
        <v>1.7581775255856874E-15</v>
      </c>
      <c r="O50" s="16">
        <f t="shared" si="5"/>
        <v>1.7581775255856874E-15</v>
      </c>
      <c r="P50" s="1">
        <f>'App MESURE'!T46</f>
        <v>3.0377708074987245E-2</v>
      </c>
      <c r="Q50" s="84">
        <v>18.064128350000001</v>
      </c>
      <c r="R50" s="78">
        <f t="shared" si="11"/>
        <v>9.2280514788903843E-4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>
        <f t="shared" si="7"/>
        <v>0.96458333333333224</v>
      </c>
      <c r="F51" s="51">
        <v>0.96458333333333224</v>
      </c>
      <c r="G51" s="16">
        <f t="shared" si="14"/>
        <v>0</v>
      </c>
      <c r="H51" s="16">
        <f t="shared" si="15"/>
        <v>0.96458333333333224</v>
      </c>
      <c r="I51" s="23">
        <f t="shared" si="8"/>
        <v>1.6350802112374994</v>
      </c>
      <c r="J51" s="16">
        <f t="shared" si="9"/>
        <v>1.6349750156084313</v>
      </c>
      <c r="K51" s="16">
        <f t="shared" si="2"/>
        <v>1.0519562906807778E-4</v>
      </c>
      <c r="L51" s="16">
        <f t="shared" si="3"/>
        <v>0</v>
      </c>
      <c r="M51" s="16">
        <f t="shared" si="10"/>
        <v>1.0775926769718729E-15</v>
      </c>
      <c r="N51" s="16">
        <f t="shared" si="4"/>
        <v>6.6810745972256126E-16</v>
      </c>
      <c r="O51" s="16">
        <f t="shared" si="5"/>
        <v>6.6810745972256126E-16</v>
      </c>
      <c r="P51" s="1">
        <f>'App MESURE'!T47</f>
        <v>1.4999781165657601E-2</v>
      </c>
      <c r="Q51" s="84">
        <v>22.136535769999998</v>
      </c>
      <c r="R51" s="78">
        <f t="shared" si="11"/>
        <v>2.2499343501759645E-4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>
        <f t="shared" si="7"/>
        <v>1.283333333333331</v>
      </c>
      <c r="F52" s="51">
        <v>1.283333333333331</v>
      </c>
      <c r="G52" s="16">
        <f t="shared" si="14"/>
        <v>0</v>
      </c>
      <c r="H52" s="16">
        <f t="shared" si="15"/>
        <v>1.283333333333331</v>
      </c>
      <c r="I52" s="23">
        <f t="shared" si="8"/>
        <v>1.2834385289623991</v>
      </c>
      <c r="J52" s="16">
        <f t="shared" si="9"/>
        <v>1.2834091731366575</v>
      </c>
      <c r="K52" s="16">
        <f t="shared" si="2"/>
        <v>2.9355825741594899E-5</v>
      </c>
      <c r="L52" s="16">
        <f t="shared" si="3"/>
        <v>0</v>
      </c>
      <c r="M52" s="16">
        <f t="shared" si="10"/>
        <v>4.0948521724931169E-16</v>
      </c>
      <c r="N52" s="16">
        <f t="shared" si="4"/>
        <v>2.5388083469457327E-16</v>
      </c>
      <c r="O52" s="16">
        <f t="shared" si="5"/>
        <v>2.5388083469457327E-16</v>
      </c>
      <c r="P52" s="1">
        <f>'App MESURE'!T48</f>
        <v>3.9075060179444183E-3</v>
      </c>
      <c r="Q52" s="84">
        <v>26.069056320000001</v>
      </c>
      <c r="R52" s="78">
        <f t="shared" si="11"/>
        <v>1.5268603280269859E-5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7">
        <f t="shared" si="7"/>
        <v>0.82708333333333228</v>
      </c>
      <c r="F53" s="58">
        <v>0.82708333333333228</v>
      </c>
      <c r="G53" s="25">
        <f t="shared" si="14"/>
        <v>0</v>
      </c>
      <c r="H53" s="25">
        <f t="shared" si="15"/>
        <v>0.82708333333333228</v>
      </c>
      <c r="I53" s="24">
        <f t="shared" si="8"/>
        <v>0.82711268915907388</v>
      </c>
      <c r="J53" s="25">
        <f t="shared" si="9"/>
        <v>0.82710228716063849</v>
      </c>
      <c r="K53" s="25">
        <f t="shared" si="2"/>
        <v>1.0401998435383142E-5</v>
      </c>
      <c r="L53" s="25">
        <f t="shared" si="3"/>
        <v>0</v>
      </c>
      <c r="M53" s="25">
        <f t="shared" si="10"/>
        <v>1.5560438255473842E-16</v>
      </c>
      <c r="N53" s="25">
        <f t="shared" si="4"/>
        <v>9.6474717183937819E-17</v>
      </c>
      <c r="O53" s="25">
        <f t="shared" si="5"/>
        <v>9.6474717183937819E-17</v>
      </c>
      <c r="P53" s="4">
        <f>'App MESURE'!T49</f>
        <v>4.2856517616164588E-3</v>
      </c>
      <c r="Q53" s="85">
        <v>24.052311100000001</v>
      </c>
      <c r="R53" s="79">
        <f t="shared" si="11"/>
        <v>1.8366811021845432E-5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>
        <f t="shared" si="7"/>
        <v>7.4833333333333254</v>
      </c>
      <c r="F54" s="51">
        <v>7.4833333333333254</v>
      </c>
      <c r="G54" s="16">
        <f t="shared" si="14"/>
        <v>0</v>
      </c>
      <c r="H54" s="16">
        <f t="shared" si="15"/>
        <v>7.4833333333333254</v>
      </c>
      <c r="I54" s="23">
        <f t="shared" si="8"/>
        <v>7.4833437353317604</v>
      </c>
      <c r="J54" s="16">
        <f t="shared" si="9"/>
        <v>7.4698206264437035</v>
      </c>
      <c r="K54" s="16">
        <f t="shared" si="2"/>
        <v>1.3523108888056967E-2</v>
      </c>
      <c r="L54" s="16">
        <f t="shared" si="3"/>
        <v>0</v>
      </c>
      <c r="M54" s="16">
        <f t="shared" si="10"/>
        <v>5.9129665370800602E-17</v>
      </c>
      <c r="N54" s="16">
        <f t="shared" si="4"/>
        <v>3.6660392529896372E-17</v>
      </c>
      <c r="O54" s="16">
        <f t="shared" si="5"/>
        <v>3.6660392529896372E-17</v>
      </c>
      <c r="P54" s="1">
        <f>'App MESURE'!T50</f>
        <v>2.4579473338682618E-2</v>
      </c>
      <c r="Q54" s="84">
        <v>20.04438283</v>
      </c>
      <c r="R54" s="78">
        <f t="shared" si="11"/>
        <v>6.0415050960700776E-4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>
        <f t="shared" si="7"/>
        <v>30.135416666666618</v>
      </c>
      <c r="F55" s="51">
        <v>30.135416666666618</v>
      </c>
      <c r="G55" s="16">
        <f t="shared" si="12"/>
        <v>0</v>
      </c>
      <c r="H55" s="16">
        <f t="shared" si="13"/>
        <v>30.135416666666618</v>
      </c>
      <c r="I55" s="23">
        <f t="shared" si="8"/>
        <v>30.148939775554673</v>
      </c>
      <c r="J55" s="16">
        <f t="shared" si="9"/>
        <v>29.156064183474399</v>
      </c>
      <c r="K55" s="16">
        <f t="shared" si="2"/>
        <v>0.99287559208027432</v>
      </c>
      <c r="L55" s="16">
        <f t="shared" si="3"/>
        <v>0</v>
      </c>
      <c r="M55" s="16">
        <f t="shared" si="10"/>
        <v>2.2469272840904231E-17</v>
      </c>
      <c r="N55" s="16">
        <f t="shared" si="4"/>
        <v>1.3930949161360623E-17</v>
      </c>
      <c r="O55" s="16">
        <f t="shared" si="5"/>
        <v>1.3930949161360623E-17</v>
      </c>
      <c r="P55" s="1">
        <f>'App MESURE'!T51</f>
        <v>3.1890291049675411E-2</v>
      </c>
      <c r="Q55" s="84">
        <v>18.89042323</v>
      </c>
      <c r="R55" s="78">
        <f t="shared" si="11"/>
        <v>1.0169906632330067E-3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>
        <f t="shared" si="7"/>
        <v>19.620833333333298</v>
      </c>
      <c r="F56" s="51">
        <v>19.620833333333298</v>
      </c>
      <c r="G56" s="16">
        <f t="shared" si="12"/>
        <v>0</v>
      </c>
      <c r="H56" s="16">
        <f t="shared" si="13"/>
        <v>19.620833333333298</v>
      </c>
      <c r="I56" s="23">
        <f t="shared" si="8"/>
        <v>20.613708925413572</v>
      </c>
      <c r="J56" s="16">
        <f t="shared" si="9"/>
        <v>20.144317020841662</v>
      </c>
      <c r="K56" s="16">
        <f t="shared" si="2"/>
        <v>0.4693919045719106</v>
      </c>
      <c r="L56" s="16">
        <f t="shared" si="3"/>
        <v>0</v>
      </c>
      <c r="M56" s="16">
        <f t="shared" si="10"/>
        <v>8.5383236795436084E-18</v>
      </c>
      <c r="N56" s="16">
        <f t="shared" si="4"/>
        <v>5.293760681317037E-18</v>
      </c>
      <c r="O56" s="16">
        <f t="shared" si="5"/>
        <v>5.293760681317037E-18</v>
      </c>
      <c r="P56" s="1">
        <f>'App MESURE'!T52</f>
        <v>0.28550003647239031</v>
      </c>
      <c r="Q56" s="84">
        <v>16.227492250000001</v>
      </c>
      <c r="R56" s="78">
        <f t="shared" si="11"/>
        <v>8.1510270825736197E-2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>
        <f t="shared" si="7"/>
        <v>2.2249999999999899</v>
      </c>
      <c r="F57" s="51">
        <v>2.2249999999999899</v>
      </c>
      <c r="G57" s="16">
        <f t="shared" si="12"/>
        <v>0</v>
      </c>
      <c r="H57" s="16">
        <f t="shared" si="13"/>
        <v>2.2249999999999899</v>
      </c>
      <c r="I57" s="23">
        <f t="shared" si="8"/>
        <v>2.6943919045719005</v>
      </c>
      <c r="J57" s="16">
        <f t="shared" si="9"/>
        <v>2.6925209661407781</v>
      </c>
      <c r="K57" s="16">
        <f t="shared" si="2"/>
        <v>1.8709384311224042E-3</v>
      </c>
      <c r="L57" s="16">
        <f t="shared" si="3"/>
        <v>0</v>
      </c>
      <c r="M57" s="16">
        <f t="shared" si="10"/>
        <v>3.2445629982265714E-18</v>
      </c>
      <c r="N57" s="16">
        <f t="shared" si="4"/>
        <v>2.0116290589004742E-18</v>
      </c>
      <c r="O57" s="16">
        <f t="shared" si="5"/>
        <v>2.0116290589004742E-18</v>
      </c>
      <c r="P57" s="1">
        <f>'App MESURE'!T53</f>
        <v>5.4200889926325803E-3</v>
      </c>
      <c r="Q57" s="84">
        <v>12.28412458</v>
      </c>
      <c r="R57" s="78">
        <f t="shared" si="11"/>
        <v>2.9377364688056839E-5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>
        <f t="shared" si="7"/>
        <v>12.502083333333335</v>
      </c>
      <c r="F58" s="51">
        <v>12.502083333333335</v>
      </c>
      <c r="G58" s="16">
        <f t="shared" si="12"/>
        <v>0</v>
      </c>
      <c r="H58" s="16">
        <f t="shared" si="13"/>
        <v>12.502083333333335</v>
      </c>
      <c r="I58" s="23">
        <f t="shared" si="8"/>
        <v>12.503954271764457</v>
      </c>
      <c r="J58" s="16">
        <f t="shared" si="9"/>
        <v>12.287035944471947</v>
      </c>
      <c r="K58" s="16">
        <f t="shared" si="2"/>
        <v>0.21691832729250926</v>
      </c>
      <c r="L58" s="16">
        <f t="shared" si="3"/>
        <v>0</v>
      </c>
      <c r="M58" s="16">
        <f t="shared" si="10"/>
        <v>1.2329339393260971E-18</v>
      </c>
      <c r="N58" s="16">
        <f t="shared" si="4"/>
        <v>7.644190423821802E-19</v>
      </c>
      <c r="O58" s="16">
        <f t="shared" si="5"/>
        <v>7.644190423821802E-19</v>
      </c>
      <c r="P58" s="1">
        <f>'App MESURE'!T54</f>
        <v>3.9075060179444183E-3</v>
      </c>
      <c r="Q58" s="84">
        <v>11.000495040000001</v>
      </c>
      <c r="R58" s="78">
        <f t="shared" si="11"/>
        <v>1.5268603280271838E-5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>
        <f t="shared" si="7"/>
        <v>37.837499999999963</v>
      </c>
      <c r="F59" s="51">
        <v>37.837499999999963</v>
      </c>
      <c r="G59" s="16">
        <f t="shared" si="12"/>
        <v>0.43407291861669495</v>
      </c>
      <c r="H59" s="16">
        <f t="shared" si="13"/>
        <v>37.403427081383271</v>
      </c>
      <c r="I59" s="23">
        <f t="shared" si="8"/>
        <v>37.620345408675782</v>
      </c>
      <c r="J59" s="16">
        <f t="shared" si="9"/>
        <v>33.764156081737831</v>
      </c>
      <c r="K59" s="16">
        <f t="shared" si="2"/>
        <v>3.856189326937951</v>
      </c>
      <c r="L59" s="16">
        <f t="shared" si="3"/>
        <v>0</v>
      </c>
      <c r="M59" s="16">
        <f t="shared" si="10"/>
        <v>4.6851489694391695E-19</v>
      </c>
      <c r="N59" s="16">
        <f t="shared" si="4"/>
        <v>2.9047923610522852E-19</v>
      </c>
      <c r="O59" s="16">
        <f t="shared" si="5"/>
        <v>0.43407291861669495</v>
      </c>
      <c r="P59" s="1">
        <f>'App MESURE'!T55</f>
        <v>3.5293602742723779E-3</v>
      </c>
      <c r="Q59" s="84">
        <v>13.12911882</v>
      </c>
      <c r="R59" s="78">
        <f t="shared" si="11"/>
        <v>0.18536775563015503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>
        <f t="shared" si="7"/>
        <v>24.845833333333303</v>
      </c>
      <c r="F60" s="51">
        <v>24.845833333333303</v>
      </c>
      <c r="G60" s="16">
        <f t="shared" si="12"/>
        <v>0</v>
      </c>
      <c r="H60" s="16">
        <f t="shared" si="13"/>
        <v>24.845833333333303</v>
      </c>
      <c r="I60" s="23">
        <f t="shared" si="8"/>
        <v>28.702022660271254</v>
      </c>
      <c r="J60" s="16">
        <f t="shared" si="9"/>
        <v>27.294595226514403</v>
      </c>
      <c r="K60" s="16">
        <f t="shared" si="2"/>
        <v>1.4074274337568511</v>
      </c>
      <c r="L60" s="16">
        <f t="shared" si="3"/>
        <v>0</v>
      </c>
      <c r="M60" s="16">
        <f t="shared" si="10"/>
        <v>1.7803566083868844E-19</v>
      </c>
      <c r="N60" s="16">
        <f t="shared" si="4"/>
        <v>1.1038210971998682E-19</v>
      </c>
      <c r="O60" s="16">
        <f t="shared" si="5"/>
        <v>1.1038210971998682E-19</v>
      </c>
      <c r="P60" s="1">
        <f>'App MESURE'!T56</f>
        <v>3.9075060179444183E-3</v>
      </c>
      <c r="Q60" s="84">
        <v>15.182657450000001</v>
      </c>
      <c r="R60" s="78">
        <f t="shared" si="11"/>
        <v>1.5268603280271845E-5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>
        <f t="shared" si="7"/>
        <v>85.039583333333226</v>
      </c>
      <c r="F61" s="51">
        <v>85.039583333333226</v>
      </c>
      <c r="G61" s="16">
        <f t="shared" si="12"/>
        <v>5.302471786364868</v>
      </c>
      <c r="H61" s="16">
        <f t="shared" si="13"/>
        <v>79.737111546968364</v>
      </c>
      <c r="I61" s="23">
        <f t="shared" si="8"/>
        <v>81.144538980725216</v>
      </c>
      <c r="J61" s="16">
        <f t="shared" si="9"/>
        <v>61.575796640810616</v>
      </c>
      <c r="K61" s="16">
        <f t="shared" si="2"/>
        <v>19.5687423399146</v>
      </c>
      <c r="L61" s="16">
        <f t="shared" si="3"/>
        <v>0</v>
      </c>
      <c r="M61" s="16">
        <f t="shared" si="10"/>
        <v>6.7653551118701611E-20</v>
      </c>
      <c r="N61" s="16">
        <f t="shared" si="4"/>
        <v>4.1945201693594996E-20</v>
      </c>
      <c r="O61" s="16">
        <f t="shared" si="5"/>
        <v>5.302471786364868</v>
      </c>
      <c r="P61" s="1">
        <f>'App MESURE'!T57</f>
        <v>4.3486760522284638E-2</v>
      </c>
      <c r="Q61" s="84">
        <v>16.168756070000001</v>
      </c>
      <c r="R61" s="78">
        <f t="shared" si="11"/>
        <v>27.656923502036516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>
        <f t="shared" si="7"/>
        <v>8.3541666666666394</v>
      </c>
      <c r="F62" s="51">
        <v>8.3541666666666394</v>
      </c>
      <c r="G62" s="16">
        <f t="shared" si="12"/>
        <v>0</v>
      </c>
      <c r="H62" s="16">
        <f t="shared" si="13"/>
        <v>8.3541666666666394</v>
      </c>
      <c r="I62" s="23">
        <f t="shared" si="8"/>
        <v>27.922909006581239</v>
      </c>
      <c r="J62" s="16">
        <f t="shared" si="9"/>
        <v>27.279287492829781</v>
      </c>
      <c r="K62" s="16">
        <f t="shared" si="2"/>
        <v>0.64362151375145871</v>
      </c>
      <c r="L62" s="16">
        <f t="shared" si="3"/>
        <v>0</v>
      </c>
      <c r="M62" s="16">
        <f t="shared" si="10"/>
        <v>2.5708349425106615E-20</v>
      </c>
      <c r="N62" s="16">
        <f t="shared" si="4"/>
        <v>1.5939176643566102E-20</v>
      </c>
      <c r="O62" s="16">
        <f t="shared" si="5"/>
        <v>1.5939176643566102E-20</v>
      </c>
      <c r="P62" s="1">
        <f>'App MESURE'!T58</f>
        <v>4.6637975052884985E-3</v>
      </c>
      <c r="Q62" s="84">
        <v>20.43448381</v>
      </c>
      <c r="R62" s="78">
        <f t="shared" si="11"/>
        <v>2.175100717033522E-5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>
        <f t="shared" si="7"/>
        <v>17.829166666666652</v>
      </c>
      <c r="F63" s="51">
        <v>17.829166666666652</v>
      </c>
      <c r="G63" s="16">
        <f t="shared" si="12"/>
        <v>0</v>
      </c>
      <c r="H63" s="16">
        <f t="shared" si="13"/>
        <v>17.829166666666652</v>
      </c>
      <c r="I63" s="23">
        <f t="shared" si="8"/>
        <v>18.47278818041811</v>
      </c>
      <c r="J63" s="16">
        <f t="shared" si="9"/>
        <v>18.279835627677869</v>
      </c>
      <c r="K63" s="16">
        <f t="shared" si="2"/>
        <v>0.19295255274024115</v>
      </c>
      <c r="L63" s="16">
        <f t="shared" si="3"/>
        <v>0</v>
      </c>
      <c r="M63" s="16">
        <f t="shared" si="10"/>
        <v>9.7691727815405131E-21</v>
      </c>
      <c r="N63" s="16">
        <f t="shared" si="4"/>
        <v>6.0568871245551183E-21</v>
      </c>
      <c r="O63" s="16">
        <f t="shared" si="5"/>
        <v>6.0568871245551183E-21</v>
      </c>
      <c r="P63" s="1">
        <f>'App MESURE'!T59</f>
        <v>3.7814574367204044E-3</v>
      </c>
      <c r="Q63" s="84">
        <v>20.3250782</v>
      </c>
      <c r="R63" s="78">
        <f t="shared" si="11"/>
        <v>1.4299420345728051E-5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>
        <f t="shared" si="7"/>
        <v>5.5999999999999934</v>
      </c>
      <c r="F64" s="51">
        <v>5.5999999999999934</v>
      </c>
      <c r="G64" s="16">
        <f t="shared" si="12"/>
        <v>0</v>
      </c>
      <c r="H64" s="16">
        <f t="shared" si="13"/>
        <v>5.5999999999999934</v>
      </c>
      <c r="I64" s="23">
        <f t="shared" si="8"/>
        <v>5.7929525527402346</v>
      </c>
      <c r="J64" s="16">
        <f t="shared" si="9"/>
        <v>5.7896342133642635</v>
      </c>
      <c r="K64" s="16">
        <f t="shared" si="2"/>
        <v>3.3183393759710356E-3</v>
      </c>
      <c r="L64" s="16">
        <f t="shared" si="3"/>
        <v>0</v>
      </c>
      <c r="M64" s="16">
        <f t="shared" si="10"/>
        <v>3.7122856569853948E-21</v>
      </c>
      <c r="N64" s="16">
        <f t="shared" si="4"/>
        <v>2.3016171073309449E-21</v>
      </c>
      <c r="O64" s="16">
        <f t="shared" si="5"/>
        <v>2.3016171073309449E-21</v>
      </c>
      <c r="P64" s="1">
        <f>'App MESURE'!T60</f>
        <v>3.9075060179444183E-3</v>
      </c>
      <c r="Q64" s="84">
        <v>24.576777320000001</v>
      </c>
      <c r="R64" s="78">
        <f t="shared" si="11"/>
        <v>1.5268603280271845E-5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7">
        <f t="shared" si="7"/>
        <v>1.5729166666666623</v>
      </c>
      <c r="F65" s="58">
        <v>1.5729166666666623</v>
      </c>
      <c r="G65" s="25">
        <f t="shared" si="12"/>
        <v>0</v>
      </c>
      <c r="H65" s="25">
        <f t="shared" si="13"/>
        <v>1.5729166666666623</v>
      </c>
      <c r="I65" s="24">
        <f t="shared" si="8"/>
        <v>1.5762350060426333</v>
      </c>
      <c r="J65" s="25">
        <f t="shared" si="9"/>
        <v>1.5761642737289971</v>
      </c>
      <c r="K65" s="25">
        <f t="shared" si="2"/>
        <v>7.0732313636190369E-5</v>
      </c>
      <c r="L65" s="25">
        <f t="shared" si="3"/>
        <v>0</v>
      </c>
      <c r="M65" s="25">
        <f t="shared" si="10"/>
        <v>1.4106685496544499E-21</v>
      </c>
      <c r="N65" s="25">
        <f t="shared" si="4"/>
        <v>8.7461450078575888E-22</v>
      </c>
      <c r="O65" s="25">
        <f t="shared" si="5"/>
        <v>8.7461450078575888E-22</v>
      </c>
      <c r="P65" s="4">
        <f>'App MESURE'!T61</f>
        <v>5.9242833175286334E-3</v>
      </c>
      <c r="Q65" s="85">
        <v>24.178138100000002</v>
      </c>
      <c r="R65" s="79">
        <f t="shared" si="11"/>
        <v>3.5097132826348071E-5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>
        <f t="shared" si="7"/>
        <v>12.939583333333319</v>
      </c>
      <c r="F66" s="51">
        <v>12.939583333333319</v>
      </c>
      <c r="G66" s="16">
        <f t="shared" si="12"/>
        <v>0</v>
      </c>
      <c r="H66" s="16">
        <f t="shared" si="13"/>
        <v>12.939583333333319</v>
      </c>
      <c r="I66" s="23">
        <f t="shared" si="8"/>
        <v>12.939654065646955</v>
      </c>
      <c r="J66" s="16">
        <f t="shared" si="9"/>
        <v>12.87190021165126</v>
      </c>
      <c r="K66" s="16">
        <f t="shared" si="2"/>
        <v>6.7753853995695223E-2</v>
      </c>
      <c r="L66" s="16">
        <f t="shared" si="3"/>
        <v>0</v>
      </c>
      <c r="M66" s="16">
        <f t="shared" si="10"/>
        <v>5.3605404886869101E-22</v>
      </c>
      <c r="N66" s="16">
        <f t="shared" si="4"/>
        <v>3.323535102985884E-22</v>
      </c>
      <c r="O66" s="16">
        <f t="shared" si="5"/>
        <v>3.323535102985884E-22</v>
      </c>
      <c r="P66" s="1">
        <f>'App MESURE'!T62</f>
        <v>1.5882121234225693E-2</v>
      </c>
      <c r="Q66" s="84">
        <v>20.229363970000001</v>
      </c>
      <c r="R66" s="78">
        <f t="shared" si="11"/>
        <v>2.5224177489864265E-4</v>
      </c>
    </row>
    <row r="67" spans="1:18" s="1" customFormat="1" x14ac:dyDescent="0.2">
      <c r="A67" s="17">
        <v>34973</v>
      </c>
      <c r="B67" s="1">
        <f t="shared" ref="B67:B77" si="16">B66+1</f>
        <v>10</v>
      </c>
      <c r="C67" s="47"/>
      <c r="D67" s="47"/>
      <c r="E67" s="47">
        <f t="shared" si="7"/>
        <v>5.506249999999997</v>
      </c>
      <c r="F67" s="51">
        <v>5.506249999999997</v>
      </c>
      <c r="G67" s="16">
        <f t="shared" si="12"/>
        <v>0</v>
      </c>
      <c r="H67" s="16">
        <f t="shared" si="13"/>
        <v>5.506249999999997</v>
      </c>
      <c r="I67" s="23">
        <f t="shared" si="8"/>
        <v>5.5740038539956922</v>
      </c>
      <c r="J67" s="16">
        <f t="shared" si="9"/>
        <v>5.5691768522900551</v>
      </c>
      <c r="K67" s="16">
        <f t="shared" si="2"/>
        <v>4.8270017056371017E-3</v>
      </c>
      <c r="L67" s="16">
        <f t="shared" si="3"/>
        <v>0</v>
      </c>
      <c r="M67" s="16">
        <f t="shared" si="10"/>
        <v>2.037005385701026E-22</v>
      </c>
      <c r="N67" s="16">
        <f t="shared" si="4"/>
        <v>1.262943339134636E-22</v>
      </c>
      <c r="O67" s="16">
        <f t="shared" si="5"/>
        <v>1.262943339134636E-22</v>
      </c>
      <c r="P67" s="1">
        <f>'App MESURE'!T63</f>
        <v>4.2856517616164581E-2</v>
      </c>
      <c r="Q67" s="84">
        <v>21.088762809999999</v>
      </c>
      <c r="R67" s="78">
        <f t="shared" si="11"/>
        <v>1.8366811021846251E-3</v>
      </c>
    </row>
    <row r="68" spans="1:18" s="1" customFormat="1" x14ac:dyDescent="0.2">
      <c r="A68" s="17">
        <v>35004</v>
      </c>
      <c r="B68" s="1">
        <f t="shared" si="16"/>
        <v>11</v>
      </c>
      <c r="C68" s="47"/>
      <c r="D68" s="47"/>
      <c r="E68" s="47">
        <f t="shared" si="7"/>
        <v>35.504166666666613</v>
      </c>
      <c r="F68" s="51">
        <v>35.504166666666613</v>
      </c>
      <c r="G68" s="16">
        <f t="shared" si="12"/>
        <v>0.19341410536348402</v>
      </c>
      <c r="H68" s="16">
        <f t="shared" si="13"/>
        <v>35.310752561303126</v>
      </c>
      <c r="I68" s="23">
        <f t="shared" si="8"/>
        <v>35.315579563008761</v>
      </c>
      <c r="J68" s="16">
        <f t="shared" si="9"/>
        <v>33.418541103828204</v>
      </c>
      <c r="K68" s="16">
        <f t="shared" si="2"/>
        <v>1.8970384591805569</v>
      </c>
      <c r="L68" s="16">
        <f t="shared" si="3"/>
        <v>0</v>
      </c>
      <c r="M68" s="16">
        <f t="shared" si="10"/>
        <v>7.7406204656639001E-23</v>
      </c>
      <c r="N68" s="16">
        <f t="shared" si="4"/>
        <v>4.7991846887116179E-23</v>
      </c>
      <c r="O68" s="16">
        <f t="shared" si="5"/>
        <v>0.19341410536348402</v>
      </c>
      <c r="P68" s="1">
        <f>'App MESURE'!T64</f>
        <v>2.4806360784885855</v>
      </c>
      <c r="Q68" s="84">
        <v>17.434931469999999</v>
      </c>
      <c r="R68" s="78">
        <f t="shared" si="11"/>
        <v>5.2313843543462832</v>
      </c>
    </row>
    <row r="69" spans="1:18" s="1" customFormat="1" x14ac:dyDescent="0.2">
      <c r="A69" s="17">
        <v>35034</v>
      </c>
      <c r="B69" s="1">
        <f t="shared" si="16"/>
        <v>12</v>
      </c>
      <c r="C69" s="47"/>
      <c r="D69" s="47"/>
      <c r="E69" s="47">
        <f t="shared" si="7"/>
        <v>88.243749999999935</v>
      </c>
      <c r="F69" s="51">
        <v>88.243749999999935</v>
      </c>
      <c r="G69" s="16">
        <f t="shared" si="12"/>
        <v>5.6329479067072254</v>
      </c>
      <c r="H69" s="16">
        <f t="shared" si="13"/>
        <v>82.610802093292705</v>
      </c>
      <c r="I69" s="23">
        <f t="shared" si="8"/>
        <v>84.507840552473255</v>
      </c>
      <c r="J69" s="16">
        <f t="shared" si="9"/>
        <v>57.761050088632778</v>
      </c>
      <c r="K69" s="16">
        <f t="shared" si="2"/>
        <v>26.746790463840476</v>
      </c>
      <c r="L69" s="16">
        <f t="shared" si="3"/>
        <v>0</v>
      </c>
      <c r="M69" s="16">
        <f t="shared" si="10"/>
        <v>2.9414357769522822E-23</v>
      </c>
      <c r="N69" s="16">
        <f t="shared" si="4"/>
        <v>1.8236901817104151E-23</v>
      </c>
      <c r="O69" s="16">
        <f t="shared" si="5"/>
        <v>5.6329479067072254</v>
      </c>
      <c r="P69" s="1">
        <f>'App MESURE'!T65</f>
        <v>5.4053413086293673</v>
      </c>
      <c r="Q69" s="84">
        <v>13.609589550000001</v>
      </c>
      <c r="R69" s="78">
        <f t="shared" si="11"/>
        <v>5.1804763488575642E-2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>
        <f t="shared" si="7"/>
        <v>205.02499999999975</v>
      </c>
      <c r="F70" s="51">
        <v>205.02499999999975</v>
      </c>
      <c r="G70" s="16">
        <f t="shared" si="12"/>
        <v>17.677706636089923</v>
      </c>
      <c r="H70" s="16">
        <f t="shared" si="13"/>
        <v>187.34729336390984</v>
      </c>
      <c r="I70" s="23">
        <f t="shared" si="8"/>
        <v>214.09408382775032</v>
      </c>
      <c r="J70" s="16">
        <f t="shared" si="9"/>
        <v>71.022142369907201</v>
      </c>
      <c r="K70" s="16">
        <f t="shared" si="2"/>
        <v>143.07194145784314</v>
      </c>
      <c r="L70" s="16">
        <f t="shared" si="3"/>
        <v>38.670162559891033</v>
      </c>
      <c r="M70" s="16">
        <f t="shared" si="10"/>
        <v>38.670162559891033</v>
      </c>
      <c r="N70" s="16">
        <f t="shared" si="4"/>
        <v>23.975500787132439</v>
      </c>
      <c r="O70" s="16">
        <f t="shared" si="5"/>
        <v>41.653207423222362</v>
      </c>
      <c r="P70" s="1">
        <f>'App MESURE'!T66</f>
        <v>31.26445984389817</v>
      </c>
      <c r="Q70" s="84">
        <v>12.88423697</v>
      </c>
      <c r="R70" s="78">
        <f t="shared" si="11"/>
        <v>107.92607626691427</v>
      </c>
    </row>
    <row r="71" spans="1:18" s="1" customFormat="1" x14ac:dyDescent="0.2">
      <c r="A71" s="17">
        <v>35096</v>
      </c>
      <c r="B71" s="1">
        <f t="shared" si="16"/>
        <v>2</v>
      </c>
      <c r="C71" s="47"/>
      <c r="D71" s="47"/>
      <c r="E71" s="47">
        <f t="shared" ref="E71:E134" si="17">F71</f>
        <v>51.027083333333266</v>
      </c>
      <c r="F71" s="51">
        <v>51.027083333333266</v>
      </c>
      <c r="G71" s="16">
        <f t="shared" ref="G71:G77" si="18">IF((F71-$J$2)&gt;0,$I$2*(F71-$J$2),0)</f>
        <v>1.794439835318538</v>
      </c>
      <c r="H71" s="16">
        <f t="shared" ref="H71:H77" si="19">F71-G71</f>
        <v>49.232643498014731</v>
      </c>
      <c r="I71" s="23">
        <f t="shared" ref="I71:I77" si="20">H71+K70-L70</f>
        <v>153.63442239596685</v>
      </c>
      <c r="J71" s="16">
        <f t="shared" ref="J71:J134" si="21">I71/SQRT(1+(I71/($K$2*(300+(25*Q71)+0.05*(Q71)^3)))^2)</f>
        <v>59.269222466025376</v>
      </c>
      <c r="K71" s="16">
        <f t="shared" ref="K71:K77" si="22">I71-J71</f>
        <v>94.365199929941468</v>
      </c>
      <c r="L71" s="16">
        <f t="shared" ref="L71:L77" si="23">IF(K71&gt;$N$2,(K71-$N$2)/$L$2,0)</f>
        <v>17.180662982112299</v>
      </c>
      <c r="M71" s="16">
        <f t="shared" ref="M71:M77" si="24">L71+M70-N70</f>
        <v>31.875324754870896</v>
      </c>
      <c r="N71" s="16">
        <f t="shared" ref="N71:N77" si="25">$M$2*M71</f>
        <v>19.762701348019956</v>
      </c>
      <c r="O71" s="16">
        <f t="shared" ref="O71:O77" si="26">N71+G71</f>
        <v>21.557141183338494</v>
      </c>
      <c r="P71" s="1">
        <f>'App MESURE'!T67</f>
        <v>7.0070406302429076</v>
      </c>
      <c r="Q71" s="84">
        <v>10.541506139999999</v>
      </c>
      <c r="R71" s="78">
        <f t="shared" ref="R71:R134" si="27">(P71-O71)^2</f>
        <v>211.70542610519246</v>
      </c>
    </row>
    <row r="72" spans="1:18" s="1" customFormat="1" x14ac:dyDescent="0.2">
      <c r="A72" s="17">
        <v>35125</v>
      </c>
      <c r="B72" s="1">
        <f t="shared" si="16"/>
        <v>3</v>
      </c>
      <c r="C72" s="47"/>
      <c r="D72" s="47"/>
      <c r="E72" s="47">
        <f t="shared" si="17"/>
        <v>97.564583333333118</v>
      </c>
      <c r="F72" s="51">
        <v>97.564583333333118</v>
      </c>
      <c r="G72" s="16">
        <f t="shared" si="18"/>
        <v>6.5942939160776195</v>
      </c>
      <c r="H72" s="16">
        <f t="shared" si="19"/>
        <v>90.970289417255501</v>
      </c>
      <c r="I72" s="23">
        <f t="shared" si="20"/>
        <v>168.15482636508469</v>
      </c>
      <c r="J72" s="16">
        <f t="shared" si="21"/>
        <v>70.716592986654277</v>
      </c>
      <c r="K72" s="16">
        <f t="shared" si="22"/>
        <v>97.438233378430411</v>
      </c>
      <c r="L72" s="16">
        <f t="shared" si="23"/>
        <v>18.536490716061063</v>
      </c>
      <c r="M72" s="16">
        <f t="shared" si="24"/>
        <v>30.649114122912</v>
      </c>
      <c r="N72" s="16">
        <f t="shared" si="25"/>
        <v>19.002450756205441</v>
      </c>
      <c r="O72" s="16">
        <f t="shared" si="26"/>
        <v>25.596744672283059</v>
      </c>
      <c r="P72" s="1">
        <f>'App MESURE'!T68</f>
        <v>15.029906776570135</v>
      </c>
      <c r="Q72" s="84">
        <v>13.390184980000001</v>
      </c>
      <c r="R72" s="78">
        <f t="shared" si="27"/>
        <v>111.65806311427474</v>
      </c>
    </row>
    <row r="73" spans="1:18" s="1" customFormat="1" x14ac:dyDescent="0.2">
      <c r="A73" s="17">
        <v>35156</v>
      </c>
      <c r="B73" s="1">
        <f t="shared" si="16"/>
        <v>4</v>
      </c>
      <c r="C73" s="47"/>
      <c r="D73" s="47"/>
      <c r="E73" s="47">
        <f t="shared" si="17"/>
        <v>25.756249999999934</v>
      </c>
      <c r="F73" s="51">
        <v>25.756249999999934</v>
      </c>
      <c r="G73" s="16">
        <f t="shared" si="18"/>
        <v>0</v>
      </c>
      <c r="H73" s="16">
        <f t="shared" si="19"/>
        <v>25.756249999999934</v>
      </c>
      <c r="I73" s="23">
        <f t="shared" si="20"/>
        <v>104.65799266236928</v>
      </c>
      <c r="J73" s="16">
        <f t="shared" si="21"/>
        <v>68.866855903422433</v>
      </c>
      <c r="K73" s="16">
        <f t="shared" si="22"/>
        <v>35.791136758946848</v>
      </c>
      <c r="L73" s="16">
        <f t="shared" si="23"/>
        <v>0</v>
      </c>
      <c r="M73" s="16">
        <f t="shared" si="24"/>
        <v>11.646663366706559</v>
      </c>
      <c r="N73" s="16">
        <f t="shared" si="25"/>
        <v>7.2209312873580664</v>
      </c>
      <c r="O73" s="16">
        <f t="shared" si="26"/>
        <v>7.2209312873580664</v>
      </c>
      <c r="P73" s="1">
        <f>'App MESURE'!T69</f>
        <v>0.63944445254941984</v>
      </c>
      <c r="Q73" s="84">
        <v>15.69435432</v>
      </c>
      <c r="R73" s="78">
        <f t="shared" si="27"/>
        <v>43.315968956759541</v>
      </c>
    </row>
    <row r="74" spans="1:18" s="1" customFormat="1" x14ac:dyDescent="0.2">
      <c r="A74" s="17">
        <v>35186</v>
      </c>
      <c r="B74" s="1">
        <f t="shared" si="16"/>
        <v>5</v>
      </c>
      <c r="C74" s="47"/>
      <c r="D74" s="47"/>
      <c r="E74" s="47">
        <f t="shared" si="17"/>
        <v>55.104166666666622</v>
      </c>
      <c r="F74" s="51">
        <v>55.104166666666622</v>
      </c>
      <c r="G74" s="16">
        <f t="shared" si="18"/>
        <v>2.2149481366904427</v>
      </c>
      <c r="H74" s="16">
        <f t="shared" si="19"/>
        <v>52.889218529976176</v>
      </c>
      <c r="I74" s="23">
        <f t="shared" si="20"/>
        <v>88.680355288923025</v>
      </c>
      <c r="J74" s="16">
        <f t="shared" si="21"/>
        <v>69.727552549649872</v>
      </c>
      <c r="K74" s="16">
        <f t="shared" si="22"/>
        <v>18.952802739273153</v>
      </c>
      <c r="L74" s="16">
        <f t="shared" si="23"/>
        <v>0</v>
      </c>
      <c r="M74" s="16">
        <f t="shared" si="24"/>
        <v>4.4257320793484922</v>
      </c>
      <c r="N74" s="16">
        <f t="shared" si="25"/>
        <v>2.7439538891960651</v>
      </c>
      <c r="O74" s="16">
        <f t="shared" si="26"/>
        <v>4.9589020258865073</v>
      </c>
      <c r="P74" s="1">
        <f>'App MESURE'!T70</f>
        <v>0.93427208403238737</v>
      </c>
      <c r="Q74" s="84">
        <v>18.678924479999999</v>
      </c>
      <c r="R74" s="78">
        <f t="shared" si="27"/>
        <v>16.197646168868697</v>
      </c>
    </row>
    <row r="75" spans="1:18" s="1" customFormat="1" x14ac:dyDescent="0.2">
      <c r="A75" s="17">
        <v>35217</v>
      </c>
      <c r="B75" s="1">
        <f t="shared" si="16"/>
        <v>6</v>
      </c>
      <c r="C75" s="47"/>
      <c r="D75" s="47"/>
      <c r="E75" s="47">
        <f t="shared" si="17"/>
        <v>7.1145833333333153</v>
      </c>
      <c r="F75" s="51">
        <v>7.1145833333333153</v>
      </c>
      <c r="G75" s="16">
        <f t="shared" si="18"/>
        <v>0</v>
      </c>
      <c r="H75" s="16">
        <f t="shared" si="19"/>
        <v>7.1145833333333153</v>
      </c>
      <c r="I75" s="23">
        <f t="shared" si="20"/>
        <v>26.067386072606467</v>
      </c>
      <c r="J75" s="16">
        <f t="shared" si="21"/>
        <v>25.715692165155112</v>
      </c>
      <c r="K75" s="16">
        <f t="shared" si="22"/>
        <v>0.35169390745135587</v>
      </c>
      <c r="L75" s="16">
        <f t="shared" si="23"/>
        <v>0</v>
      </c>
      <c r="M75" s="16">
        <f t="shared" si="24"/>
        <v>1.6817781901524271</v>
      </c>
      <c r="N75" s="16">
        <f t="shared" si="25"/>
        <v>1.0427024778945049</v>
      </c>
      <c r="O75" s="16">
        <f t="shared" si="26"/>
        <v>1.0427024778945049</v>
      </c>
      <c r="P75" s="1">
        <f>'App MESURE'!T71</f>
        <v>0.2973486031074476</v>
      </c>
      <c r="Q75" s="84">
        <v>23.3577485</v>
      </c>
      <c r="R75" s="78">
        <f t="shared" si="27"/>
        <v>0.55555239866008022</v>
      </c>
    </row>
    <row r="76" spans="1:18" s="1" customFormat="1" x14ac:dyDescent="0.2">
      <c r="A76" s="17">
        <v>35247</v>
      </c>
      <c r="B76" s="1">
        <f t="shared" si="16"/>
        <v>7</v>
      </c>
      <c r="C76" s="47"/>
      <c r="D76" s="47"/>
      <c r="E76" s="47">
        <f t="shared" si="17"/>
        <v>3.2708333333333264</v>
      </c>
      <c r="F76" s="51">
        <v>3.2708333333333264</v>
      </c>
      <c r="G76" s="16">
        <f t="shared" si="18"/>
        <v>0</v>
      </c>
      <c r="H76" s="16">
        <f t="shared" si="19"/>
        <v>3.2708333333333264</v>
      </c>
      <c r="I76" s="23">
        <f t="shared" si="20"/>
        <v>3.6225272407846822</v>
      </c>
      <c r="J76" s="16">
        <f t="shared" si="21"/>
        <v>3.6217306861174614</v>
      </c>
      <c r="K76" s="16">
        <f t="shared" si="22"/>
        <v>7.9655466722083901E-4</v>
      </c>
      <c r="L76" s="16">
        <f t="shared" si="23"/>
        <v>0</v>
      </c>
      <c r="M76" s="16">
        <f t="shared" si="24"/>
        <v>0.63907571225792226</v>
      </c>
      <c r="N76" s="16">
        <f t="shared" si="25"/>
        <v>0.39622694159991179</v>
      </c>
      <c r="O76" s="16">
        <f t="shared" si="26"/>
        <v>0.39622694159991179</v>
      </c>
      <c r="P76" s="1">
        <f>'App MESURE'!T72</f>
        <v>8.6721423882121285E-2</v>
      </c>
      <c r="Q76" s="84">
        <v>24.713283350000001</v>
      </c>
      <c r="R76" s="78">
        <f t="shared" si="27"/>
        <v>9.579366549775753E-2</v>
      </c>
    </row>
    <row r="77" spans="1:18" s="4" customFormat="1" ht="13.5" thickBot="1" x14ac:dyDescent="0.25">
      <c r="A77" s="17">
        <v>35278</v>
      </c>
      <c r="B77" s="4">
        <f t="shared" si="16"/>
        <v>8</v>
      </c>
      <c r="C77" s="48"/>
      <c r="D77" s="48"/>
      <c r="E77" s="47">
        <f t="shared" si="17"/>
        <v>0.26249999999999973</v>
      </c>
      <c r="F77" s="58">
        <v>0.26249999999999973</v>
      </c>
      <c r="G77" s="25">
        <f t="shared" si="18"/>
        <v>0</v>
      </c>
      <c r="H77" s="25">
        <f t="shared" si="19"/>
        <v>0.26249999999999973</v>
      </c>
      <c r="I77" s="24">
        <f t="shared" si="20"/>
        <v>0.26329655466722057</v>
      </c>
      <c r="J77" s="25">
        <f t="shared" si="21"/>
        <v>0.26329608280858324</v>
      </c>
      <c r="K77" s="25">
        <f t="shared" si="22"/>
        <v>4.7185863732979172E-7</v>
      </c>
      <c r="L77" s="25">
        <f t="shared" si="23"/>
        <v>0</v>
      </c>
      <c r="M77" s="25">
        <f t="shared" si="24"/>
        <v>0.24284877065801047</v>
      </c>
      <c r="N77" s="25">
        <f t="shared" si="25"/>
        <v>0.15056623780796649</v>
      </c>
      <c r="O77" s="25">
        <f t="shared" si="26"/>
        <v>0.15056623780796649</v>
      </c>
      <c r="P77" s="4">
        <f>'App MESURE'!T73</f>
        <v>2.7730687869282969E-2</v>
      </c>
      <c r="Q77" s="85">
        <v>21.630289449999999</v>
      </c>
      <c r="R77" s="79">
        <f t="shared" si="27"/>
        <v>1.5088572328738814E-2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>
        <f t="shared" si="17"/>
        <v>19.602083333333304</v>
      </c>
      <c r="F78" s="51">
        <v>19.602083333333304</v>
      </c>
      <c r="G78" s="16">
        <f t="shared" ref="G78:G90" si="28">IF((F78-$J$2)&gt;0,$I$2*(F78-$J$2),0)</f>
        <v>0</v>
      </c>
      <c r="H78" s="16">
        <f t="shared" ref="H78:H90" si="29">F78-G78</f>
        <v>19.602083333333304</v>
      </c>
      <c r="I78" s="23">
        <f t="shared" ref="I78:I142" si="30">H78+K77-L77</f>
        <v>19.602083805191942</v>
      </c>
      <c r="J78" s="16">
        <f t="shared" si="21"/>
        <v>19.378416589160135</v>
      </c>
      <c r="K78" s="16">
        <f t="shared" ref="K78:K141" si="31">I78-J78</f>
        <v>0.2236672160318065</v>
      </c>
      <c r="L78" s="16">
        <f t="shared" ref="L78:L141" si="32">IF(K78&gt;$N$2,(K78-$N$2)/$L$2,0)</f>
        <v>0</v>
      </c>
      <c r="M78" s="16">
        <f t="shared" ref="M78:M142" si="33">L78+M77-N77</f>
        <v>9.228253285004398E-2</v>
      </c>
      <c r="N78" s="16">
        <f t="shared" ref="N78:N141" si="34">$M$2*M78</f>
        <v>5.7215170367027265E-2</v>
      </c>
      <c r="O78" s="16">
        <f t="shared" ref="O78:O141" si="35">N78+G78</f>
        <v>5.7215170367027265E-2</v>
      </c>
      <c r="P78" s="1">
        <f>'App MESURE'!T74</f>
        <v>0.10209935079145091</v>
      </c>
      <c r="Q78" s="84">
        <v>20.528632529999999</v>
      </c>
      <c r="R78" s="78">
        <f t="shared" si="27"/>
        <v>2.0145896523722146E-3</v>
      </c>
    </row>
    <row r="79" spans="1:18" s="1" customFormat="1" x14ac:dyDescent="0.2">
      <c r="A79" s="17">
        <v>35339</v>
      </c>
      <c r="B79" s="1">
        <f t="shared" ref="B79:B89" si="36">B78+1</f>
        <v>10</v>
      </c>
      <c r="C79" s="47"/>
      <c r="D79" s="47"/>
      <c r="E79" s="47">
        <f t="shared" si="17"/>
        <v>25.808333333333294</v>
      </c>
      <c r="F79" s="51">
        <v>25.808333333333294</v>
      </c>
      <c r="G79" s="16">
        <f t="shared" si="28"/>
        <v>0</v>
      </c>
      <c r="H79" s="16">
        <f t="shared" si="29"/>
        <v>25.808333333333294</v>
      </c>
      <c r="I79" s="23">
        <f t="shared" si="30"/>
        <v>26.032000549365101</v>
      </c>
      <c r="J79" s="16">
        <f t="shared" si="21"/>
        <v>25.335534621750636</v>
      </c>
      <c r="K79" s="16">
        <f t="shared" si="31"/>
        <v>0.69646592761446513</v>
      </c>
      <c r="L79" s="16">
        <f t="shared" si="32"/>
        <v>0</v>
      </c>
      <c r="M79" s="16">
        <f t="shared" si="33"/>
        <v>3.5067362483016715E-2</v>
      </c>
      <c r="N79" s="16">
        <f t="shared" si="34"/>
        <v>2.1741764739470364E-2</v>
      </c>
      <c r="O79" s="16">
        <f t="shared" si="35"/>
        <v>2.1741764739470364E-2</v>
      </c>
      <c r="P79" s="1">
        <f>'App MESURE'!T75</f>
        <v>0.18075366547523525</v>
      </c>
      <c r="Q79" s="84">
        <v>18.351383389999999</v>
      </c>
      <c r="R79" s="78">
        <f t="shared" si="27"/>
        <v>2.5284784575600742E-2</v>
      </c>
    </row>
    <row r="80" spans="1:18" s="1" customFormat="1" x14ac:dyDescent="0.2">
      <c r="A80" s="17">
        <v>35370</v>
      </c>
      <c r="B80" s="1">
        <f t="shared" si="36"/>
        <v>11</v>
      </c>
      <c r="C80" s="47"/>
      <c r="D80" s="47"/>
      <c r="E80" s="47">
        <f t="shared" si="17"/>
        <v>32.29791666666663</v>
      </c>
      <c r="F80" s="51">
        <v>32.29791666666663</v>
      </c>
      <c r="G80" s="16">
        <f t="shared" si="28"/>
        <v>0</v>
      </c>
      <c r="H80" s="16">
        <f t="shared" si="29"/>
        <v>32.29791666666663</v>
      </c>
      <c r="I80" s="23">
        <f t="shared" si="30"/>
        <v>32.994382594281092</v>
      </c>
      <c r="J80" s="16">
        <f t="shared" si="21"/>
        <v>30.823669879202527</v>
      </c>
      <c r="K80" s="16">
        <f t="shared" si="31"/>
        <v>2.1707127150785652</v>
      </c>
      <c r="L80" s="16">
        <f t="shared" si="32"/>
        <v>0</v>
      </c>
      <c r="M80" s="16">
        <f t="shared" si="33"/>
        <v>1.3325597743546351E-2</v>
      </c>
      <c r="N80" s="16">
        <f t="shared" si="34"/>
        <v>8.2618706009987379E-3</v>
      </c>
      <c r="O80" s="16">
        <f t="shared" si="35"/>
        <v>8.2618706009987379E-3</v>
      </c>
      <c r="P80" s="1">
        <f>'App MESURE'!T76</f>
        <v>0.55322722299219484</v>
      </c>
      <c r="Q80" s="84">
        <v>14.88034373</v>
      </c>
      <c r="R80" s="78">
        <f t="shared" si="27"/>
        <v>0.29698723530686061</v>
      </c>
    </row>
    <row r="81" spans="1:18" s="1" customFormat="1" x14ac:dyDescent="0.2">
      <c r="A81" s="17">
        <v>35400</v>
      </c>
      <c r="B81" s="1">
        <f t="shared" si="36"/>
        <v>12</v>
      </c>
      <c r="C81" s="47"/>
      <c r="D81" s="47"/>
      <c r="E81" s="47">
        <f t="shared" si="17"/>
        <v>196.99999999999957</v>
      </c>
      <c r="F81" s="51">
        <v>196.99999999999957</v>
      </c>
      <c r="G81" s="16">
        <f t="shared" si="28"/>
        <v>16.850012217651191</v>
      </c>
      <c r="H81" s="16">
        <f t="shared" si="29"/>
        <v>180.14998778234838</v>
      </c>
      <c r="I81" s="23">
        <f t="shared" si="30"/>
        <v>182.32070049742694</v>
      </c>
      <c r="J81" s="16">
        <f t="shared" si="21"/>
        <v>68.574919796430564</v>
      </c>
      <c r="K81" s="16">
        <f t="shared" si="31"/>
        <v>113.74578070099638</v>
      </c>
      <c r="L81" s="16">
        <f t="shared" si="32"/>
        <v>25.731409125910712</v>
      </c>
      <c r="M81" s="16">
        <f t="shared" si="33"/>
        <v>25.736472853053257</v>
      </c>
      <c r="N81" s="16">
        <f t="shared" si="34"/>
        <v>15.95661316889302</v>
      </c>
      <c r="O81" s="16">
        <f t="shared" si="35"/>
        <v>32.806625386544212</v>
      </c>
      <c r="P81" s="1">
        <f>'App MESURE'!T77</f>
        <v>32.283562623094312</v>
      </c>
      <c r="Q81" s="84">
        <v>12.63423396</v>
      </c>
      <c r="R81" s="78">
        <f t="shared" si="27"/>
        <v>0.27359465450784615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>
        <f t="shared" si="17"/>
        <v>94.270833333333158</v>
      </c>
      <c r="F82" s="51">
        <v>94.270833333333158</v>
      </c>
      <c r="G82" s="16">
        <f t="shared" si="28"/>
        <v>6.2545782162978698</v>
      </c>
      <c r="H82" s="16">
        <f t="shared" si="29"/>
        <v>88.016255117035286</v>
      </c>
      <c r="I82" s="23">
        <f t="shared" si="30"/>
        <v>176.03062669212096</v>
      </c>
      <c r="J82" s="16">
        <f t="shared" si="21"/>
        <v>67.693425428306227</v>
      </c>
      <c r="K82" s="16">
        <f t="shared" si="31"/>
        <v>108.33720126381473</v>
      </c>
      <c r="L82" s="16">
        <f t="shared" si="32"/>
        <v>23.345134415558416</v>
      </c>
      <c r="M82" s="16">
        <f t="shared" si="33"/>
        <v>33.124994099718656</v>
      </c>
      <c r="N82" s="16">
        <f t="shared" si="34"/>
        <v>20.537496341825566</v>
      </c>
      <c r="O82" s="16">
        <f t="shared" si="35"/>
        <v>26.792074558123435</v>
      </c>
      <c r="P82" s="1">
        <f>'App MESURE'!T78</f>
        <v>32.497845211175139</v>
      </c>
      <c r="Q82" s="84">
        <v>12.499606229999999</v>
      </c>
      <c r="R82" s="78">
        <f t="shared" si="27"/>
        <v>32.555818745226077</v>
      </c>
    </row>
    <row r="83" spans="1:18" s="1" customFormat="1" x14ac:dyDescent="0.2">
      <c r="A83" s="17">
        <v>35462</v>
      </c>
      <c r="B83" s="1">
        <f t="shared" si="36"/>
        <v>2</v>
      </c>
      <c r="C83" s="47"/>
      <c r="D83" s="47"/>
      <c r="E83" s="47">
        <f t="shared" si="17"/>
        <v>3.8395833333333247</v>
      </c>
      <c r="F83" s="51">
        <v>3.8395833333333247</v>
      </c>
      <c r="G83" s="16">
        <f t="shared" si="28"/>
        <v>0</v>
      </c>
      <c r="H83" s="16">
        <f t="shared" si="29"/>
        <v>3.8395833333333247</v>
      </c>
      <c r="I83" s="23">
        <f t="shared" si="30"/>
        <v>88.831650181589637</v>
      </c>
      <c r="J83" s="16">
        <f t="shared" si="21"/>
        <v>60.22739535727424</v>
      </c>
      <c r="K83" s="16">
        <f t="shared" si="31"/>
        <v>28.604254824315397</v>
      </c>
      <c r="L83" s="16">
        <f t="shared" si="32"/>
        <v>0</v>
      </c>
      <c r="M83" s="16">
        <f t="shared" si="33"/>
        <v>12.58749775789309</v>
      </c>
      <c r="N83" s="16">
        <f t="shared" si="34"/>
        <v>7.8042486098937154</v>
      </c>
      <c r="O83" s="16">
        <f t="shared" si="35"/>
        <v>7.8042486098937154</v>
      </c>
      <c r="P83" s="1">
        <f>'App MESURE'!T79</f>
        <v>1.4193070245823913</v>
      </c>
      <c r="Q83" s="84">
        <v>14.114159709999999</v>
      </c>
      <c r="R83" s="78">
        <f t="shared" si="27"/>
        <v>40.767479047837888</v>
      </c>
    </row>
    <row r="84" spans="1:18" s="1" customFormat="1" x14ac:dyDescent="0.2">
      <c r="A84" s="17">
        <v>35490</v>
      </c>
      <c r="B84" s="1">
        <f t="shared" si="36"/>
        <v>3</v>
      </c>
      <c r="C84" s="47"/>
      <c r="D84" s="47"/>
      <c r="E84" s="47">
        <f t="shared" si="17"/>
        <v>9.0791666666666568</v>
      </c>
      <c r="F84" s="51">
        <v>9.0791666666666568</v>
      </c>
      <c r="G84" s="16">
        <f t="shared" si="28"/>
        <v>0</v>
      </c>
      <c r="H84" s="16">
        <f t="shared" si="29"/>
        <v>9.0791666666666568</v>
      </c>
      <c r="I84" s="23">
        <f t="shared" si="30"/>
        <v>37.683421490982056</v>
      </c>
      <c r="J84" s="16">
        <f t="shared" si="21"/>
        <v>35.241293880332805</v>
      </c>
      <c r="K84" s="16">
        <f t="shared" si="31"/>
        <v>2.4421276106492513</v>
      </c>
      <c r="L84" s="16">
        <f t="shared" si="32"/>
        <v>0</v>
      </c>
      <c r="M84" s="16">
        <f t="shared" si="33"/>
        <v>4.7832491479993742</v>
      </c>
      <c r="N84" s="16">
        <f t="shared" si="34"/>
        <v>2.9656144717596118</v>
      </c>
      <c r="O84" s="16">
        <f t="shared" si="35"/>
        <v>2.9656144717596118</v>
      </c>
      <c r="P84" s="1">
        <f>'App MESURE'!T80</f>
        <v>0.98267473922240856</v>
      </c>
      <c r="Q84" s="84">
        <v>16.897415649999999</v>
      </c>
      <c r="R84" s="78">
        <f t="shared" si="27"/>
        <v>3.9320499828747155</v>
      </c>
    </row>
    <row r="85" spans="1:18" s="1" customFormat="1" x14ac:dyDescent="0.2">
      <c r="A85" s="17">
        <v>35521</v>
      </c>
      <c r="B85" s="1">
        <f t="shared" si="36"/>
        <v>4</v>
      </c>
      <c r="C85" s="47"/>
      <c r="D85" s="47"/>
      <c r="E85" s="47">
        <f t="shared" si="17"/>
        <v>92.58124999999977</v>
      </c>
      <c r="F85" s="51">
        <v>92.58124999999977</v>
      </c>
      <c r="G85" s="16">
        <f t="shared" si="28"/>
        <v>6.0803154506296924</v>
      </c>
      <c r="H85" s="16">
        <f t="shared" si="29"/>
        <v>86.500934549370072</v>
      </c>
      <c r="I85" s="23">
        <f t="shared" si="30"/>
        <v>88.943062160019323</v>
      </c>
      <c r="J85" s="16">
        <f t="shared" si="21"/>
        <v>66.81973666852673</v>
      </c>
      <c r="K85" s="16">
        <f t="shared" si="31"/>
        <v>22.123325491492594</v>
      </c>
      <c r="L85" s="16">
        <f t="shared" si="32"/>
        <v>0</v>
      </c>
      <c r="M85" s="16">
        <f t="shared" si="33"/>
        <v>1.8176346762397624</v>
      </c>
      <c r="N85" s="16">
        <f t="shared" si="34"/>
        <v>1.1269334992686526</v>
      </c>
      <c r="O85" s="16">
        <f t="shared" si="35"/>
        <v>7.2072489498983447</v>
      </c>
      <c r="P85" s="1">
        <f>'App MESURE'!T81</f>
        <v>3.2796580348676052</v>
      </c>
      <c r="Q85" s="84">
        <v>17.141959700000001</v>
      </c>
      <c r="R85" s="78">
        <f t="shared" si="27"/>
        <v>15.425970395832001</v>
      </c>
    </row>
    <row r="86" spans="1:18" s="1" customFormat="1" x14ac:dyDescent="0.2">
      <c r="A86" s="17">
        <v>35551</v>
      </c>
      <c r="B86" s="1">
        <f t="shared" si="36"/>
        <v>5</v>
      </c>
      <c r="C86" s="47"/>
      <c r="D86" s="47"/>
      <c r="E86" s="47">
        <f t="shared" si="17"/>
        <v>11.197916666666647</v>
      </c>
      <c r="F86" s="51">
        <v>11.197916666666647</v>
      </c>
      <c r="G86" s="16">
        <f t="shared" si="28"/>
        <v>0</v>
      </c>
      <c r="H86" s="16">
        <f t="shared" si="29"/>
        <v>11.197916666666647</v>
      </c>
      <c r="I86" s="23">
        <f t="shared" si="30"/>
        <v>33.321242158159237</v>
      </c>
      <c r="J86" s="16">
        <f t="shared" si="21"/>
        <v>31.835471975280157</v>
      </c>
      <c r="K86" s="16">
        <f t="shared" si="31"/>
        <v>1.4857701828790795</v>
      </c>
      <c r="L86" s="16">
        <f t="shared" si="32"/>
        <v>0</v>
      </c>
      <c r="M86" s="16">
        <f t="shared" si="33"/>
        <v>0.69070117697110978</v>
      </c>
      <c r="N86" s="16">
        <f t="shared" si="34"/>
        <v>0.42823472972208804</v>
      </c>
      <c r="O86" s="16">
        <f t="shared" si="35"/>
        <v>0.42823472972208804</v>
      </c>
      <c r="P86" s="1">
        <f>'App MESURE'!T82</f>
        <v>0.38268349259610496</v>
      </c>
      <c r="Q86" s="84">
        <v>18.03328969</v>
      </c>
      <c r="R86" s="78">
        <f t="shared" si="27"/>
        <v>2.0749152037075392E-3</v>
      </c>
    </row>
    <row r="87" spans="1:18" s="1" customFormat="1" x14ac:dyDescent="0.2">
      <c r="A87" s="17">
        <v>35582</v>
      </c>
      <c r="B87" s="1">
        <f t="shared" si="36"/>
        <v>6</v>
      </c>
      <c r="C87" s="47"/>
      <c r="D87" s="47"/>
      <c r="E87" s="47">
        <f t="shared" si="17"/>
        <v>14.131249999999982</v>
      </c>
      <c r="F87" s="51">
        <v>14.131249999999982</v>
      </c>
      <c r="G87" s="16">
        <f t="shared" si="28"/>
        <v>0</v>
      </c>
      <c r="H87" s="16">
        <f t="shared" si="29"/>
        <v>14.131249999999982</v>
      </c>
      <c r="I87" s="23">
        <f t="shared" si="30"/>
        <v>15.617020182879061</v>
      </c>
      <c r="J87" s="16">
        <f t="shared" si="21"/>
        <v>15.495952909182048</v>
      </c>
      <c r="K87" s="16">
        <f t="shared" si="31"/>
        <v>0.12106727369701353</v>
      </c>
      <c r="L87" s="16">
        <f t="shared" si="32"/>
        <v>0</v>
      </c>
      <c r="M87" s="16">
        <f t="shared" si="33"/>
        <v>0.26246644724902174</v>
      </c>
      <c r="N87" s="16">
        <f t="shared" si="34"/>
        <v>0.16272919729439347</v>
      </c>
      <c r="O87" s="16">
        <f t="shared" si="35"/>
        <v>0.16272919729439347</v>
      </c>
      <c r="P87" s="1">
        <f>'App MESURE'!T83</f>
        <v>0.25676095995331533</v>
      </c>
      <c r="Q87" s="84">
        <v>20.0876597</v>
      </c>
      <c r="R87" s="78">
        <f t="shared" si="27"/>
        <v>8.8419723887438097E-3</v>
      </c>
    </row>
    <row r="88" spans="1:18" s="1" customFormat="1" x14ac:dyDescent="0.2">
      <c r="A88" s="17">
        <v>35612</v>
      </c>
      <c r="B88" s="1">
        <f t="shared" si="36"/>
        <v>7</v>
      </c>
      <c r="C88" s="47"/>
      <c r="D88" s="47"/>
      <c r="E88" s="47">
        <f t="shared" si="17"/>
        <v>2.3916666666666631</v>
      </c>
      <c r="F88" s="51">
        <v>2.3916666666666631</v>
      </c>
      <c r="G88" s="16">
        <f t="shared" si="28"/>
        <v>0</v>
      </c>
      <c r="H88" s="16">
        <f t="shared" si="29"/>
        <v>2.3916666666666631</v>
      </c>
      <c r="I88" s="23">
        <f t="shared" si="30"/>
        <v>2.5127339403636766</v>
      </c>
      <c r="J88" s="16">
        <f t="shared" si="21"/>
        <v>2.5123557955516409</v>
      </c>
      <c r="K88" s="16">
        <f t="shared" si="31"/>
        <v>3.7814481203568562E-4</v>
      </c>
      <c r="L88" s="16">
        <f t="shared" si="32"/>
        <v>0</v>
      </c>
      <c r="M88" s="16">
        <f t="shared" si="33"/>
        <v>9.9737249954628265E-2</v>
      </c>
      <c r="N88" s="16">
        <f t="shared" si="34"/>
        <v>6.1837094971869525E-2</v>
      </c>
      <c r="O88" s="16">
        <f t="shared" si="35"/>
        <v>6.1837094971869525E-2</v>
      </c>
      <c r="P88" s="1">
        <f>'App MESURE'!T84</f>
        <v>0.1839048800058356</v>
      </c>
      <c r="Q88" s="84">
        <v>22.203522679999999</v>
      </c>
      <c r="R88" s="78">
        <f t="shared" si="27"/>
        <v>1.4900544143098552E-2</v>
      </c>
    </row>
    <row r="89" spans="1:18" s="4" customFormat="1" ht="13.5" thickBot="1" x14ac:dyDescent="0.25">
      <c r="A89" s="17">
        <v>35643</v>
      </c>
      <c r="B89" s="4">
        <f t="shared" si="36"/>
        <v>8</v>
      </c>
      <c r="C89" s="48"/>
      <c r="D89" s="48"/>
      <c r="E89" s="47">
        <f t="shared" si="17"/>
        <v>13.662499999999987</v>
      </c>
      <c r="F89" s="58">
        <v>13.662499999999987</v>
      </c>
      <c r="G89" s="25">
        <f t="shared" si="28"/>
        <v>0</v>
      </c>
      <c r="H89" s="25">
        <f t="shared" si="29"/>
        <v>13.662499999999987</v>
      </c>
      <c r="I89" s="24">
        <f t="shared" si="30"/>
        <v>13.662878144812023</v>
      </c>
      <c r="J89" s="25">
        <f t="shared" si="21"/>
        <v>13.60977151210121</v>
      </c>
      <c r="K89" s="25">
        <f t="shared" si="31"/>
        <v>5.3106632710813173E-2</v>
      </c>
      <c r="L89" s="25">
        <f t="shared" si="32"/>
        <v>0</v>
      </c>
      <c r="M89" s="25">
        <f t="shared" si="33"/>
        <v>3.7900154982758741E-2</v>
      </c>
      <c r="N89" s="25">
        <f t="shared" si="34"/>
        <v>2.349809608931042E-2</v>
      </c>
      <c r="O89" s="25">
        <f t="shared" si="35"/>
        <v>2.349809608931042E-2</v>
      </c>
      <c r="P89" s="4">
        <f>'App MESURE'!T85</f>
        <v>0.17003953607119413</v>
      </c>
      <c r="Q89" s="85">
        <v>23.123000520000002</v>
      </c>
      <c r="R89" s="79">
        <f t="shared" si="27"/>
        <v>2.1474393631964024E-2</v>
      </c>
    </row>
    <row r="90" spans="1:18" s="1" customFormat="1" x14ac:dyDescent="0.2">
      <c r="A90" s="17">
        <v>35674</v>
      </c>
      <c r="B90" s="1">
        <f t="shared" ref="B90:B153" si="37">B78</f>
        <v>9</v>
      </c>
      <c r="C90" s="47"/>
      <c r="D90" s="47"/>
      <c r="E90" s="47">
        <f t="shared" si="17"/>
        <v>28.606249999999939</v>
      </c>
      <c r="F90" s="51">
        <v>28.606249999999939</v>
      </c>
      <c r="G90" s="16">
        <f t="shared" si="28"/>
        <v>0</v>
      </c>
      <c r="H90" s="16">
        <f t="shared" si="29"/>
        <v>28.606249999999939</v>
      </c>
      <c r="I90" s="23">
        <f t="shared" si="30"/>
        <v>28.659356632710754</v>
      </c>
      <c r="J90" s="16">
        <f t="shared" si="21"/>
        <v>28.160497936583422</v>
      </c>
      <c r="K90" s="16">
        <f t="shared" si="31"/>
        <v>0.49885869612733202</v>
      </c>
      <c r="L90" s="16">
        <f t="shared" si="32"/>
        <v>0</v>
      </c>
      <c r="M90" s="16">
        <f t="shared" si="33"/>
        <v>1.4402058893448321E-2</v>
      </c>
      <c r="N90" s="16">
        <f t="shared" si="34"/>
        <v>8.9292765139379598E-3</v>
      </c>
      <c r="O90" s="16">
        <f t="shared" si="35"/>
        <v>8.9292765139379598E-3</v>
      </c>
      <c r="P90" s="1">
        <f>'App MESURE'!T86</f>
        <v>0.10071281639798677</v>
      </c>
      <c r="Q90" s="84">
        <v>22.851765929999999</v>
      </c>
      <c r="R90" s="78">
        <f t="shared" si="27"/>
        <v>8.4242181936467781E-3</v>
      </c>
    </row>
    <row r="91" spans="1:18" s="1" customFormat="1" x14ac:dyDescent="0.2">
      <c r="A91" s="17">
        <v>35704</v>
      </c>
      <c r="B91" s="1">
        <f t="shared" si="37"/>
        <v>10</v>
      </c>
      <c r="C91" s="47"/>
      <c r="D91" s="47"/>
      <c r="E91" s="47">
        <f t="shared" si="17"/>
        <v>39.829166666666652</v>
      </c>
      <c r="F91" s="51">
        <v>39.829166666666652</v>
      </c>
      <c r="G91" s="16">
        <f t="shared" ref="G91:G141" si="38">IF((F91-$J$2)&gt;0,$I$2*(F91-$J$2),0)</f>
        <v>0.6394924056435437</v>
      </c>
      <c r="H91" s="16">
        <f t="shared" ref="H91:H141" si="39">F91-G91</f>
        <v>39.189674261023107</v>
      </c>
      <c r="I91" s="23">
        <f t="shared" si="30"/>
        <v>39.688532957150443</v>
      </c>
      <c r="J91" s="16">
        <f t="shared" si="21"/>
        <v>37.876117118057003</v>
      </c>
      <c r="K91" s="16">
        <f t="shared" si="31"/>
        <v>1.8124158390934397</v>
      </c>
      <c r="L91" s="16">
        <f t="shared" si="32"/>
        <v>0</v>
      </c>
      <c r="M91" s="16">
        <f t="shared" si="33"/>
        <v>5.4727823795103613E-3</v>
      </c>
      <c r="N91" s="16">
        <f t="shared" si="34"/>
        <v>3.3931250752964239E-3</v>
      </c>
      <c r="O91" s="16">
        <f t="shared" si="35"/>
        <v>0.64288553071884014</v>
      </c>
      <c r="P91" s="1">
        <f>'App MESURE'!T87</f>
        <v>1.0261614997446924</v>
      </c>
      <c r="Q91" s="84">
        <v>20.322943970000001</v>
      </c>
      <c r="R91" s="78">
        <f t="shared" si="27"/>
        <v>0.14690046843270607</v>
      </c>
    </row>
    <row r="92" spans="1:18" s="1" customFormat="1" x14ac:dyDescent="0.2">
      <c r="A92" s="17">
        <v>35735</v>
      </c>
      <c r="B92" s="1">
        <f t="shared" si="37"/>
        <v>11</v>
      </c>
      <c r="C92" s="47"/>
      <c r="D92" s="47"/>
      <c r="E92" s="47">
        <f t="shared" si="17"/>
        <v>82.087499999999793</v>
      </c>
      <c r="F92" s="51">
        <v>82.087499999999793</v>
      </c>
      <c r="G92" s="16">
        <f t="shared" si="38"/>
        <v>4.9979954128114672</v>
      </c>
      <c r="H92" s="16">
        <f t="shared" si="39"/>
        <v>77.08950458718833</v>
      </c>
      <c r="I92" s="23">
        <f t="shared" si="30"/>
        <v>78.901920426281777</v>
      </c>
      <c r="J92" s="16">
        <f t="shared" si="21"/>
        <v>59.830285370847555</v>
      </c>
      <c r="K92" s="16">
        <f t="shared" si="31"/>
        <v>19.071635055434221</v>
      </c>
      <c r="L92" s="16">
        <f t="shared" si="32"/>
        <v>0</v>
      </c>
      <c r="M92" s="16">
        <f t="shared" si="33"/>
        <v>2.0796573042139374E-3</v>
      </c>
      <c r="N92" s="16">
        <f t="shared" si="34"/>
        <v>1.2893875286126412E-3</v>
      </c>
      <c r="O92" s="16">
        <f t="shared" si="35"/>
        <v>4.9992848003400798</v>
      </c>
      <c r="P92" s="1">
        <f>'App MESURE'!T88</f>
        <v>2.2596729156028887</v>
      </c>
      <c r="Q92" s="84">
        <v>15.74412025</v>
      </c>
      <c r="R92" s="78">
        <f t="shared" si="27"/>
        <v>7.5054732789932643</v>
      </c>
    </row>
    <row r="93" spans="1:18" s="1" customFormat="1" x14ac:dyDescent="0.2">
      <c r="A93" s="17">
        <v>35765</v>
      </c>
      <c r="B93" s="1">
        <f t="shared" si="37"/>
        <v>12</v>
      </c>
      <c r="C93" s="47"/>
      <c r="D93" s="47"/>
      <c r="E93" s="47">
        <f t="shared" si="17"/>
        <v>95.033333333333161</v>
      </c>
      <c r="F93" s="51">
        <v>95.033333333333161</v>
      </c>
      <c r="G93" s="16">
        <f t="shared" si="38"/>
        <v>6.3332220784859725</v>
      </c>
      <c r="H93" s="16">
        <f t="shared" si="39"/>
        <v>88.700111254847187</v>
      </c>
      <c r="I93" s="23">
        <f t="shared" si="30"/>
        <v>107.7717463102814</v>
      </c>
      <c r="J93" s="16">
        <f t="shared" si="21"/>
        <v>60.848071739026253</v>
      </c>
      <c r="K93" s="16">
        <f t="shared" si="31"/>
        <v>46.923674571255148</v>
      </c>
      <c r="L93" s="16">
        <f t="shared" si="32"/>
        <v>0</v>
      </c>
      <c r="M93" s="16">
        <f t="shared" si="33"/>
        <v>7.9026977560129621E-4</v>
      </c>
      <c r="N93" s="16">
        <f t="shared" si="34"/>
        <v>4.8996726087280362E-4</v>
      </c>
      <c r="O93" s="16">
        <f t="shared" si="35"/>
        <v>6.3337120457468457</v>
      </c>
      <c r="P93" s="1">
        <f>'App MESURE'!T89</f>
        <v>3.2845739295353411</v>
      </c>
      <c r="Q93" s="84">
        <v>12.577382739999999</v>
      </c>
      <c r="R93" s="78">
        <f t="shared" si="27"/>
        <v>9.2972432517338426</v>
      </c>
    </row>
    <row r="94" spans="1:18" s="1" customFormat="1" x14ac:dyDescent="0.2">
      <c r="A94" s="17">
        <v>35796</v>
      </c>
      <c r="B94" s="1">
        <f t="shared" si="37"/>
        <v>1</v>
      </c>
      <c r="C94" s="47"/>
      <c r="D94" s="47"/>
      <c r="E94" s="47">
        <f t="shared" si="17"/>
        <v>38.031249999999929</v>
      </c>
      <c r="F94" s="51">
        <v>38.031249999999929</v>
      </c>
      <c r="G94" s="16">
        <f t="shared" si="38"/>
        <v>0.45405619507432399</v>
      </c>
      <c r="H94" s="16">
        <f t="shared" si="39"/>
        <v>37.577193804925606</v>
      </c>
      <c r="I94" s="23">
        <f t="shared" si="30"/>
        <v>84.500868376180762</v>
      </c>
      <c r="J94" s="16">
        <f t="shared" si="21"/>
        <v>52.845165534521158</v>
      </c>
      <c r="K94" s="16">
        <f t="shared" si="31"/>
        <v>31.655702841659604</v>
      </c>
      <c r="L94" s="16">
        <f t="shared" si="32"/>
        <v>0</v>
      </c>
      <c r="M94" s="16">
        <f t="shared" si="33"/>
        <v>3.0030251472849259E-4</v>
      </c>
      <c r="N94" s="16">
        <f t="shared" si="34"/>
        <v>1.861875591316654E-4</v>
      </c>
      <c r="O94" s="16">
        <f t="shared" si="35"/>
        <v>0.45424238263345568</v>
      </c>
      <c r="P94" s="1">
        <f>'App MESURE'!T90</f>
        <v>1.4177944416077031</v>
      </c>
      <c r="Q94" s="84">
        <v>11.32635792</v>
      </c>
      <c r="R94" s="78">
        <f t="shared" si="27"/>
        <v>0.92843257035351168</v>
      </c>
    </row>
    <row r="95" spans="1:18" s="1" customFormat="1" x14ac:dyDescent="0.2">
      <c r="A95" s="17">
        <v>35827</v>
      </c>
      <c r="B95" s="1">
        <f t="shared" si="37"/>
        <v>2</v>
      </c>
      <c r="C95" s="47"/>
      <c r="D95" s="47"/>
      <c r="E95" s="47">
        <f t="shared" si="17"/>
        <v>63.20624999999994</v>
      </c>
      <c r="F95" s="51">
        <v>63.20624999999994</v>
      </c>
      <c r="G95" s="16">
        <f t="shared" si="38"/>
        <v>3.0505928909241291</v>
      </c>
      <c r="H95" s="16">
        <f t="shared" si="39"/>
        <v>60.155657109075811</v>
      </c>
      <c r="I95" s="23">
        <f t="shared" si="30"/>
        <v>91.811359950735408</v>
      </c>
      <c r="J95" s="16">
        <f t="shared" si="21"/>
        <v>63.89296683704702</v>
      </c>
      <c r="K95" s="16">
        <f t="shared" si="31"/>
        <v>27.918393113688388</v>
      </c>
      <c r="L95" s="16">
        <f t="shared" si="32"/>
        <v>0</v>
      </c>
      <c r="M95" s="16">
        <f t="shared" si="33"/>
        <v>1.1411495559682718E-4</v>
      </c>
      <c r="N95" s="16">
        <f t="shared" si="34"/>
        <v>7.0751272470032851E-5</v>
      </c>
      <c r="O95" s="16">
        <f t="shared" si="35"/>
        <v>3.0506636421965991</v>
      </c>
      <c r="P95" s="1">
        <f>'App MESURE'!T91</f>
        <v>6.9786796994675013</v>
      </c>
      <c r="Q95" s="84">
        <v>15.30014589</v>
      </c>
      <c r="R95" s="78">
        <f t="shared" si="27"/>
        <v>15.429310146178043</v>
      </c>
    </row>
    <row r="96" spans="1:18" s="1" customFormat="1" x14ac:dyDescent="0.2">
      <c r="A96" s="17">
        <v>35855</v>
      </c>
      <c r="B96" s="1">
        <f t="shared" si="37"/>
        <v>3</v>
      </c>
      <c r="C96" s="47"/>
      <c r="D96" s="47"/>
      <c r="E96" s="47">
        <f t="shared" si="17"/>
        <v>21.668749999999982</v>
      </c>
      <c r="F96" s="51">
        <v>21.668749999999982</v>
      </c>
      <c r="G96" s="16">
        <f t="shared" si="38"/>
        <v>0</v>
      </c>
      <c r="H96" s="16">
        <f t="shared" si="39"/>
        <v>21.668749999999982</v>
      </c>
      <c r="I96" s="23">
        <f t="shared" si="30"/>
        <v>49.58714311368837</v>
      </c>
      <c r="J96" s="16">
        <f t="shared" si="21"/>
        <v>44.230619971313942</v>
      </c>
      <c r="K96" s="16">
        <f t="shared" si="31"/>
        <v>5.3565231423744279</v>
      </c>
      <c r="L96" s="16">
        <f t="shared" si="32"/>
        <v>0</v>
      </c>
      <c r="M96" s="16">
        <f t="shared" si="33"/>
        <v>4.3363683126794333E-5</v>
      </c>
      <c r="N96" s="16">
        <f t="shared" si="34"/>
        <v>2.6885483538612485E-5</v>
      </c>
      <c r="O96" s="16">
        <f t="shared" si="35"/>
        <v>2.6885483538612485E-5</v>
      </c>
      <c r="P96" s="1">
        <f>'App MESURE'!T92</f>
        <v>0.28600423079728649</v>
      </c>
      <c r="Q96" s="84">
        <v>16.65610221</v>
      </c>
      <c r="R96" s="78">
        <f t="shared" si="27"/>
        <v>8.178304203269858E-2</v>
      </c>
    </row>
    <row r="97" spans="1:18" s="1" customFormat="1" x14ac:dyDescent="0.2">
      <c r="A97" s="17">
        <v>35886</v>
      </c>
      <c r="B97" s="1">
        <f t="shared" si="37"/>
        <v>4</v>
      </c>
      <c r="C97" s="47"/>
      <c r="D97" s="47"/>
      <c r="E97" s="47">
        <f t="shared" si="17"/>
        <v>21.072916666666647</v>
      </c>
      <c r="F97" s="51">
        <v>21.072916666666647</v>
      </c>
      <c r="G97" s="16">
        <f t="shared" si="38"/>
        <v>0</v>
      </c>
      <c r="H97" s="16">
        <f t="shared" si="39"/>
        <v>21.072916666666647</v>
      </c>
      <c r="I97" s="23">
        <f t="shared" si="30"/>
        <v>26.429439809041074</v>
      </c>
      <c r="J97" s="16">
        <f t="shared" si="21"/>
        <v>25.21187942398856</v>
      </c>
      <c r="K97" s="16">
        <f t="shared" si="31"/>
        <v>1.217560385052515</v>
      </c>
      <c r="L97" s="16">
        <f t="shared" si="32"/>
        <v>0</v>
      </c>
      <c r="M97" s="16">
        <f t="shared" si="33"/>
        <v>1.6478199588181848E-5</v>
      </c>
      <c r="N97" s="16">
        <f t="shared" si="34"/>
        <v>1.0216483744672746E-5</v>
      </c>
      <c r="O97" s="16">
        <f t="shared" si="35"/>
        <v>1.0216483744672746E-5</v>
      </c>
      <c r="P97" s="1">
        <f>'App MESURE'!T93</f>
        <v>0.27087840105040484</v>
      </c>
      <c r="Q97" s="84">
        <v>14.479215569999999</v>
      </c>
      <c r="R97" s="78">
        <f t="shared" si="27"/>
        <v>7.3369573410438288E-2</v>
      </c>
    </row>
    <row r="98" spans="1:18" s="1" customFormat="1" x14ac:dyDescent="0.2">
      <c r="A98" s="17">
        <v>35916</v>
      </c>
      <c r="B98" s="1">
        <f t="shared" si="37"/>
        <v>5</v>
      </c>
      <c r="C98" s="47"/>
      <c r="D98" s="47"/>
      <c r="E98" s="47">
        <f t="shared" si="17"/>
        <v>23.17291666666662</v>
      </c>
      <c r="F98" s="51">
        <v>23.17291666666662</v>
      </c>
      <c r="G98" s="16">
        <f t="shared" si="38"/>
        <v>0</v>
      </c>
      <c r="H98" s="16">
        <f t="shared" si="39"/>
        <v>23.17291666666662</v>
      </c>
      <c r="I98" s="23">
        <f t="shared" si="30"/>
        <v>24.390477051719134</v>
      </c>
      <c r="J98" s="16">
        <f t="shared" si="21"/>
        <v>23.685279071366605</v>
      </c>
      <c r="K98" s="16">
        <f t="shared" si="31"/>
        <v>0.7051979803525299</v>
      </c>
      <c r="L98" s="16">
        <f t="shared" si="32"/>
        <v>0</v>
      </c>
      <c r="M98" s="16">
        <f t="shared" si="33"/>
        <v>6.2617158435091029E-6</v>
      </c>
      <c r="N98" s="16">
        <f t="shared" si="34"/>
        <v>3.8822638229756434E-6</v>
      </c>
      <c r="O98" s="16">
        <f t="shared" si="35"/>
        <v>3.8822638229756434E-6</v>
      </c>
      <c r="P98" s="1">
        <f>'App MESURE'!T94</f>
        <v>0.19978700124006143</v>
      </c>
      <c r="Q98" s="84">
        <v>16.85487023</v>
      </c>
      <c r="R98" s="78">
        <f t="shared" si="27"/>
        <v>3.9913294627873852E-2</v>
      </c>
    </row>
    <row r="99" spans="1:18" s="1" customFormat="1" x14ac:dyDescent="0.2">
      <c r="A99" s="17">
        <v>35947</v>
      </c>
      <c r="B99" s="1">
        <f t="shared" si="37"/>
        <v>6</v>
      </c>
      <c r="C99" s="47"/>
      <c r="D99" s="47"/>
      <c r="E99" s="47">
        <f t="shared" si="17"/>
        <v>11.574999999999985</v>
      </c>
      <c r="F99" s="51">
        <v>11.574999999999985</v>
      </c>
      <c r="G99" s="16">
        <f t="shared" si="38"/>
        <v>0</v>
      </c>
      <c r="H99" s="16">
        <f t="shared" si="39"/>
        <v>11.574999999999985</v>
      </c>
      <c r="I99" s="23">
        <f t="shared" si="30"/>
        <v>12.280197980352515</v>
      </c>
      <c r="J99" s="16">
        <f t="shared" si="21"/>
        <v>12.237362407427586</v>
      </c>
      <c r="K99" s="16">
        <f t="shared" si="31"/>
        <v>4.2835572924929011E-2</v>
      </c>
      <c r="L99" s="16">
        <f t="shared" si="32"/>
        <v>0</v>
      </c>
      <c r="M99" s="16">
        <f t="shared" si="33"/>
        <v>2.3794520205334595E-6</v>
      </c>
      <c r="N99" s="16">
        <f t="shared" si="34"/>
        <v>1.475260252730745E-6</v>
      </c>
      <c r="O99" s="16">
        <f t="shared" si="35"/>
        <v>1.475260252730745E-6</v>
      </c>
      <c r="P99" s="1">
        <f>'App MESURE'!T95</f>
        <v>0.12705696987380555</v>
      </c>
      <c r="Q99" s="84">
        <v>22.38063563</v>
      </c>
      <c r="R99" s="78">
        <f t="shared" si="27"/>
        <v>1.6143098711494549E-2</v>
      </c>
    </row>
    <row r="100" spans="1:18" s="1" customFormat="1" x14ac:dyDescent="0.2">
      <c r="A100" s="17">
        <v>35977</v>
      </c>
      <c r="B100" s="1">
        <f t="shared" si="37"/>
        <v>7</v>
      </c>
      <c r="C100" s="47"/>
      <c r="D100" s="47"/>
      <c r="E100" s="47">
        <f t="shared" si="17"/>
        <v>5.6249999999999946E-2</v>
      </c>
      <c r="F100" s="51">
        <v>5.6249999999999946E-2</v>
      </c>
      <c r="G100" s="16">
        <f t="shared" si="38"/>
        <v>0</v>
      </c>
      <c r="H100" s="16">
        <f t="shared" si="39"/>
        <v>5.6249999999999946E-2</v>
      </c>
      <c r="I100" s="23">
        <f t="shared" si="30"/>
        <v>9.908557292492895E-2</v>
      </c>
      <c r="J100" s="16">
        <f t="shared" si="21"/>
        <v>9.9085555484674515E-2</v>
      </c>
      <c r="K100" s="16">
        <f t="shared" si="31"/>
        <v>1.7440254435063807E-8</v>
      </c>
      <c r="L100" s="16">
        <f t="shared" si="32"/>
        <v>0</v>
      </c>
      <c r="M100" s="16">
        <f t="shared" si="33"/>
        <v>9.0419176780271455E-7</v>
      </c>
      <c r="N100" s="16">
        <f t="shared" si="34"/>
        <v>5.6059889603768301E-7</v>
      </c>
      <c r="O100" s="16">
        <f t="shared" si="35"/>
        <v>5.6059889603768301E-7</v>
      </c>
      <c r="P100" s="1">
        <f>'App MESURE'!T96</f>
        <v>5.1427821139397506E-2</v>
      </c>
      <c r="Q100" s="84">
        <v>24.231849870000001</v>
      </c>
      <c r="R100" s="78">
        <f t="shared" si="27"/>
        <v>2.6447631267006192E-3</v>
      </c>
    </row>
    <row r="101" spans="1:18" s="1" customFormat="1" ht="13.5" thickBot="1" x14ac:dyDescent="0.25">
      <c r="A101" s="17">
        <v>36008</v>
      </c>
      <c r="B101" s="4">
        <f t="shared" si="37"/>
        <v>8</v>
      </c>
      <c r="C101" s="48"/>
      <c r="D101" s="48"/>
      <c r="E101" s="47">
        <f t="shared" si="17"/>
        <v>1.477083333333332</v>
      </c>
      <c r="F101" s="58">
        <v>1.477083333333332</v>
      </c>
      <c r="G101" s="25">
        <f t="shared" si="38"/>
        <v>0</v>
      </c>
      <c r="H101" s="25">
        <f t="shared" si="39"/>
        <v>1.477083333333332</v>
      </c>
      <c r="I101" s="24">
        <f t="shared" si="30"/>
        <v>1.4770833507735863</v>
      </c>
      <c r="J101" s="25">
        <f t="shared" si="21"/>
        <v>1.4770306232583992</v>
      </c>
      <c r="K101" s="25">
        <f t="shared" si="31"/>
        <v>5.2727515187145357E-5</v>
      </c>
      <c r="L101" s="25">
        <f t="shared" si="32"/>
        <v>0</v>
      </c>
      <c r="M101" s="25">
        <f t="shared" si="33"/>
        <v>3.4359287176503154E-7</v>
      </c>
      <c r="N101" s="25">
        <f t="shared" si="34"/>
        <v>2.1302758049431954E-7</v>
      </c>
      <c r="O101" s="25">
        <f t="shared" si="35"/>
        <v>2.1302758049431954E-7</v>
      </c>
      <c r="P101" s="4">
        <f>'App MESURE'!T97</f>
        <v>3.7436428623531991E-2</v>
      </c>
      <c r="Q101" s="85">
        <v>24.886398870000001</v>
      </c>
      <c r="R101" s="79">
        <f t="shared" si="27"/>
        <v>1.4014702381465623E-3</v>
      </c>
    </row>
    <row r="102" spans="1:18" s="1" customFormat="1" x14ac:dyDescent="0.2">
      <c r="A102" s="17">
        <v>36039</v>
      </c>
      <c r="B102" s="1">
        <f t="shared" si="37"/>
        <v>9</v>
      </c>
      <c r="C102" s="47"/>
      <c r="D102" s="47"/>
      <c r="E102" s="47">
        <f t="shared" si="17"/>
        <v>20.529166666666548</v>
      </c>
      <c r="F102" s="51">
        <v>20.529166666666548</v>
      </c>
      <c r="G102" s="16">
        <f t="shared" si="38"/>
        <v>0</v>
      </c>
      <c r="H102" s="16">
        <f t="shared" si="39"/>
        <v>20.529166666666548</v>
      </c>
      <c r="I102" s="23">
        <f t="shared" si="30"/>
        <v>20.529219394181734</v>
      </c>
      <c r="J102" s="16">
        <f t="shared" si="21"/>
        <v>20.315475678981585</v>
      </c>
      <c r="K102" s="16">
        <f t="shared" si="31"/>
        <v>0.2137437152001489</v>
      </c>
      <c r="L102" s="16">
        <f t="shared" si="32"/>
        <v>0</v>
      </c>
      <c r="M102" s="16">
        <f t="shared" si="33"/>
        <v>1.30565291270712E-7</v>
      </c>
      <c r="N102" s="16">
        <f t="shared" si="34"/>
        <v>8.0950480587841436E-8</v>
      </c>
      <c r="O102" s="16">
        <f t="shared" si="35"/>
        <v>8.0950480587841436E-8</v>
      </c>
      <c r="P102" s="1">
        <f>'App MESURE'!T98</f>
        <v>3.2898679699467519E-2</v>
      </c>
      <c r="Q102" s="84">
        <v>21.840123429999998</v>
      </c>
      <c r="R102" s="78">
        <f t="shared" si="27"/>
        <v>1.0823177996468444E-3</v>
      </c>
    </row>
    <row r="103" spans="1:18" s="1" customFormat="1" x14ac:dyDescent="0.2">
      <c r="A103" s="17">
        <v>36069</v>
      </c>
      <c r="B103" s="1">
        <f t="shared" si="37"/>
        <v>10</v>
      </c>
      <c r="C103" s="47"/>
      <c r="D103" s="47"/>
      <c r="E103" s="47">
        <f t="shared" si="17"/>
        <v>8.5562499999999879</v>
      </c>
      <c r="F103" s="51">
        <v>8.5562499999999879</v>
      </c>
      <c r="G103" s="16">
        <f t="shared" si="38"/>
        <v>0</v>
      </c>
      <c r="H103" s="16">
        <f t="shared" si="39"/>
        <v>8.5562499999999879</v>
      </c>
      <c r="I103" s="23">
        <f t="shared" si="30"/>
        <v>8.7699937152001368</v>
      </c>
      <c r="J103" s="16">
        <f t="shared" si="21"/>
        <v>8.7419825459804805</v>
      </c>
      <c r="K103" s="16">
        <f t="shared" si="31"/>
        <v>2.8011169219656296E-2</v>
      </c>
      <c r="L103" s="16">
        <f t="shared" si="32"/>
        <v>0</v>
      </c>
      <c r="M103" s="16">
        <f t="shared" si="33"/>
        <v>4.9614810682870561E-8</v>
      </c>
      <c r="N103" s="16">
        <f t="shared" si="34"/>
        <v>3.0761182623379746E-8</v>
      </c>
      <c r="O103" s="16">
        <f t="shared" si="35"/>
        <v>3.0761182623379746E-8</v>
      </c>
      <c r="P103" s="1">
        <f>'App MESURE'!T99</f>
        <v>3.1260048143555347E-2</v>
      </c>
      <c r="Q103" s="84">
        <v>18.248248740000001</v>
      </c>
      <c r="R103" s="78">
        <f t="shared" si="27"/>
        <v>9.7718868674624487E-4</v>
      </c>
    </row>
    <row r="104" spans="1:18" s="1" customFormat="1" x14ac:dyDescent="0.2">
      <c r="A104" s="17">
        <v>36100</v>
      </c>
      <c r="B104" s="1">
        <f t="shared" si="37"/>
        <v>11</v>
      </c>
      <c r="C104" s="47"/>
      <c r="D104" s="47"/>
      <c r="E104" s="47">
        <f t="shared" si="17"/>
        <v>1.2291666666666643</v>
      </c>
      <c r="F104" s="51">
        <v>1.2291666666666643</v>
      </c>
      <c r="G104" s="16">
        <f t="shared" si="38"/>
        <v>0</v>
      </c>
      <c r="H104" s="16">
        <f t="shared" si="39"/>
        <v>1.2291666666666643</v>
      </c>
      <c r="I104" s="23">
        <f t="shared" si="30"/>
        <v>1.2571778358863206</v>
      </c>
      <c r="J104" s="16">
        <f t="shared" si="21"/>
        <v>1.2570592883875458</v>
      </c>
      <c r="K104" s="16">
        <f t="shared" si="31"/>
        <v>1.1854749877482362E-4</v>
      </c>
      <c r="L104" s="16">
        <f t="shared" si="32"/>
        <v>0</v>
      </c>
      <c r="M104" s="16">
        <f t="shared" si="33"/>
        <v>1.8853628059490815E-8</v>
      </c>
      <c r="N104" s="16">
        <f t="shared" si="34"/>
        <v>1.1689249396884305E-8</v>
      </c>
      <c r="O104" s="16">
        <f t="shared" si="35"/>
        <v>1.1689249396884305E-8</v>
      </c>
      <c r="P104" s="1">
        <f>'App MESURE'!T100</f>
        <v>3.5545699905171799E-2</v>
      </c>
      <c r="Q104" s="84">
        <v>15.707162500000001</v>
      </c>
      <c r="R104" s="78">
        <f t="shared" si="27"/>
        <v>1.2634959507435649E-3</v>
      </c>
    </row>
    <row r="105" spans="1:18" s="1" customFormat="1" x14ac:dyDescent="0.2">
      <c r="A105" s="17">
        <v>36130</v>
      </c>
      <c r="B105" s="1">
        <f t="shared" si="37"/>
        <v>12</v>
      </c>
      <c r="C105" s="47"/>
      <c r="D105" s="47"/>
      <c r="E105" s="47">
        <f t="shared" si="17"/>
        <v>56.645833333333215</v>
      </c>
      <c r="F105" s="51">
        <v>56.645833333333215</v>
      </c>
      <c r="G105" s="16">
        <f t="shared" si="38"/>
        <v>2.3739548525898768</v>
      </c>
      <c r="H105" s="16">
        <f t="shared" si="39"/>
        <v>54.271878480743339</v>
      </c>
      <c r="I105" s="23">
        <f t="shared" si="30"/>
        <v>54.271997028242112</v>
      </c>
      <c r="J105" s="16">
        <f t="shared" si="21"/>
        <v>41.778778628141026</v>
      </c>
      <c r="K105" s="16">
        <f t="shared" si="31"/>
        <v>12.493218400101085</v>
      </c>
      <c r="L105" s="16">
        <f t="shared" si="32"/>
        <v>0</v>
      </c>
      <c r="M105" s="16">
        <f t="shared" si="33"/>
        <v>7.1643786626065101E-9</v>
      </c>
      <c r="N105" s="16">
        <f t="shared" si="34"/>
        <v>4.441914770816036E-9</v>
      </c>
      <c r="O105" s="16">
        <f t="shared" si="35"/>
        <v>2.3739548570317917</v>
      </c>
      <c r="P105" s="1">
        <f>'App MESURE'!T101</f>
        <v>0.64599897877306856</v>
      </c>
      <c r="Q105" s="84">
        <v>10.82042674</v>
      </c>
      <c r="R105" s="78">
        <f t="shared" si="27"/>
        <v>2.9858315172088754</v>
      </c>
    </row>
    <row r="106" spans="1:18" s="1" customFormat="1" x14ac:dyDescent="0.2">
      <c r="A106" s="17">
        <v>36161</v>
      </c>
      <c r="B106" s="1">
        <f t="shared" si="37"/>
        <v>1</v>
      </c>
      <c r="C106" s="47"/>
      <c r="D106" s="47"/>
      <c r="E106" s="47">
        <f t="shared" si="17"/>
        <v>77.158333333333189</v>
      </c>
      <c r="F106" s="51">
        <v>77.158333333333189</v>
      </c>
      <c r="G106" s="16">
        <f t="shared" si="38"/>
        <v>4.4896036698140689</v>
      </c>
      <c r="H106" s="16">
        <f t="shared" si="39"/>
        <v>72.668729663519116</v>
      </c>
      <c r="I106" s="23">
        <f t="shared" si="30"/>
        <v>85.161948063620201</v>
      </c>
      <c r="J106" s="16">
        <f t="shared" si="21"/>
        <v>50.946674647443309</v>
      </c>
      <c r="K106" s="16">
        <f t="shared" si="31"/>
        <v>34.215273416176892</v>
      </c>
      <c r="L106" s="16">
        <f t="shared" si="32"/>
        <v>0</v>
      </c>
      <c r="M106" s="16">
        <f t="shared" si="33"/>
        <v>2.7224638917904741E-9</v>
      </c>
      <c r="N106" s="16">
        <f t="shared" si="34"/>
        <v>1.6879276129100939E-9</v>
      </c>
      <c r="O106" s="16">
        <f t="shared" si="35"/>
        <v>4.4896036715019969</v>
      </c>
      <c r="P106" s="1">
        <f>'App MESURE'!T102</f>
        <v>0.20810620760084594</v>
      </c>
      <c r="Q106" s="84">
        <v>10.38629935</v>
      </c>
      <c r="R106" s="78">
        <f t="shared" si="27"/>
        <v>18.331220533391988</v>
      </c>
    </row>
    <row r="107" spans="1:18" s="1" customFormat="1" x14ac:dyDescent="0.2">
      <c r="A107" s="17">
        <v>36192</v>
      </c>
      <c r="B107" s="1">
        <f t="shared" si="37"/>
        <v>2</v>
      </c>
      <c r="C107" s="47"/>
      <c r="D107" s="47"/>
      <c r="E107" s="47">
        <f t="shared" si="17"/>
        <v>58.158333333333211</v>
      </c>
      <c r="F107" s="51">
        <v>58.158333333333211</v>
      </c>
      <c r="G107" s="16">
        <f t="shared" si="38"/>
        <v>2.529953333323653</v>
      </c>
      <c r="H107" s="16">
        <f t="shared" si="39"/>
        <v>55.628380000009557</v>
      </c>
      <c r="I107" s="23">
        <f t="shared" si="30"/>
        <v>89.843653416186442</v>
      </c>
      <c r="J107" s="16">
        <f t="shared" si="21"/>
        <v>50.70482979131701</v>
      </c>
      <c r="K107" s="16">
        <f t="shared" si="31"/>
        <v>39.138823624869431</v>
      </c>
      <c r="L107" s="16">
        <f t="shared" si="32"/>
        <v>0</v>
      </c>
      <c r="M107" s="16">
        <f t="shared" si="33"/>
        <v>1.0345362788803802E-9</v>
      </c>
      <c r="N107" s="16">
        <f t="shared" si="34"/>
        <v>6.4141249290583575E-10</v>
      </c>
      <c r="O107" s="16">
        <f t="shared" si="35"/>
        <v>2.5299533339650657</v>
      </c>
      <c r="P107" s="1">
        <f>'App MESURE'!T103</f>
        <v>1.1218323728937192E-2</v>
      </c>
      <c r="Q107" s="84">
        <v>9.8691668319999994</v>
      </c>
      <c r="R107" s="78">
        <f t="shared" si="27"/>
        <v>6.3440260517891893</v>
      </c>
    </row>
    <row r="108" spans="1:18" s="1" customFormat="1" x14ac:dyDescent="0.2">
      <c r="A108" s="17">
        <v>36220</v>
      </c>
      <c r="B108" s="1">
        <f t="shared" si="37"/>
        <v>3</v>
      </c>
      <c r="C108" s="47"/>
      <c r="D108" s="47"/>
      <c r="E108" s="47">
        <f t="shared" si="17"/>
        <v>40.01458333333327</v>
      </c>
      <c r="F108" s="51">
        <v>40.01458333333327</v>
      </c>
      <c r="G108" s="16">
        <f t="shared" si="38"/>
        <v>0.65861618633955266</v>
      </c>
      <c r="H108" s="16">
        <f t="shared" si="39"/>
        <v>39.35596714699372</v>
      </c>
      <c r="I108" s="23">
        <f t="shared" si="30"/>
        <v>78.494790771863151</v>
      </c>
      <c r="J108" s="16">
        <f t="shared" si="21"/>
        <v>55.152265628580004</v>
      </c>
      <c r="K108" s="16">
        <f t="shared" si="31"/>
        <v>23.342525143283147</v>
      </c>
      <c r="L108" s="16">
        <f t="shared" si="32"/>
        <v>0</v>
      </c>
      <c r="M108" s="16">
        <f t="shared" si="33"/>
        <v>3.9312378597454448E-10</v>
      </c>
      <c r="N108" s="16">
        <f t="shared" si="34"/>
        <v>2.4373674730421758E-10</v>
      </c>
      <c r="O108" s="16">
        <f t="shared" si="35"/>
        <v>0.65861618658328935</v>
      </c>
      <c r="P108" s="1">
        <f>'App MESURE'!T104</f>
        <v>2.0924064483186237E-2</v>
      </c>
      <c r="Q108" s="84">
        <v>13.308663660000001</v>
      </c>
      <c r="R108" s="78">
        <f t="shared" si="27"/>
        <v>0.40665124258853275</v>
      </c>
    </row>
    <row r="109" spans="1:18" s="1" customFormat="1" x14ac:dyDescent="0.2">
      <c r="A109" s="17">
        <v>36251</v>
      </c>
      <c r="B109" s="1">
        <f t="shared" si="37"/>
        <v>4</v>
      </c>
      <c r="C109" s="47"/>
      <c r="D109" s="47"/>
      <c r="E109" s="47">
        <f t="shared" si="17"/>
        <v>6.370833333333322</v>
      </c>
      <c r="F109" s="51">
        <v>6.370833333333322</v>
      </c>
      <c r="G109" s="16">
        <f t="shared" si="38"/>
        <v>0</v>
      </c>
      <c r="H109" s="16">
        <f t="shared" si="39"/>
        <v>6.370833333333322</v>
      </c>
      <c r="I109" s="23">
        <f t="shared" si="30"/>
        <v>29.71335847661647</v>
      </c>
      <c r="J109" s="16">
        <f t="shared" si="21"/>
        <v>28.42109293715631</v>
      </c>
      <c r="K109" s="16">
        <f t="shared" si="31"/>
        <v>1.2922655394601605</v>
      </c>
      <c r="L109" s="16">
        <f t="shared" si="32"/>
        <v>0</v>
      </c>
      <c r="M109" s="16">
        <f t="shared" si="33"/>
        <v>1.493870386703269E-10</v>
      </c>
      <c r="N109" s="16">
        <f t="shared" si="34"/>
        <v>9.2619963975602674E-11</v>
      </c>
      <c r="O109" s="16">
        <f t="shared" si="35"/>
        <v>9.2619963975602674E-11</v>
      </c>
      <c r="P109" s="1">
        <f>'App MESURE'!T105</f>
        <v>5.4200889926325796E-2</v>
      </c>
      <c r="Q109" s="84">
        <v>16.596875000000001</v>
      </c>
      <c r="R109" s="78">
        <f t="shared" si="27"/>
        <v>2.9377364587655158E-3</v>
      </c>
    </row>
    <row r="110" spans="1:18" s="1" customFormat="1" x14ac:dyDescent="0.2">
      <c r="A110" s="17">
        <v>36281</v>
      </c>
      <c r="B110" s="1">
        <f t="shared" si="37"/>
        <v>5</v>
      </c>
      <c r="C110" s="47"/>
      <c r="D110" s="47"/>
      <c r="E110" s="47">
        <f t="shared" si="17"/>
        <v>16.235416666666648</v>
      </c>
      <c r="F110" s="51">
        <v>16.235416666666648</v>
      </c>
      <c r="G110" s="16">
        <f t="shared" si="38"/>
        <v>0</v>
      </c>
      <c r="H110" s="16">
        <f t="shared" si="39"/>
        <v>16.235416666666648</v>
      </c>
      <c r="I110" s="23">
        <f t="shared" si="30"/>
        <v>17.527682206126808</v>
      </c>
      <c r="J110" s="16">
        <f t="shared" si="21"/>
        <v>17.33635245026209</v>
      </c>
      <c r="K110" s="16">
        <f t="shared" si="31"/>
        <v>0.19132975586471801</v>
      </c>
      <c r="L110" s="16">
        <f t="shared" si="32"/>
        <v>0</v>
      </c>
      <c r="M110" s="16">
        <f t="shared" si="33"/>
        <v>5.6767074694724225E-11</v>
      </c>
      <c r="N110" s="16">
        <f t="shared" si="34"/>
        <v>3.5195586310729017E-11</v>
      </c>
      <c r="O110" s="16">
        <f t="shared" si="35"/>
        <v>3.5195586310729017E-11</v>
      </c>
      <c r="P110" s="1">
        <f>'App MESURE'!T106</f>
        <v>5.0293383908381367E-2</v>
      </c>
      <c r="Q110" s="84">
        <v>19.26746992</v>
      </c>
      <c r="R110" s="78">
        <f t="shared" si="27"/>
        <v>2.5294244614156233E-3</v>
      </c>
    </row>
    <row r="111" spans="1:18" s="1" customFormat="1" x14ac:dyDescent="0.2">
      <c r="A111" s="17">
        <v>36312</v>
      </c>
      <c r="B111" s="1">
        <f t="shared" si="37"/>
        <v>6</v>
      </c>
      <c r="C111" s="47"/>
      <c r="D111" s="47"/>
      <c r="E111" s="47">
        <f t="shared" si="17"/>
        <v>0.14999999999999988</v>
      </c>
      <c r="F111" s="51">
        <v>0.14999999999999988</v>
      </c>
      <c r="G111" s="16">
        <f t="shared" si="38"/>
        <v>0</v>
      </c>
      <c r="H111" s="16">
        <f t="shared" si="39"/>
        <v>0.14999999999999988</v>
      </c>
      <c r="I111" s="23">
        <f t="shared" si="30"/>
        <v>0.34132975586471792</v>
      </c>
      <c r="J111" s="16">
        <f t="shared" si="21"/>
        <v>0.3413286857682199</v>
      </c>
      <c r="K111" s="16">
        <f t="shared" si="31"/>
        <v>1.0700964980236982E-6</v>
      </c>
      <c r="L111" s="16">
        <f t="shared" si="32"/>
        <v>0</v>
      </c>
      <c r="M111" s="16">
        <f t="shared" si="33"/>
        <v>2.1571488383995208E-11</v>
      </c>
      <c r="N111" s="16">
        <f t="shared" si="34"/>
        <v>1.3374322798077029E-11</v>
      </c>
      <c r="O111" s="16">
        <f t="shared" si="35"/>
        <v>1.3374322798077029E-11</v>
      </c>
      <c r="P111" s="1">
        <f>'App MESURE'!T107</f>
        <v>1.5756072653001683E-2</v>
      </c>
      <c r="Q111" s="84">
        <v>21.346526170000001</v>
      </c>
      <c r="R111" s="78">
        <f t="shared" si="27"/>
        <v>2.4825382502521393E-4</v>
      </c>
    </row>
    <row r="112" spans="1:18" s="1" customFormat="1" x14ac:dyDescent="0.2">
      <c r="A112" s="17">
        <v>36342</v>
      </c>
      <c r="B112" s="1">
        <f t="shared" si="37"/>
        <v>7</v>
      </c>
      <c r="C112" s="47"/>
      <c r="D112" s="47"/>
      <c r="E112" s="47">
        <f t="shared" si="17"/>
        <v>0.7645833333333325</v>
      </c>
      <c r="F112" s="51">
        <v>0.7645833333333325</v>
      </c>
      <c r="G112" s="16">
        <f t="shared" si="38"/>
        <v>0</v>
      </c>
      <c r="H112" s="16">
        <f t="shared" si="39"/>
        <v>0.7645833333333325</v>
      </c>
      <c r="I112" s="23">
        <f t="shared" si="30"/>
        <v>0.76458440342983058</v>
      </c>
      <c r="J112" s="16">
        <f t="shared" si="21"/>
        <v>0.76457602371353228</v>
      </c>
      <c r="K112" s="16">
        <f t="shared" si="31"/>
        <v>8.3797162983012541E-6</v>
      </c>
      <c r="L112" s="16">
        <f t="shared" si="32"/>
        <v>0</v>
      </c>
      <c r="M112" s="16">
        <f t="shared" si="33"/>
        <v>8.1971655859181792E-12</v>
      </c>
      <c r="N112" s="16">
        <f t="shared" si="34"/>
        <v>5.082242663269271E-12</v>
      </c>
      <c r="O112" s="16">
        <f t="shared" si="35"/>
        <v>5.082242663269271E-12</v>
      </c>
      <c r="P112" s="1">
        <f>'App MESURE'!T108</f>
        <v>3.3276825443139556E-2</v>
      </c>
      <c r="Q112" s="84">
        <v>23.912064059999999</v>
      </c>
      <c r="R112" s="78">
        <f t="shared" si="27"/>
        <v>1.1073471112349384E-3</v>
      </c>
    </row>
    <row r="113" spans="1:18" s="1" customFormat="1" ht="13.5" thickBot="1" x14ac:dyDescent="0.25">
      <c r="A113" s="17">
        <v>36373</v>
      </c>
      <c r="B113" s="4">
        <f t="shared" si="37"/>
        <v>8</v>
      </c>
      <c r="C113" s="48"/>
      <c r="D113" s="48"/>
      <c r="E113" s="47">
        <f t="shared" si="17"/>
        <v>0.59791666666666587</v>
      </c>
      <c r="F113" s="58">
        <v>0.59791666666666587</v>
      </c>
      <c r="G113" s="25">
        <f t="shared" si="38"/>
        <v>0</v>
      </c>
      <c r="H113" s="25">
        <f t="shared" si="39"/>
        <v>0.59791666666666587</v>
      </c>
      <c r="I113" s="24">
        <f t="shared" si="30"/>
        <v>0.59792504638296418</v>
      </c>
      <c r="J113" s="25">
        <f t="shared" si="21"/>
        <v>0.59792103451971335</v>
      </c>
      <c r="K113" s="25">
        <f t="shared" si="31"/>
        <v>4.0118632508301388E-6</v>
      </c>
      <c r="L113" s="25">
        <f t="shared" si="32"/>
        <v>0</v>
      </c>
      <c r="M113" s="25">
        <f t="shared" si="33"/>
        <v>3.1149229226489082E-12</v>
      </c>
      <c r="N113" s="25">
        <f t="shared" si="34"/>
        <v>1.9312522120423231E-12</v>
      </c>
      <c r="O113" s="25">
        <f t="shared" si="35"/>
        <v>1.9312522120423231E-12</v>
      </c>
      <c r="P113" s="4">
        <f>'App MESURE'!T109</f>
        <v>2.6344153475818814E-2</v>
      </c>
      <c r="Q113" s="85">
        <v>23.904665869999999</v>
      </c>
      <c r="R113" s="79">
        <f t="shared" si="27"/>
        <v>6.9401442225574194E-4</v>
      </c>
    </row>
    <row r="114" spans="1:18" s="1" customFormat="1" x14ac:dyDescent="0.2">
      <c r="A114" s="17">
        <v>36404</v>
      </c>
      <c r="B114" s="1">
        <f t="shared" si="37"/>
        <v>9</v>
      </c>
      <c r="C114" s="47"/>
      <c r="D114" s="47"/>
      <c r="E114" s="47">
        <f t="shared" si="17"/>
        <v>16.031249999999929</v>
      </c>
      <c r="F114" s="51">
        <v>16.031249999999929</v>
      </c>
      <c r="G114" s="16">
        <f t="shared" si="38"/>
        <v>0</v>
      </c>
      <c r="H114" s="16">
        <f t="shared" si="39"/>
        <v>16.031249999999929</v>
      </c>
      <c r="I114" s="23">
        <f t="shared" si="30"/>
        <v>16.031254011863179</v>
      </c>
      <c r="J114" s="16">
        <f t="shared" si="21"/>
        <v>15.915210548815756</v>
      </c>
      <c r="K114" s="16">
        <f t="shared" si="31"/>
        <v>0.11604346304742386</v>
      </c>
      <c r="L114" s="16">
        <f t="shared" si="32"/>
        <v>0</v>
      </c>
      <c r="M114" s="16">
        <f t="shared" si="33"/>
        <v>1.1836707106065851E-12</v>
      </c>
      <c r="N114" s="16">
        <f t="shared" si="34"/>
        <v>7.3387584057608277E-13</v>
      </c>
      <c r="O114" s="16">
        <f t="shared" si="35"/>
        <v>7.3387584057608277E-13</v>
      </c>
      <c r="P114" s="1">
        <f>'App MESURE'!T110</f>
        <v>1.3739295353417467E-2</v>
      </c>
      <c r="Q114" s="84">
        <v>20.94699597</v>
      </c>
      <c r="R114" s="78">
        <f t="shared" si="27"/>
        <v>1.8876823678827293E-4</v>
      </c>
    </row>
    <row r="115" spans="1:18" s="1" customFormat="1" x14ac:dyDescent="0.2">
      <c r="A115" s="17">
        <v>36434</v>
      </c>
      <c r="B115" s="1">
        <f t="shared" si="37"/>
        <v>10</v>
      </c>
      <c r="C115" s="47"/>
      <c r="D115" s="47"/>
      <c r="E115" s="47">
        <f t="shared" si="17"/>
        <v>70.254166666666549</v>
      </c>
      <c r="F115" s="51">
        <v>70.254166666666549</v>
      </c>
      <c r="G115" s="16">
        <f t="shared" si="38"/>
        <v>3.7775114313130582</v>
      </c>
      <c r="H115" s="16">
        <f t="shared" si="39"/>
        <v>66.476655235353491</v>
      </c>
      <c r="I115" s="23">
        <f t="shared" si="30"/>
        <v>66.592698698400909</v>
      </c>
      <c r="J115" s="16">
        <f t="shared" si="21"/>
        <v>57.868590770541068</v>
      </c>
      <c r="K115" s="16">
        <f t="shared" si="31"/>
        <v>8.7241079278598406</v>
      </c>
      <c r="L115" s="16">
        <f t="shared" si="32"/>
        <v>0</v>
      </c>
      <c r="M115" s="16">
        <f t="shared" si="33"/>
        <v>4.4979487003050238E-13</v>
      </c>
      <c r="N115" s="16">
        <f t="shared" si="34"/>
        <v>2.7887281941891145E-13</v>
      </c>
      <c r="O115" s="16">
        <f t="shared" si="35"/>
        <v>3.7775114313133371</v>
      </c>
      <c r="P115" s="1">
        <f>'App MESURE'!T111</f>
        <v>7.5881245896856089E-2</v>
      </c>
      <c r="Q115" s="84">
        <v>19.182596520000001</v>
      </c>
      <c r="R115" s="78">
        <f t="shared" si="27"/>
        <v>13.702066029586451</v>
      </c>
    </row>
    <row r="116" spans="1:18" s="1" customFormat="1" x14ac:dyDescent="0.2">
      <c r="A116" s="17">
        <v>36465</v>
      </c>
      <c r="B116" s="1">
        <f t="shared" si="37"/>
        <v>11</v>
      </c>
      <c r="C116" s="47"/>
      <c r="D116" s="47"/>
      <c r="E116" s="47">
        <f t="shared" si="17"/>
        <v>27.377083333333317</v>
      </c>
      <c r="F116" s="51">
        <v>27.377083333333317</v>
      </c>
      <c r="G116" s="16">
        <f t="shared" si="38"/>
        <v>0</v>
      </c>
      <c r="H116" s="16">
        <f t="shared" si="39"/>
        <v>27.377083333333317</v>
      </c>
      <c r="I116" s="23">
        <f t="shared" si="30"/>
        <v>36.101191261193158</v>
      </c>
      <c r="J116" s="16">
        <f t="shared" si="21"/>
        <v>32.889076790909584</v>
      </c>
      <c r="K116" s="16">
        <f t="shared" si="31"/>
        <v>3.2121144702835736</v>
      </c>
      <c r="L116" s="16">
        <f t="shared" si="32"/>
        <v>0</v>
      </c>
      <c r="M116" s="16">
        <f t="shared" si="33"/>
        <v>1.7092205061159092E-13</v>
      </c>
      <c r="N116" s="16">
        <f t="shared" si="34"/>
        <v>1.0597167137918638E-13</v>
      </c>
      <c r="O116" s="16">
        <f t="shared" si="35"/>
        <v>1.0597167137918638E-13</v>
      </c>
      <c r="P116" s="1">
        <f>'App MESURE'!T112</f>
        <v>0.62293208840907432</v>
      </c>
      <c r="Q116" s="84">
        <v>13.72460942</v>
      </c>
      <c r="R116" s="78">
        <f t="shared" si="27"/>
        <v>0.38804438676955871</v>
      </c>
    </row>
    <row r="117" spans="1:18" s="1" customFormat="1" x14ac:dyDescent="0.2">
      <c r="A117" s="17">
        <v>36495</v>
      </c>
      <c r="B117" s="1">
        <f t="shared" si="37"/>
        <v>12</v>
      </c>
      <c r="C117" s="47"/>
      <c r="D117" s="47"/>
      <c r="E117" s="47">
        <f t="shared" si="17"/>
        <v>29.672916666666637</v>
      </c>
      <c r="F117" s="51">
        <v>29.672916666666637</v>
      </c>
      <c r="G117" s="16">
        <f t="shared" si="38"/>
        <v>0</v>
      </c>
      <c r="H117" s="16">
        <f t="shared" si="39"/>
        <v>29.672916666666637</v>
      </c>
      <c r="I117" s="23">
        <f t="shared" si="30"/>
        <v>32.885031136950211</v>
      </c>
      <c r="J117" s="16">
        <f t="shared" si="21"/>
        <v>29.464509440338226</v>
      </c>
      <c r="K117" s="16">
        <f t="shared" si="31"/>
        <v>3.4205216966119849</v>
      </c>
      <c r="L117" s="16">
        <f t="shared" si="32"/>
        <v>0</v>
      </c>
      <c r="M117" s="16">
        <f t="shared" si="33"/>
        <v>6.4950379232404549E-14</v>
      </c>
      <c r="N117" s="16">
        <f t="shared" si="34"/>
        <v>4.0269235124090819E-14</v>
      </c>
      <c r="O117" s="16">
        <f t="shared" si="35"/>
        <v>4.0269235124090819E-14</v>
      </c>
      <c r="P117" s="1">
        <f>'App MESURE'!T113</f>
        <v>0.37146516886716752</v>
      </c>
      <c r="Q117" s="84">
        <v>11.022239389999999</v>
      </c>
      <c r="R117" s="78">
        <f t="shared" si="27"/>
        <v>0.13798637168148337</v>
      </c>
    </row>
    <row r="118" spans="1:18" s="1" customFormat="1" x14ac:dyDescent="0.2">
      <c r="A118" s="17">
        <v>36526</v>
      </c>
      <c r="B118" s="1">
        <f t="shared" si="37"/>
        <v>1</v>
      </c>
      <c r="C118" s="47"/>
      <c r="D118" s="47"/>
      <c r="E118" s="47">
        <f t="shared" si="17"/>
        <v>36.904166666666548</v>
      </c>
      <c r="F118" s="51">
        <v>36.904166666666548</v>
      </c>
      <c r="G118" s="16">
        <f t="shared" si="38"/>
        <v>0.33780939331540283</v>
      </c>
      <c r="H118" s="16">
        <f t="shared" si="39"/>
        <v>36.566357273351144</v>
      </c>
      <c r="I118" s="23">
        <f t="shared" si="30"/>
        <v>39.986878969963129</v>
      </c>
      <c r="J118" s="16">
        <f t="shared" si="21"/>
        <v>33.525535580088132</v>
      </c>
      <c r="K118" s="16">
        <f t="shared" si="31"/>
        <v>6.4613433898749975</v>
      </c>
      <c r="L118" s="16">
        <f t="shared" si="32"/>
        <v>0</v>
      </c>
      <c r="M118" s="16">
        <f t="shared" si="33"/>
        <v>2.468114410831373E-14</v>
      </c>
      <c r="N118" s="16">
        <f t="shared" si="34"/>
        <v>1.5302309347154513E-14</v>
      </c>
      <c r="O118" s="16">
        <f t="shared" si="35"/>
        <v>0.33780939331541815</v>
      </c>
      <c r="P118" s="1">
        <f>'App MESURE'!T114</f>
        <v>0.18882077467357203</v>
      </c>
      <c r="Q118" s="84">
        <v>9.8910069350000001</v>
      </c>
      <c r="R118" s="78">
        <f t="shared" si="27"/>
        <v>2.2197608484805457E-2</v>
      </c>
    </row>
    <row r="119" spans="1:18" s="1" customFormat="1" x14ac:dyDescent="0.2">
      <c r="A119" s="17">
        <v>36557</v>
      </c>
      <c r="B119" s="1">
        <f t="shared" si="37"/>
        <v>2</v>
      </c>
      <c r="C119" s="47"/>
      <c r="D119" s="47"/>
      <c r="E119" s="47">
        <f t="shared" si="17"/>
        <v>8.3333333333333301E-2</v>
      </c>
      <c r="F119" s="51">
        <v>8.3333333333333301E-2</v>
      </c>
      <c r="G119" s="16">
        <f t="shared" si="38"/>
        <v>0</v>
      </c>
      <c r="H119" s="16">
        <f t="shared" si="39"/>
        <v>8.3333333333333301E-2</v>
      </c>
      <c r="I119" s="23">
        <f t="shared" si="30"/>
        <v>6.5446767232083305</v>
      </c>
      <c r="J119" s="16">
        <f t="shared" si="21"/>
        <v>6.5237088379804735</v>
      </c>
      <c r="K119" s="16">
        <f t="shared" si="31"/>
        <v>2.0967885227856975E-2</v>
      </c>
      <c r="L119" s="16">
        <f t="shared" si="32"/>
        <v>0</v>
      </c>
      <c r="M119" s="16">
        <f t="shared" si="33"/>
        <v>9.378834761159217E-15</v>
      </c>
      <c r="N119" s="16">
        <f t="shared" si="34"/>
        <v>5.8148775519187148E-15</v>
      </c>
      <c r="O119" s="16">
        <f t="shared" si="35"/>
        <v>5.8148775519187148E-15</v>
      </c>
      <c r="P119" s="1">
        <f>'App MESURE'!T115</f>
        <v>2.0293821577066176E-2</v>
      </c>
      <c r="Q119" s="84">
        <v>14.048468189999999</v>
      </c>
      <c r="R119" s="78">
        <f t="shared" si="27"/>
        <v>4.118391942015607E-4</v>
      </c>
    </row>
    <row r="120" spans="1:18" s="1" customFormat="1" x14ac:dyDescent="0.2">
      <c r="A120" s="17">
        <v>36586</v>
      </c>
      <c r="B120" s="1">
        <f t="shared" si="37"/>
        <v>3</v>
      </c>
      <c r="C120" s="47"/>
      <c r="D120" s="47"/>
      <c r="E120" s="47">
        <f t="shared" si="17"/>
        <v>2.4416666666666642</v>
      </c>
      <c r="F120" s="51">
        <v>2.4416666666666642</v>
      </c>
      <c r="G120" s="16">
        <f t="shared" si="38"/>
        <v>0</v>
      </c>
      <c r="H120" s="16">
        <f t="shared" si="39"/>
        <v>2.4416666666666642</v>
      </c>
      <c r="I120" s="23">
        <f t="shared" si="30"/>
        <v>2.4626345518945212</v>
      </c>
      <c r="J120" s="16">
        <f t="shared" si="21"/>
        <v>2.461814832351561</v>
      </c>
      <c r="K120" s="16">
        <f t="shared" si="31"/>
        <v>8.1971954296022886E-4</v>
      </c>
      <c r="L120" s="16">
        <f t="shared" si="32"/>
        <v>0</v>
      </c>
      <c r="M120" s="16">
        <f t="shared" si="33"/>
        <v>3.5639572092405022E-15</v>
      </c>
      <c r="N120" s="16">
        <f t="shared" si="34"/>
        <v>2.2096534697291112E-15</v>
      </c>
      <c r="O120" s="16">
        <f t="shared" si="35"/>
        <v>2.2096534697291112E-15</v>
      </c>
      <c r="P120" s="1">
        <f>'App MESURE'!T116</f>
        <v>1.3991392515865496E-2</v>
      </c>
      <c r="Q120" s="84">
        <v>16.29999565</v>
      </c>
      <c r="R120" s="78">
        <f t="shared" si="27"/>
        <v>1.9575906453295517E-4</v>
      </c>
    </row>
    <row r="121" spans="1:18" s="1" customFormat="1" x14ac:dyDescent="0.2">
      <c r="A121" s="17">
        <v>36617</v>
      </c>
      <c r="B121" s="1">
        <f t="shared" si="37"/>
        <v>4</v>
      </c>
      <c r="C121" s="47"/>
      <c r="D121" s="47"/>
      <c r="E121" s="47">
        <f t="shared" si="17"/>
        <v>70.664583333333169</v>
      </c>
      <c r="F121" s="51">
        <v>70.664583333333169</v>
      </c>
      <c r="G121" s="16">
        <f t="shared" si="38"/>
        <v>3.8198415975727693</v>
      </c>
      <c r="H121" s="16">
        <f t="shared" si="39"/>
        <v>66.844741735760394</v>
      </c>
      <c r="I121" s="23">
        <f t="shared" si="30"/>
        <v>66.845561455303354</v>
      </c>
      <c r="J121" s="16">
        <f t="shared" si="21"/>
        <v>52.28022210894494</v>
      </c>
      <c r="K121" s="16">
        <f t="shared" si="31"/>
        <v>14.565339346358414</v>
      </c>
      <c r="L121" s="16">
        <f t="shared" si="32"/>
        <v>0</v>
      </c>
      <c r="M121" s="16">
        <f t="shared" si="33"/>
        <v>1.354303739511391E-15</v>
      </c>
      <c r="N121" s="16">
        <f t="shared" si="34"/>
        <v>8.396683184970624E-16</v>
      </c>
      <c r="O121" s="16">
        <f t="shared" si="35"/>
        <v>3.8198415975727702</v>
      </c>
      <c r="P121" s="1">
        <f>'App MESURE'!T117</f>
        <v>0.61574731927930537</v>
      </c>
      <c r="Q121" s="84">
        <v>14.4558959</v>
      </c>
      <c r="R121" s="78">
        <f t="shared" si="27"/>
        <v>10.266220144192918</v>
      </c>
    </row>
    <row r="122" spans="1:18" s="1" customFormat="1" x14ac:dyDescent="0.2">
      <c r="A122" s="17">
        <v>36647</v>
      </c>
      <c r="B122" s="1">
        <f t="shared" si="37"/>
        <v>5</v>
      </c>
      <c r="C122" s="47"/>
      <c r="D122" s="47"/>
      <c r="E122" s="47">
        <f t="shared" si="17"/>
        <v>56.420833333333292</v>
      </c>
      <c r="F122" s="51">
        <v>56.420833333333292</v>
      </c>
      <c r="G122" s="16">
        <f t="shared" si="38"/>
        <v>2.3507484670261825</v>
      </c>
      <c r="H122" s="16">
        <f t="shared" si="39"/>
        <v>54.070084866307113</v>
      </c>
      <c r="I122" s="23">
        <f t="shared" si="30"/>
        <v>68.635424212665527</v>
      </c>
      <c r="J122" s="16">
        <f t="shared" si="21"/>
        <v>58.351740363528599</v>
      </c>
      <c r="K122" s="16">
        <f t="shared" si="31"/>
        <v>10.283683849136928</v>
      </c>
      <c r="L122" s="16">
        <f t="shared" si="32"/>
        <v>0</v>
      </c>
      <c r="M122" s="16">
        <f t="shared" si="33"/>
        <v>5.1463542101432865E-16</v>
      </c>
      <c r="N122" s="16">
        <f t="shared" si="34"/>
        <v>3.1907396102888377E-16</v>
      </c>
      <c r="O122" s="16">
        <f t="shared" si="35"/>
        <v>2.3507484670261829</v>
      </c>
      <c r="P122" s="1">
        <f>'App MESURE'!T118</f>
        <v>3.920110876066818E-2</v>
      </c>
      <c r="Q122" s="84">
        <v>18.423154820000001</v>
      </c>
      <c r="R122" s="78">
        <f t="shared" si="27"/>
        <v>5.3432511895042794</v>
      </c>
    </row>
    <row r="123" spans="1:18" s="1" customFormat="1" x14ac:dyDescent="0.2">
      <c r="A123" s="17">
        <v>36678</v>
      </c>
      <c r="B123" s="1">
        <f t="shared" si="37"/>
        <v>6</v>
      </c>
      <c r="C123" s="47"/>
      <c r="D123" s="47"/>
      <c r="E123" s="47">
        <f t="shared" si="17"/>
        <v>0.12708333333333319</v>
      </c>
      <c r="F123" s="51">
        <v>0.12708333333333319</v>
      </c>
      <c r="G123" s="16">
        <f t="shared" si="38"/>
        <v>0</v>
      </c>
      <c r="H123" s="16">
        <f t="shared" si="39"/>
        <v>0.12708333333333319</v>
      </c>
      <c r="I123" s="23">
        <f t="shared" si="30"/>
        <v>10.410767182470261</v>
      </c>
      <c r="J123" s="16">
        <f t="shared" si="21"/>
        <v>10.387433178792708</v>
      </c>
      <c r="K123" s="16">
        <f t="shared" si="31"/>
        <v>2.3334003677552673E-2</v>
      </c>
      <c r="L123" s="16">
        <f t="shared" si="32"/>
        <v>0</v>
      </c>
      <c r="M123" s="16">
        <f t="shared" si="33"/>
        <v>1.9556145998544488E-16</v>
      </c>
      <c r="N123" s="16">
        <f t="shared" si="34"/>
        <v>1.2124810519097582E-16</v>
      </c>
      <c r="O123" s="16">
        <f t="shared" si="35"/>
        <v>1.2124810519097582E-16</v>
      </c>
      <c r="P123" s="1">
        <f>'App MESURE'!T119</f>
        <v>8.5713035232329142E-3</v>
      </c>
      <c r="Q123" s="84">
        <v>23.18944093</v>
      </c>
      <c r="R123" s="78">
        <f t="shared" si="27"/>
        <v>7.3467244087382881E-5</v>
      </c>
    </row>
    <row r="124" spans="1:18" s="1" customFormat="1" x14ac:dyDescent="0.2">
      <c r="A124" s="17">
        <v>36708</v>
      </c>
      <c r="B124" s="1">
        <f t="shared" si="37"/>
        <v>7</v>
      </c>
      <c r="C124" s="47"/>
      <c r="D124" s="47"/>
      <c r="E124" s="47">
        <f t="shared" si="17"/>
        <v>1.6020833333333262</v>
      </c>
      <c r="F124" s="51">
        <v>1.6020833333333262</v>
      </c>
      <c r="G124" s="16">
        <f t="shared" si="38"/>
        <v>0</v>
      </c>
      <c r="H124" s="16">
        <f t="shared" si="39"/>
        <v>1.6020833333333262</v>
      </c>
      <c r="I124" s="23">
        <f t="shared" si="30"/>
        <v>1.6254173370108789</v>
      </c>
      <c r="J124" s="16">
        <f t="shared" si="21"/>
        <v>1.6253380212865391</v>
      </c>
      <c r="K124" s="16">
        <f t="shared" si="31"/>
        <v>7.9315724339723559E-5</v>
      </c>
      <c r="L124" s="16">
        <f t="shared" si="32"/>
        <v>0</v>
      </c>
      <c r="M124" s="16">
        <f t="shared" si="33"/>
        <v>7.4313354794469052E-17</v>
      </c>
      <c r="N124" s="16">
        <f t="shared" si="34"/>
        <v>4.6074279972570809E-17</v>
      </c>
      <c r="O124" s="16">
        <f t="shared" si="35"/>
        <v>4.6074279972570809E-17</v>
      </c>
      <c r="P124" s="1">
        <f>'App MESURE'!T120</f>
        <v>7.8150120358888367E-3</v>
      </c>
      <c r="Q124" s="84">
        <v>24.018338230000001</v>
      </c>
      <c r="R124" s="78">
        <f t="shared" si="27"/>
        <v>6.1074413121086648E-5</v>
      </c>
    </row>
    <row r="125" spans="1:18" s="1" customFormat="1" ht="13.5" thickBot="1" x14ac:dyDescent="0.25">
      <c r="A125" s="17">
        <v>36739</v>
      </c>
      <c r="B125" s="4">
        <f t="shared" si="37"/>
        <v>8</v>
      </c>
      <c r="C125" s="48"/>
      <c r="D125" s="48"/>
      <c r="E125" s="47">
        <f t="shared" si="17"/>
        <v>1.5062499999999992</v>
      </c>
      <c r="F125" s="58">
        <v>1.5062499999999992</v>
      </c>
      <c r="G125" s="25">
        <f t="shared" si="38"/>
        <v>0</v>
      </c>
      <c r="H125" s="25">
        <f t="shared" si="39"/>
        <v>1.5062499999999992</v>
      </c>
      <c r="I125" s="24">
        <f t="shared" si="30"/>
        <v>1.5063293157243389</v>
      </c>
      <c r="J125" s="25">
        <f t="shared" si="21"/>
        <v>1.5062755430747106</v>
      </c>
      <c r="K125" s="25">
        <f t="shared" si="31"/>
        <v>5.3772649628358593E-5</v>
      </c>
      <c r="L125" s="25">
        <f t="shared" si="32"/>
        <v>0</v>
      </c>
      <c r="M125" s="25">
        <f t="shared" si="33"/>
        <v>2.8239074821898243E-17</v>
      </c>
      <c r="N125" s="25">
        <f t="shared" si="34"/>
        <v>1.7508226389576909E-17</v>
      </c>
      <c r="O125" s="25">
        <f t="shared" si="35"/>
        <v>1.7508226389576909E-17</v>
      </c>
      <c r="P125" s="4">
        <f>'App MESURE'!T121</f>
        <v>7.8150120358888367E-3</v>
      </c>
      <c r="Q125" s="85">
        <v>25.168009059999999</v>
      </c>
      <c r="R125" s="79">
        <f t="shared" si="27"/>
        <v>6.1074413121087109E-5</v>
      </c>
    </row>
    <row r="126" spans="1:18" s="1" customFormat="1" x14ac:dyDescent="0.2">
      <c r="A126" s="17">
        <v>36770</v>
      </c>
      <c r="B126" s="1">
        <f t="shared" si="37"/>
        <v>9</v>
      </c>
      <c r="C126" s="47"/>
      <c r="D126" s="47"/>
      <c r="E126" s="47">
        <f t="shared" si="17"/>
        <v>10.997916666666658</v>
      </c>
      <c r="F126" s="51">
        <v>10.997916666666658</v>
      </c>
      <c r="G126" s="16">
        <f t="shared" si="38"/>
        <v>0</v>
      </c>
      <c r="H126" s="16">
        <f t="shared" si="39"/>
        <v>10.997916666666658</v>
      </c>
      <c r="I126" s="23">
        <f t="shared" si="30"/>
        <v>10.997970439316287</v>
      </c>
      <c r="J126" s="16">
        <f t="shared" si="21"/>
        <v>10.967840237427131</v>
      </c>
      <c r="K126" s="16">
        <f t="shared" si="31"/>
        <v>3.0130201889155828E-2</v>
      </c>
      <c r="L126" s="16">
        <f t="shared" si="32"/>
        <v>0</v>
      </c>
      <c r="M126" s="16">
        <f t="shared" si="33"/>
        <v>1.0730848432321334E-17</v>
      </c>
      <c r="N126" s="16">
        <f t="shared" si="34"/>
        <v>6.6531260280392266E-18</v>
      </c>
      <c r="O126" s="16">
        <f t="shared" si="35"/>
        <v>6.6531260280392266E-18</v>
      </c>
      <c r="P126" s="1">
        <f>'App MESURE'!T122</f>
        <v>7.6889634546648223E-3</v>
      </c>
      <c r="Q126" s="84">
        <v>22.537637270000001</v>
      </c>
      <c r="R126" s="78">
        <f t="shared" si="27"/>
        <v>5.9120159007171094E-5</v>
      </c>
    </row>
    <row r="127" spans="1:18" s="1" customFormat="1" x14ac:dyDescent="0.2">
      <c r="A127" s="17">
        <v>36800</v>
      </c>
      <c r="B127" s="1">
        <f t="shared" si="37"/>
        <v>10</v>
      </c>
      <c r="C127" s="47"/>
      <c r="D127" s="47"/>
      <c r="E127" s="47">
        <f t="shared" si="17"/>
        <v>51.924999999999912</v>
      </c>
      <c r="F127" s="51">
        <v>51.924999999999912</v>
      </c>
      <c r="G127" s="16">
        <f t="shared" si="38"/>
        <v>1.8870505036329406</v>
      </c>
      <c r="H127" s="16">
        <f t="shared" si="39"/>
        <v>50.03794949636697</v>
      </c>
      <c r="I127" s="23">
        <f t="shared" si="30"/>
        <v>50.068079698256128</v>
      </c>
      <c r="J127" s="16">
        <f t="shared" si="21"/>
        <v>44.705001523447827</v>
      </c>
      <c r="K127" s="16">
        <f t="shared" si="31"/>
        <v>5.363078174808301</v>
      </c>
      <c r="L127" s="16">
        <f t="shared" si="32"/>
        <v>0</v>
      </c>
      <c r="M127" s="16">
        <f t="shared" si="33"/>
        <v>4.0777224042821069E-18</v>
      </c>
      <c r="N127" s="16">
        <f t="shared" si="34"/>
        <v>2.5281878906549062E-18</v>
      </c>
      <c r="O127" s="16">
        <f t="shared" si="35"/>
        <v>1.8870505036329406</v>
      </c>
      <c r="P127" s="1">
        <f>'App MESURE'!T123</f>
        <v>1.3526273251148881</v>
      </c>
      <c r="Q127" s="84">
        <v>16.864269650000001</v>
      </c>
      <c r="R127" s="78">
        <f t="shared" si="27"/>
        <v>0.28560813373733812</v>
      </c>
    </row>
    <row r="128" spans="1:18" s="1" customFormat="1" x14ac:dyDescent="0.2">
      <c r="A128" s="17">
        <v>36831</v>
      </c>
      <c r="B128" s="1">
        <f t="shared" si="37"/>
        <v>11</v>
      </c>
      <c r="C128" s="47"/>
      <c r="D128" s="47"/>
      <c r="E128" s="47">
        <f t="shared" si="17"/>
        <v>25.095833333333289</v>
      </c>
      <c r="F128" s="51">
        <v>25.095833333333289</v>
      </c>
      <c r="G128" s="16">
        <f t="shared" si="38"/>
        <v>0</v>
      </c>
      <c r="H128" s="16">
        <f t="shared" si="39"/>
        <v>25.095833333333289</v>
      </c>
      <c r="I128" s="23">
        <f t="shared" si="30"/>
        <v>30.45891150814159</v>
      </c>
      <c r="J128" s="16">
        <f t="shared" si="21"/>
        <v>28.498439625101017</v>
      </c>
      <c r="K128" s="16">
        <f t="shared" si="31"/>
        <v>1.9604718830405723</v>
      </c>
      <c r="L128" s="16">
        <f t="shared" si="32"/>
        <v>0</v>
      </c>
      <c r="M128" s="16">
        <f t="shared" si="33"/>
        <v>1.5495345136272007E-18</v>
      </c>
      <c r="N128" s="16">
        <f t="shared" si="34"/>
        <v>9.6071139844886446E-19</v>
      </c>
      <c r="O128" s="16">
        <f t="shared" si="35"/>
        <v>9.6071139844886446E-19</v>
      </c>
      <c r="P128" s="1">
        <f>'App MESURE'!T124</f>
        <v>0.21340024801225463</v>
      </c>
      <c r="Q128" s="84">
        <v>13.90155433</v>
      </c>
      <c r="R128" s="78">
        <f t="shared" si="27"/>
        <v>4.5539665851691787E-2</v>
      </c>
    </row>
    <row r="129" spans="1:18" s="1" customFormat="1" x14ac:dyDescent="0.2">
      <c r="A129" s="17">
        <v>36861</v>
      </c>
      <c r="B129" s="1">
        <f t="shared" si="37"/>
        <v>12</v>
      </c>
      <c r="C129" s="47"/>
      <c r="D129" s="47"/>
      <c r="E129" s="47">
        <f t="shared" si="17"/>
        <v>112.56458333333316</v>
      </c>
      <c r="F129" s="51">
        <v>112.56458333333316</v>
      </c>
      <c r="G129" s="16">
        <f t="shared" si="38"/>
        <v>8.1413862869911107</v>
      </c>
      <c r="H129" s="16">
        <f t="shared" si="39"/>
        <v>104.42319704634205</v>
      </c>
      <c r="I129" s="23">
        <f t="shared" si="30"/>
        <v>106.38366892938262</v>
      </c>
      <c r="J129" s="16">
        <f t="shared" si="21"/>
        <v>62.116556296083012</v>
      </c>
      <c r="K129" s="16">
        <f t="shared" si="31"/>
        <v>44.267112633299611</v>
      </c>
      <c r="L129" s="16">
        <f t="shared" si="32"/>
        <v>0</v>
      </c>
      <c r="M129" s="16">
        <f t="shared" si="33"/>
        <v>5.8882311517833619E-19</v>
      </c>
      <c r="N129" s="16">
        <f t="shared" si="34"/>
        <v>3.6507033141056846E-19</v>
      </c>
      <c r="O129" s="16">
        <f t="shared" si="35"/>
        <v>8.1413862869911107</v>
      </c>
      <c r="P129" s="1">
        <f>'App MESURE'!T125</f>
        <v>7.8186674447443281</v>
      </c>
      <c r="Q129" s="84">
        <v>13.12052379</v>
      </c>
      <c r="R129" s="78">
        <f t="shared" si="27"/>
        <v>0.10414745114110376</v>
      </c>
    </row>
    <row r="130" spans="1:18" s="1" customFormat="1" x14ac:dyDescent="0.2">
      <c r="A130" s="17">
        <v>36892</v>
      </c>
      <c r="B130" s="1">
        <f t="shared" si="37"/>
        <v>1</v>
      </c>
      <c r="C130" s="47"/>
      <c r="D130" s="47"/>
      <c r="E130" s="47">
        <f t="shared" si="17"/>
        <v>74.768749999999855</v>
      </c>
      <c r="F130" s="51">
        <v>74.768749999999855</v>
      </c>
      <c r="G130" s="16">
        <f t="shared" si="38"/>
        <v>4.2431432601699344</v>
      </c>
      <c r="H130" s="16">
        <f t="shared" si="39"/>
        <v>70.525606739829925</v>
      </c>
      <c r="I130" s="23">
        <f t="shared" si="30"/>
        <v>114.79271937312953</v>
      </c>
      <c r="J130" s="16">
        <f t="shared" si="21"/>
        <v>59.367519272291254</v>
      </c>
      <c r="K130" s="16">
        <f t="shared" si="31"/>
        <v>55.425200100838275</v>
      </c>
      <c r="L130" s="16">
        <f t="shared" si="32"/>
        <v>2.6692940457920722E-4</v>
      </c>
      <c r="M130" s="16">
        <f t="shared" si="33"/>
        <v>2.6692940457920743E-4</v>
      </c>
      <c r="N130" s="16">
        <f t="shared" si="34"/>
        <v>1.654962308391086E-4</v>
      </c>
      <c r="O130" s="16">
        <f t="shared" si="35"/>
        <v>4.2433087564007739</v>
      </c>
      <c r="P130" s="1">
        <f>'App MESURE'!T126</f>
        <v>3.1924324166605875</v>
      </c>
      <c r="Q130" s="84">
        <v>11.68082454</v>
      </c>
      <c r="R130" s="78">
        <f t="shared" si="27"/>
        <v>1.1043410814257315</v>
      </c>
    </row>
    <row r="131" spans="1:18" s="1" customFormat="1" x14ac:dyDescent="0.2">
      <c r="A131" s="17">
        <v>36923</v>
      </c>
      <c r="B131" s="1">
        <f t="shared" si="37"/>
        <v>2</v>
      </c>
      <c r="C131" s="47"/>
      <c r="D131" s="47"/>
      <c r="E131" s="47">
        <f t="shared" si="17"/>
        <v>10.464583333333321</v>
      </c>
      <c r="F131" s="51">
        <v>10.464583333333321</v>
      </c>
      <c r="G131" s="16">
        <f t="shared" si="38"/>
        <v>0</v>
      </c>
      <c r="H131" s="16">
        <f t="shared" si="39"/>
        <v>10.464583333333321</v>
      </c>
      <c r="I131" s="23">
        <f t="shared" si="30"/>
        <v>65.889516504767016</v>
      </c>
      <c r="J131" s="16">
        <f t="shared" si="21"/>
        <v>48.732729735979575</v>
      </c>
      <c r="K131" s="16">
        <f t="shared" si="31"/>
        <v>17.156786768787441</v>
      </c>
      <c r="L131" s="16">
        <f t="shared" si="32"/>
        <v>0</v>
      </c>
      <c r="M131" s="16">
        <f t="shared" si="33"/>
        <v>1.0143317374009884E-4</v>
      </c>
      <c r="N131" s="16">
        <f t="shared" si="34"/>
        <v>6.2888567718861273E-5</v>
      </c>
      <c r="O131" s="16">
        <f t="shared" si="35"/>
        <v>6.2888567718861273E-5</v>
      </c>
      <c r="P131" s="1">
        <f>'App MESURE'!T127</f>
        <v>7.323422569115183E-2</v>
      </c>
      <c r="Q131" s="84">
        <v>12.31336318</v>
      </c>
      <c r="R131" s="78">
        <f t="shared" si="27"/>
        <v>5.3540445764310805E-3</v>
      </c>
    </row>
    <row r="132" spans="1:18" s="1" customFormat="1" x14ac:dyDescent="0.2">
      <c r="A132" s="17">
        <v>36951</v>
      </c>
      <c r="B132" s="1">
        <f t="shared" si="37"/>
        <v>3</v>
      </c>
      <c r="C132" s="47"/>
      <c r="D132" s="47"/>
      <c r="E132" s="47">
        <f t="shared" si="17"/>
        <v>14.158333333333307</v>
      </c>
      <c r="F132" s="51">
        <v>14.158333333333307</v>
      </c>
      <c r="G132" s="16">
        <f t="shared" si="38"/>
        <v>0</v>
      </c>
      <c r="H132" s="16">
        <f t="shared" si="39"/>
        <v>14.158333333333307</v>
      </c>
      <c r="I132" s="23">
        <f t="shared" si="30"/>
        <v>31.315120102120748</v>
      </c>
      <c r="J132" s="16">
        <f t="shared" si="21"/>
        <v>29.692940420285932</v>
      </c>
      <c r="K132" s="16">
        <f t="shared" si="31"/>
        <v>1.6221796818348153</v>
      </c>
      <c r="L132" s="16">
        <f t="shared" si="32"/>
        <v>0</v>
      </c>
      <c r="M132" s="16">
        <f t="shared" si="33"/>
        <v>3.8544606021237562E-5</v>
      </c>
      <c r="N132" s="16">
        <f t="shared" si="34"/>
        <v>2.3897655733167287E-5</v>
      </c>
      <c r="O132" s="16">
        <f t="shared" si="35"/>
        <v>2.3897655733167287E-5</v>
      </c>
      <c r="P132" s="1">
        <f>'App MESURE'!T128</f>
        <v>3.5671748486395809E-2</v>
      </c>
      <c r="Q132" s="84">
        <v>16.005163450000001</v>
      </c>
      <c r="R132" s="78">
        <f t="shared" si="27"/>
        <v>1.2707692688451754E-3</v>
      </c>
    </row>
    <row r="133" spans="1:18" s="1" customFormat="1" x14ac:dyDescent="0.2">
      <c r="A133" s="17">
        <v>36982</v>
      </c>
      <c r="B133" s="1">
        <f t="shared" si="37"/>
        <v>4</v>
      </c>
      <c r="C133" s="47"/>
      <c r="D133" s="47"/>
      <c r="E133" s="47">
        <f t="shared" si="17"/>
        <v>3.0249999999999937</v>
      </c>
      <c r="F133" s="51">
        <v>3.0249999999999937</v>
      </c>
      <c r="G133" s="16">
        <f t="shared" si="38"/>
        <v>0</v>
      </c>
      <c r="H133" s="16">
        <f t="shared" si="39"/>
        <v>3.0249999999999937</v>
      </c>
      <c r="I133" s="23">
        <f t="shared" si="30"/>
        <v>4.6471796818348086</v>
      </c>
      <c r="J133" s="16">
        <f t="shared" si="21"/>
        <v>4.6416856842596061</v>
      </c>
      <c r="K133" s="16">
        <f t="shared" si="31"/>
        <v>5.4939975752024139E-3</v>
      </c>
      <c r="L133" s="16">
        <f t="shared" si="32"/>
        <v>0</v>
      </c>
      <c r="M133" s="16">
        <f t="shared" si="33"/>
        <v>1.4646950288070275E-5</v>
      </c>
      <c r="N133" s="16">
        <f t="shared" si="34"/>
        <v>9.0811091786035696E-6</v>
      </c>
      <c r="O133" s="16">
        <f t="shared" si="35"/>
        <v>9.0811091786035696E-6</v>
      </c>
      <c r="P133" s="1">
        <f>'App MESURE'!T129</f>
        <v>1.1344372310161211E-2</v>
      </c>
      <c r="Q133" s="84">
        <v>16.309698470000001</v>
      </c>
      <c r="R133" s="78">
        <f t="shared" si="27"/>
        <v>1.2848882661107373E-4</v>
      </c>
    </row>
    <row r="134" spans="1:18" s="1" customFormat="1" x14ac:dyDescent="0.2">
      <c r="A134" s="17">
        <v>37012</v>
      </c>
      <c r="B134" s="1">
        <f t="shared" si="37"/>
        <v>5</v>
      </c>
      <c r="C134" s="47"/>
      <c r="D134" s="47"/>
      <c r="E134" s="47">
        <f t="shared" si="17"/>
        <v>14.552083333333254</v>
      </c>
      <c r="F134" s="51">
        <v>14.552083333333254</v>
      </c>
      <c r="G134" s="16">
        <f t="shared" si="38"/>
        <v>0</v>
      </c>
      <c r="H134" s="16">
        <f t="shared" si="39"/>
        <v>14.552083333333254</v>
      </c>
      <c r="I134" s="23">
        <f t="shared" si="30"/>
        <v>14.557577330908456</v>
      </c>
      <c r="J134" s="16">
        <f t="shared" si="21"/>
        <v>14.429435824075609</v>
      </c>
      <c r="K134" s="16">
        <f t="shared" si="31"/>
        <v>0.12814150683284709</v>
      </c>
      <c r="L134" s="16">
        <f t="shared" si="32"/>
        <v>0</v>
      </c>
      <c r="M134" s="16">
        <f t="shared" si="33"/>
        <v>5.5658411094667051E-6</v>
      </c>
      <c r="N134" s="16">
        <f t="shared" si="34"/>
        <v>3.4508214878693571E-6</v>
      </c>
      <c r="O134" s="16">
        <f t="shared" si="35"/>
        <v>3.4508214878693571E-6</v>
      </c>
      <c r="P134" s="1">
        <f>'App MESURE'!T130</f>
        <v>1.4873732584433592E-2</v>
      </c>
      <c r="Q134" s="84">
        <v>18.186882789999999</v>
      </c>
      <c r="R134" s="78">
        <f t="shared" si="27"/>
        <v>2.2112527970939616E-4</v>
      </c>
    </row>
    <row r="135" spans="1:18" s="1" customFormat="1" x14ac:dyDescent="0.2">
      <c r="A135" s="17">
        <v>37043</v>
      </c>
      <c r="B135" s="1">
        <f t="shared" si="37"/>
        <v>6</v>
      </c>
      <c r="C135" s="47"/>
      <c r="D135" s="47"/>
      <c r="E135" s="47">
        <f t="shared" ref="E135:E198" si="40">F135</f>
        <v>1.5062499999999965</v>
      </c>
      <c r="F135" s="51">
        <v>1.5062499999999965</v>
      </c>
      <c r="G135" s="16">
        <f t="shared" si="38"/>
        <v>0</v>
      </c>
      <c r="H135" s="16">
        <f t="shared" si="39"/>
        <v>1.5062499999999965</v>
      </c>
      <c r="I135" s="23">
        <f t="shared" si="30"/>
        <v>1.6343915068328436</v>
      </c>
      <c r="J135" s="16">
        <f t="shared" ref="J135:J198" si="41">I135/SQRT(1+(I135/($K$2*(300+(25*Q135)+0.05*(Q135)^3)))^2)</f>
        <v>1.6342981782924697</v>
      </c>
      <c r="K135" s="16">
        <f t="shared" si="31"/>
        <v>9.3328540373915914E-5</v>
      </c>
      <c r="L135" s="16">
        <f t="shared" si="32"/>
        <v>0</v>
      </c>
      <c r="M135" s="16">
        <f t="shared" si="33"/>
        <v>2.115019621597348E-6</v>
      </c>
      <c r="N135" s="16">
        <f t="shared" si="34"/>
        <v>1.3113121653903558E-6</v>
      </c>
      <c r="O135" s="16">
        <f t="shared" si="35"/>
        <v>1.3113121653903558E-6</v>
      </c>
      <c r="P135" s="1">
        <f>'App MESURE'!T131</f>
        <v>1.1596469472609243E-2</v>
      </c>
      <c r="Q135" s="84">
        <v>22.976931870000001</v>
      </c>
      <c r="R135" s="78">
        <f t="shared" ref="R135:R198" si="42">(P135-O135)^2</f>
        <v>1.3444769276570767E-4</v>
      </c>
    </row>
    <row r="136" spans="1:18" s="1" customFormat="1" x14ac:dyDescent="0.2">
      <c r="A136" s="17">
        <v>37073</v>
      </c>
      <c r="B136" s="1">
        <f t="shared" si="37"/>
        <v>7</v>
      </c>
      <c r="C136" s="47"/>
      <c r="D136" s="47"/>
      <c r="E136" s="47">
        <f t="shared" si="40"/>
        <v>0.48749999999999927</v>
      </c>
      <c r="F136" s="51">
        <v>0.48749999999999927</v>
      </c>
      <c r="G136" s="16">
        <f t="shared" si="38"/>
        <v>0</v>
      </c>
      <c r="H136" s="16">
        <f t="shared" si="39"/>
        <v>0.48749999999999927</v>
      </c>
      <c r="I136" s="23">
        <f t="shared" si="30"/>
        <v>0.48759332854037318</v>
      </c>
      <c r="J136" s="16">
        <f t="shared" si="41"/>
        <v>0.48759083465483621</v>
      </c>
      <c r="K136" s="16">
        <f t="shared" si="31"/>
        <v>2.4938855369693869E-6</v>
      </c>
      <c r="L136" s="16">
        <f t="shared" si="32"/>
        <v>0</v>
      </c>
      <c r="M136" s="16">
        <f t="shared" si="33"/>
        <v>8.0370745620699217E-7</v>
      </c>
      <c r="N136" s="16">
        <f t="shared" si="34"/>
        <v>4.9829862284833509E-7</v>
      </c>
      <c r="O136" s="16">
        <f t="shared" si="35"/>
        <v>4.9829862284833509E-7</v>
      </c>
      <c r="P136" s="1">
        <f>'App MESURE'!T132</f>
        <v>1.0209935079145091E-2</v>
      </c>
      <c r="Q136" s="84">
        <v>22.932373030000001</v>
      </c>
      <c r="R136" s="78">
        <f t="shared" si="42"/>
        <v>1.0423259937548037E-4</v>
      </c>
    </row>
    <row r="137" spans="1:18" s="1" customFormat="1" ht="13.5" thickBot="1" x14ac:dyDescent="0.25">
      <c r="A137" s="17">
        <v>37104</v>
      </c>
      <c r="B137" s="4">
        <f t="shared" si="37"/>
        <v>8</v>
      </c>
      <c r="C137" s="48"/>
      <c r="D137" s="48"/>
      <c r="E137" s="47">
        <f t="shared" si="40"/>
        <v>0.28333333333333321</v>
      </c>
      <c r="F137" s="58">
        <v>0.28333333333333321</v>
      </c>
      <c r="G137" s="25">
        <f t="shared" si="38"/>
        <v>0</v>
      </c>
      <c r="H137" s="25">
        <f t="shared" si="39"/>
        <v>0.28333333333333321</v>
      </c>
      <c r="I137" s="24">
        <f t="shared" si="30"/>
        <v>0.28333582721887018</v>
      </c>
      <c r="J137" s="25">
        <f t="shared" si="41"/>
        <v>0.28333539616514036</v>
      </c>
      <c r="K137" s="25">
        <f t="shared" si="31"/>
        <v>4.3105372982132906E-7</v>
      </c>
      <c r="L137" s="25">
        <f t="shared" si="32"/>
        <v>0</v>
      </c>
      <c r="M137" s="25">
        <f t="shared" si="33"/>
        <v>3.0540883335865708E-7</v>
      </c>
      <c r="N137" s="25">
        <f t="shared" si="34"/>
        <v>1.8935347668236738E-7</v>
      </c>
      <c r="O137" s="25">
        <f t="shared" si="35"/>
        <v>1.8935347668236738E-7</v>
      </c>
      <c r="P137" s="4">
        <f>'App MESURE'!T133</f>
        <v>8.0671091983368637E-3</v>
      </c>
      <c r="Q137" s="85">
        <v>23.835355580000002</v>
      </c>
      <c r="R137" s="79">
        <f t="shared" si="42"/>
        <v>6.5075195783398997E-5</v>
      </c>
    </row>
    <row r="138" spans="1:18" s="1" customFormat="1" x14ac:dyDescent="0.2">
      <c r="A138" s="17">
        <v>37135</v>
      </c>
      <c r="B138" s="1">
        <f t="shared" si="37"/>
        <v>9</v>
      </c>
      <c r="C138" s="47"/>
      <c r="D138" s="47"/>
      <c r="E138" s="47">
        <f t="shared" si="40"/>
        <v>8.3333333333333286</v>
      </c>
      <c r="F138" s="51">
        <v>8.3333333333333286</v>
      </c>
      <c r="G138" s="16">
        <f t="shared" si="38"/>
        <v>0</v>
      </c>
      <c r="H138" s="16">
        <f t="shared" si="39"/>
        <v>8.3333333333333286</v>
      </c>
      <c r="I138" s="23">
        <f t="shared" si="30"/>
        <v>8.3333337643870582</v>
      </c>
      <c r="J138" s="16">
        <f t="shared" si="41"/>
        <v>8.3173829578560952</v>
      </c>
      <c r="K138" s="16">
        <f t="shared" si="31"/>
        <v>1.5950806530963035E-2</v>
      </c>
      <c r="L138" s="16">
        <f t="shared" si="32"/>
        <v>0</v>
      </c>
      <c r="M138" s="16">
        <f t="shared" si="33"/>
        <v>1.160553566762897E-7</v>
      </c>
      <c r="N138" s="16">
        <f t="shared" si="34"/>
        <v>7.1954321139299607E-8</v>
      </c>
      <c r="O138" s="16">
        <f t="shared" si="35"/>
        <v>7.1954321139299607E-8</v>
      </c>
      <c r="P138" s="1">
        <f>'App MESURE'!T134</f>
        <v>7.5629148734408088E-3</v>
      </c>
      <c r="Q138" s="84">
        <v>21.15654503</v>
      </c>
      <c r="R138" s="78">
        <f t="shared" si="42"/>
        <v>5.7196593019278525E-5</v>
      </c>
    </row>
    <row r="139" spans="1:18" s="1" customFormat="1" x14ac:dyDescent="0.2">
      <c r="A139" s="17">
        <v>37165</v>
      </c>
      <c r="B139" s="1">
        <f t="shared" si="37"/>
        <v>10</v>
      </c>
      <c r="C139" s="47"/>
      <c r="D139" s="47"/>
      <c r="E139" s="47">
        <f t="shared" si="40"/>
        <v>5.7687499999999945</v>
      </c>
      <c r="F139" s="51">
        <v>5.7687499999999945</v>
      </c>
      <c r="G139" s="16">
        <f t="shared" si="38"/>
        <v>0</v>
      </c>
      <c r="H139" s="16">
        <f t="shared" si="39"/>
        <v>5.7687499999999945</v>
      </c>
      <c r="I139" s="23">
        <f t="shared" si="30"/>
        <v>5.7847008065309575</v>
      </c>
      <c r="J139" s="16">
        <f t="shared" si="41"/>
        <v>5.7794241853313535</v>
      </c>
      <c r="K139" s="16">
        <f t="shared" si="31"/>
        <v>5.2766211996040369E-3</v>
      </c>
      <c r="L139" s="16">
        <f t="shared" si="32"/>
        <v>0</v>
      </c>
      <c r="M139" s="16">
        <f t="shared" si="33"/>
        <v>4.410103553699009E-8</v>
      </c>
      <c r="N139" s="16">
        <f t="shared" si="34"/>
        <v>2.7342642032933856E-8</v>
      </c>
      <c r="O139" s="16">
        <f t="shared" si="35"/>
        <v>2.7342642032933856E-8</v>
      </c>
      <c r="P139" s="1">
        <f>'App MESURE'!T135</f>
        <v>7.8150120358888367E-3</v>
      </c>
      <c r="Q139" s="84">
        <v>21.24551787</v>
      </c>
      <c r="R139" s="78">
        <f t="shared" si="42"/>
        <v>6.1073985755681851E-5</v>
      </c>
    </row>
    <row r="140" spans="1:18" s="1" customFormat="1" x14ac:dyDescent="0.2">
      <c r="A140" s="17">
        <v>37196</v>
      </c>
      <c r="B140" s="1">
        <f t="shared" si="37"/>
        <v>11</v>
      </c>
      <c r="C140" s="47"/>
      <c r="D140" s="47"/>
      <c r="E140" s="47">
        <f t="shared" si="40"/>
        <v>19.458333333333314</v>
      </c>
      <c r="F140" s="51">
        <v>19.458333333333314</v>
      </c>
      <c r="G140" s="16">
        <f t="shared" si="38"/>
        <v>0</v>
      </c>
      <c r="H140" s="16">
        <f t="shared" si="39"/>
        <v>19.458333333333314</v>
      </c>
      <c r="I140" s="23">
        <f t="shared" si="30"/>
        <v>19.46360995453292</v>
      </c>
      <c r="J140" s="16">
        <f t="shared" si="41"/>
        <v>18.980592606918414</v>
      </c>
      <c r="K140" s="16">
        <f t="shared" si="31"/>
        <v>0.48301734761450632</v>
      </c>
      <c r="L140" s="16">
        <f t="shared" si="32"/>
        <v>0</v>
      </c>
      <c r="M140" s="16">
        <f t="shared" si="33"/>
        <v>1.6758393504056234E-8</v>
      </c>
      <c r="N140" s="16">
        <f t="shared" si="34"/>
        <v>1.0390203972514866E-8</v>
      </c>
      <c r="O140" s="16">
        <f t="shared" si="35"/>
        <v>1.0390203972514866E-8</v>
      </c>
      <c r="P140" s="1">
        <f>'App MESURE'!T136</f>
        <v>3.4915456999051721E-2</v>
      </c>
      <c r="Q140" s="84">
        <v>14.76727088</v>
      </c>
      <c r="R140" s="78">
        <f t="shared" si="42"/>
        <v>1.2190884118952975E-3</v>
      </c>
    </row>
    <row r="141" spans="1:18" s="1" customFormat="1" x14ac:dyDescent="0.2">
      <c r="A141" s="17">
        <v>37226</v>
      </c>
      <c r="B141" s="1">
        <f t="shared" si="37"/>
        <v>12</v>
      </c>
      <c r="C141" s="47"/>
      <c r="D141" s="47"/>
      <c r="E141" s="47">
        <f t="shared" si="40"/>
        <v>89.212499999999835</v>
      </c>
      <c r="F141" s="51">
        <v>89.212499999999835</v>
      </c>
      <c r="G141" s="16">
        <f t="shared" si="38"/>
        <v>5.732864288995378</v>
      </c>
      <c r="H141" s="16">
        <f t="shared" si="39"/>
        <v>83.479635711004462</v>
      </c>
      <c r="I141" s="23">
        <f t="shared" si="30"/>
        <v>83.962653058618969</v>
      </c>
      <c r="J141" s="16">
        <f t="shared" si="41"/>
        <v>59.579573040030617</v>
      </c>
      <c r="K141" s="16">
        <f t="shared" si="31"/>
        <v>24.383080018588352</v>
      </c>
      <c r="L141" s="16">
        <f t="shared" si="32"/>
        <v>0</v>
      </c>
      <c r="M141" s="16">
        <f t="shared" si="33"/>
        <v>6.3681895315413682E-9</v>
      </c>
      <c r="N141" s="16">
        <f t="shared" si="34"/>
        <v>3.9482775095556483E-9</v>
      </c>
      <c r="O141" s="16">
        <f t="shared" si="35"/>
        <v>5.7328642929436553</v>
      </c>
      <c r="P141" s="1">
        <f>'App MESURE'!T137</f>
        <v>13.563457582609963</v>
      </c>
      <c r="Q141" s="84">
        <v>14.56881613</v>
      </c>
      <c r="R141" s="78">
        <f t="shared" si="42"/>
        <v>61.318191268167013</v>
      </c>
    </row>
    <row r="142" spans="1:18" s="1" customFormat="1" x14ac:dyDescent="0.2">
      <c r="A142" s="17">
        <v>37257</v>
      </c>
      <c r="B142" s="1">
        <f t="shared" si="37"/>
        <v>1</v>
      </c>
      <c r="C142" s="47"/>
      <c r="D142" s="47"/>
      <c r="E142" s="47">
        <f t="shared" si="40"/>
        <v>0.85416666666666485</v>
      </c>
      <c r="F142" s="51">
        <v>0.85416666666666485</v>
      </c>
      <c r="G142" s="16">
        <f t="shared" ref="G142:G205" si="43">IF((F142-$J$2)&gt;0,$I$2*(F142-$J$2),0)</f>
        <v>0</v>
      </c>
      <c r="H142" s="16">
        <f t="shared" ref="H142:H205" si="44">F142-G142</f>
        <v>0.85416666666666485</v>
      </c>
      <c r="I142" s="23">
        <f t="shared" si="30"/>
        <v>25.237246685255016</v>
      </c>
      <c r="J142" s="16">
        <f t="shared" si="41"/>
        <v>24.027415818397962</v>
      </c>
      <c r="K142" s="16">
        <f t="shared" ref="K142:K205" si="45">I142-J142</f>
        <v>1.2098308668570539</v>
      </c>
      <c r="L142" s="16">
        <f t="shared" ref="L142:L205" si="46">IF(K142&gt;$N$2,(K142-$N$2)/$L$2,0)</f>
        <v>0</v>
      </c>
      <c r="M142" s="16">
        <f t="shared" si="33"/>
        <v>2.4199120219857199E-9</v>
      </c>
      <c r="N142" s="16">
        <f t="shared" ref="N142:N205" si="47">$M$2*M142</f>
        <v>1.5003454536311464E-9</v>
      </c>
      <c r="O142" s="16">
        <f t="shared" ref="O142:O205" si="48">N142+G142</f>
        <v>1.5003454536311464E-9</v>
      </c>
      <c r="P142" s="1">
        <f>'App MESURE'!T138</f>
        <v>1.3235101028521417E-2</v>
      </c>
      <c r="Q142" s="84">
        <v>13.501825159999999</v>
      </c>
      <c r="R142" s="78">
        <f t="shared" si="42"/>
        <v>1.7516785952072361E-4</v>
      </c>
    </row>
    <row r="143" spans="1:18" s="1" customFormat="1" x14ac:dyDescent="0.2">
      <c r="A143" s="17">
        <v>37288</v>
      </c>
      <c r="B143" s="1">
        <f t="shared" si="37"/>
        <v>2</v>
      </c>
      <c r="C143" s="47"/>
      <c r="D143" s="47"/>
      <c r="E143" s="47">
        <f t="shared" si="40"/>
        <v>7.7416666666666583</v>
      </c>
      <c r="F143" s="51">
        <v>7.7416666666666583</v>
      </c>
      <c r="G143" s="16">
        <f t="shared" si="43"/>
        <v>0</v>
      </c>
      <c r="H143" s="16">
        <f t="shared" si="44"/>
        <v>7.7416666666666583</v>
      </c>
      <c r="I143" s="23">
        <f t="shared" ref="I143:I206" si="49">H143+K142-L142</f>
        <v>8.9514975335237121</v>
      </c>
      <c r="J143" s="16">
        <f t="shared" si="41"/>
        <v>8.8982594559589074</v>
      </c>
      <c r="K143" s="16">
        <f t="shared" si="45"/>
        <v>5.3238077564804698E-2</v>
      </c>
      <c r="L143" s="16">
        <f t="shared" si="46"/>
        <v>0</v>
      </c>
      <c r="M143" s="16">
        <f t="shared" ref="M143:M206" si="50">L143+M142-N142</f>
        <v>9.1956656835457355E-10</v>
      </c>
      <c r="N143" s="16">
        <f t="shared" si="47"/>
        <v>5.7013127237983558E-10</v>
      </c>
      <c r="O143" s="16">
        <f t="shared" si="48"/>
        <v>5.7013127237983558E-10</v>
      </c>
      <c r="P143" s="1">
        <f>'App MESURE'!T139</f>
        <v>8.1931577795608754E-3</v>
      </c>
      <c r="Q143" s="84">
        <v>14.074409449999999</v>
      </c>
      <c r="R143" s="78">
        <f t="shared" si="42"/>
        <v>6.7127825058428285E-5</v>
      </c>
    </row>
    <row r="144" spans="1:18" s="1" customFormat="1" x14ac:dyDescent="0.2">
      <c r="A144" s="17">
        <v>37316</v>
      </c>
      <c r="B144" s="1">
        <f t="shared" si="37"/>
        <v>3</v>
      </c>
      <c r="C144" s="47"/>
      <c r="D144" s="47"/>
      <c r="E144" s="47">
        <f t="shared" si="40"/>
        <v>78.033333333333218</v>
      </c>
      <c r="F144" s="51">
        <v>78.033333333333218</v>
      </c>
      <c r="G144" s="16">
        <f t="shared" si="43"/>
        <v>4.5798507247840252</v>
      </c>
      <c r="H144" s="16">
        <f t="shared" si="44"/>
        <v>73.453482608549194</v>
      </c>
      <c r="I144" s="23">
        <f t="shared" si="49"/>
        <v>73.506720686113994</v>
      </c>
      <c r="J144" s="16">
        <f t="shared" si="41"/>
        <v>56.346773775924191</v>
      </c>
      <c r="K144" s="16">
        <f t="shared" si="45"/>
        <v>17.159946910189802</v>
      </c>
      <c r="L144" s="16">
        <f t="shared" si="46"/>
        <v>0</v>
      </c>
      <c r="M144" s="16">
        <f t="shared" si="50"/>
        <v>3.4943529597473796E-10</v>
      </c>
      <c r="N144" s="16">
        <f t="shared" si="47"/>
        <v>2.1664988350433754E-10</v>
      </c>
      <c r="O144" s="16">
        <f t="shared" si="48"/>
        <v>4.579850725000675</v>
      </c>
      <c r="P144" s="1">
        <f>'App MESURE'!T140</f>
        <v>1.0145650302720837</v>
      </c>
      <c r="Q144" s="84">
        <v>15.100595739999999</v>
      </c>
      <c r="R144" s="78">
        <f t="shared" si="42"/>
        <v>12.711262085036335</v>
      </c>
    </row>
    <row r="145" spans="1:18" s="1" customFormat="1" x14ac:dyDescent="0.2">
      <c r="A145" s="17">
        <v>37347</v>
      </c>
      <c r="B145" s="1">
        <f t="shared" si="37"/>
        <v>4</v>
      </c>
      <c r="C145" s="47"/>
      <c r="D145" s="47"/>
      <c r="E145" s="47">
        <f t="shared" si="40"/>
        <v>79.089583333333181</v>
      </c>
      <c r="F145" s="51">
        <v>79.089583333333181</v>
      </c>
      <c r="G145" s="16">
        <f t="shared" si="43"/>
        <v>4.6887918125691801</v>
      </c>
      <c r="H145" s="16">
        <f t="shared" si="44"/>
        <v>74.400791520764002</v>
      </c>
      <c r="I145" s="23">
        <f t="shared" si="49"/>
        <v>91.560738430953805</v>
      </c>
      <c r="J145" s="16">
        <f t="shared" si="41"/>
        <v>64.77804090036372</v>
      </c>
      <c r="K145" s="16">
        <f t="shared" si="45"/>
        <v>26.782697530590085</v>
      </c>
      <c r="L145" s="16">
        <f t="shared" si="46"/>
        <v>0</v>
      </c>
      <c r="M145" s="16">
        <f t="shared" si="50"/>
        <v>1.3278541247040043E-10</v>
      </c>
      <c r="N145" s="16">
        <f t="shared" si="47"/>
        <v>8.2326955731648265E-11</v>
      </c>
      <c r="O145" s="16">
        <f t="shared" si="48"/>
        <v>4.6887918126515071</v>
      </c>
      <c r="P145" s="1">
        <f>'App MESURE'!T141</f>
        <v>1.9381229849004302</v>
      </c>
      <c r="Q145" s="84">
        <v>15.726036669999999</v>
      </c>
      <c r="R145" s="78">
        <f t="shared" si="42"/>
        <v>7.5661789999614824</v>
      </c>
    </row>
    <row r="146" spans="1:18" s="1" customFormat="1" x14ac:dyDescent="0.2">
      <c r="A146" s="17">
        <v>37377</v>
      </c>
      <c r="B146" s="1">
        <f t="shared" si="37"/>
        <v>5</v>
      </c>
      <c r="C146" s="47"/>
      <c r="D146" s="47"/>
      <c r="E146" s="47">
        <f t="shared" si="40"/>
        <v>10.983333333333315</v>
      </c>
      <c r="F146" s="51">
        <v>10.983333333333315</v>
      </c>
      <c r="G146" s="16">
        <f t="shared" si="43"/>
        <v>0</v>
      </c>
      <c r="H146" s="16">
        <f t="shared" si="44"/>
        <v>10.983333333333315</v>
      </c>
      <c r="I146" s="23">
        <f t="shared" si="49"/>
        <v>37.766030863923397</v>
      </c>
      <c r="J146" s="16">
        <f t="shared" si="41"/>
        <v>35.473921626326273</v>
      </c>
      <c r="K146" s="16">
        <f t="shared" si="45"/>
        <v>2.2921092375971241</v>
      </c>
      <c r="L146" s="16">
        <f t="shared" si="46"/>
        <v>0</v>
      </c>
      <c r="M146" s="16">
        <f t="shared" si="50"/>
        <v>5.0458456738752162E-11</v>
      </c>
      <c r="N146" s="16">
        <f t="shared" si="47"/>
        <v>3.1284243178026342E-11</v>
      </c>
      <c r="O146" s="16">
        <f t="shared" si="48"/>
        <v>3.1284243178026342E-11</v>
      </c>
      <c r="P146" s="1">
        <f>'App MESURE'!T142</f>
        <v>9.8822087679626511E-2</v>
      </c>
      <c r="Q146" s="84">
        <v>17.441110869999999</v>
      </c>
      <c r="R146" s="78">
        <f t="shared" si="42"/>
        <v>9.7658050071766419E-3</v>
      </c>
    </row>
    <row r="147" spans="1:18" s="1" customFormat="1" x14ac:dyDescent="0.2">
      <c r="A147" s="17">
        <v>37408</v>
      </c>
      <c r="B147" s="1">
        <f t="shared" si="37"/>
        <v>6</v>
      </c>
      <c r="C147" s="47"/>
      <c r="D147" s="47"/>
      <c r="E147" s="47">
        <f t="shared" si="40"/>
        <v>1.0937499999999976</v>
      </c>
      <c r="F147" s="51">
        <v>1.0937499999999976</v>
      </c>
      <c r="G147" s="16">
        <f t="shared" si="43"/>
        <v>0</v>
      </c>
      <c r="H147" s="16">
        <f t="shared" si="44"/>
        <v>1.0937499999999976</v>
      </c>
      <c r="I147" s="23">
        <f t="shared" si="49"/>
        <v>3.3858592375971215</v>
      </c>
      <c r="J147" s="16">
        <f t="shared" si="41"/>
        <v>3.384721029326204</v>
      </c>
      <c r="K147" s="16">
        <f t="shared" si="45"/>
        <v>1.1382082709174846E-3</v>
      </c>
      <c r="L147" s="16">
        <f t="shared" si="46"/>
        <v>0</v>
      </c>
      <c r="M147" s="16">
        <f t="shared" si="50"/>
        <v>1.9174213560725819E-11</v>
      </c>
      <c r="N147" s="16">
        <f t="shared" si="47"/>
        <v>1.1888012407650007E-11</v>
      </c>
      <c r="O147" s="16">
        <f t="shared" si="48"/>
        <v>1.1888012407650007E-11</v>
      </c>
      <c r="P147" s="1">
        <f>'App MESURE'!T143</f>
        <v>7.5629148734408088E-3</v>
      </c>
      <c r="Q147" s="84">
        <v>20.735869170000001</v>
      </c>
      <c r="R147" s="78">
        <f t="shared" si="42"/>
        <v>5.7197681203096157E-5</v>
      </c>
    </row>
    <row r="148" spans="1:18" s="1" customFormat="1" x14ac:dyDescent="0.2">
      <c r="A148" s="17">
        <v>37438</v>
      </c>
      <c r="B148" s="1">
        <f t="shared" si="37"/>
        <v>7</v>
      </c>
      <c r="C148" s="47"/>
      <c r="D148" s="47"/>
      <c r="E148" s="47">
        <f t="shared" si="40"/>
        <v>0.47708333333333264</v>
      </c>
      <c r="F148" s="51">
        <v>0.47708333333333264</v>
      </c>
      <c r="G148" s="16">
        <f t="shared" si="43"/>
        <v>0</v>
      </c>
      <c r="H148" s="16">
        <f t="shared" si="44"/>
        <v>0.47708333333333264</v>
      </c>
      <c r="I148" s="23">
        <f t="shared" si="49"/>
        <v>0.47822154160425012</v>
      </c>
      <c r="J148" s="16">
        <f t="shared" si="41"/>
        <v>0.47821921550336738</v>
      </c>
      <c r="K148" s="16">
        <f t="shared" si="45"/>
        <v>2.3261008827435425E-6</v>
      </c>
      <c r="L148" s="16">
        <f t="shared" si="46"/>
        <v>0</v>
      </c>
      <c r="M148" s="16">
        <f t="shared" si="50"/>
        <v>7.2862011530758122E-12</v>
      </c>
      <c r="N148" s="16">
        <f t="shared" si="47"/>
        <v>4.5174447149070032E-12</v>
      </c>
      <c r="O148" s="16">
        <f t="shared" si="48"/>
        <v>4.5174447149070032E-12</v>
      </c>
      <c r="P148" s="1">
        <f>'App MESURE'!T144</f>
        <v>7.8150120358888367E-3</v>
      </c>
      <c r="Q148" s="84">
        <v>23.01357535</v>
      </c>
      <c r="R148" s="78">
        <f t="shared" si="42"/>
        <v>6.1074413050479594E-5</v>
      </c>
    </row>
    <row r="149" spans="1:18" s="1" customFormat="1" ht="13.5" thickBot="1" x14ac:dyDescent="0.25">
      <c r="A149" s="17">
        <v>37469</v>
      </c>
      <c r="B149" s="4">
        <f t="shared" si="37"/>
        <v>8</v>
      </c>
      <c r="C149" s="48"/>
      <c r="D149" s="48"/>
      <c r="E149" s="47">
        <f t="shared" si="40"/>
        <v>0.40416666666666601</v>
      </c>
      <c r="F149" s="58">
        <v>0.40416666666666601</v>
      </c>
      <c r="G149" s="25">
        <f t="shared" si="43"/>
        <v>0</v>
      </c>
      <c r="H149" s="25">
        <f t="shared" si="44"/>
        <v>0.40416666666666601</v>
      </c>
      <c r="I149" s="24">
        <f t="shared" si="49"/>
        <v>0.40416899276754875</v>
      </c>
      <c r="J149" s="25">
        <f t="shared" si="41"/>
        <v>0.40416738641808819</v>
      </c>
      <c r="K149" s="25">
        <f t="shared" si="45"/>
        <v>1.6063494605589312E-6</v>
      </c>
      <c r="L149" s="25">
        <f t="shared" si="46"/>
        <v>0</v>
      </c>
      <c r="M149" s="25">
        <f t="shared" si="50"/>
        <v>2.768756438168809E-12</v>
      </c>
      <c r="N149" s="25">
        <f t="shared" si="47"/>
        <v>1.7166289916646617E-12</v>
      </c>
      <c r="O149" s="25">
        <f t="shared" si="48"/>
        <v>1.7166289916646617E-12</v>
      </c>
      <c r="P149" s="4">
        <f>'App MESURE'!T145</f>
        <v>7.8150120358888367E-3</v>
      </c>
      <c r="Q149" s="85">
        <v>22.05936148</v>
      </c>
      <c r="R149" s="79">
        <f t="shared" si="42"/>
        <v>6.1074413094256439E-5</v>
      </c>
    </row>
    <row r="150" spans="1:18" s="1" customFormat="1" x14ac:dyDescent="0.2">
      <c r="A150" s="17">
        <v>37500</v>
      </c>
      <c r="B150" s="1">
        <f t="shared" si="37"/>
        <v>9</v>
      </c>
      <c r="C150" s="47"/>
      <c r="D150" s="47"/>
      <c r="E150" s="47">
        <f t="shared" si="40"/>
        <v>1.8458333333333308</v>
      </c>
      <c r="F150" s="51">
        <v>1.8458333333333308</v>
      </c>
      <c r="G150" s="16">
        <f t="shared" si="43"/>
        <v>0</v>
      </c>
      <c r="H150" s="16">
        <f t="shared" si="44"/>
        <v>1.8458333333333308</v>
      </c>
      <c r="I150" s="23">
        <f t="shared" si="49"/>
        <v>1.8458349396827913</v>
      </c>
      <c r="J150" s="16">
        <f t="shared" si="41"/>
        <v>1.8456741637026419</v>
      </c>
      <c r="K150" s="16">
        <f t="shared" si="45"/>
        <v>1.6077598014940797E-4</v>
      </c>
      <c r="L150" s="16">
        <f t="shared" si="46"/>
        <v>0</v>
      </c>
      <c r="M150" s="16">
        <f t="shared" si="50"/>
        <v>1.0521274465041473E-12</v>
      </c>
      <c r="N150" s="16">
        <f t="shared" si="47"/>
        <v>6.5231901683257134E-13</v>
      </c>
      <c r="O150" s="16">
        <f t="shared" si="48"/>
        <v>6.5231901683257134E-13</v>
      </c>
      <c r="Q150" s="84">
        <v>21.708135970000001</v>
      </c>
      <c r="R150" s="78"/>
    </row>
    <row r="151" spans="1:18" s="1" customFormat="1" x14ac:dyDescent="0.2">
      <c r="A151" s="17">
        <v>37530</v>
      </c>
      <c r="B151" s="1">
        <f t="shared" si="37"/>
        <v>10</v>
      </c>
      <c r="C151" s="47"/>
      <c r="D151" s="47"/>
      <c r="E151" s="47">
        <f t="shared" si="40"/>
        <v>46.58958333333328</v>
      </c>
      <c r="F151" s="51">
        <v>46.58958333333328</v>
      </c>
      <c r="G151" s="16">
        <f t="shared" si="43"/>
        <v>1.3367583422566327</v>
      </c>
      <c r="H151" s="16">
        <f t="shared" si="44"/>
        <v>45.25282499107665</v>
      </c>
      <c r="I151" s="23">
        <f t="shared" si="49"/>
        <v>45.252985767056799</v>
      </c>
      <c r="J151" s="16">
        <f t="shared" si="41"/>
        <v>42.588270162263107</v>
      </c>
      <c r="K151" s="16">
        <f t="shared" si="45"/>
        <v>2.6647156047936917</v>
      </c>
      <c r="L151" s="16">
        <f t="shared" si="46"/>
        <v>0</v>
      </c>
      <c r="M151" s="16">
        <f t="shared" si="50"/>
        <v>3.9980842967157601E-13</v>
      </c>
      <c r="N151" s="16">
        <f t="shared" si="47"/>
        <v>2.478812263963771E-13</v>
      </c>
      <c r="O151" s="16">
        <f t="shared" si="48"/>
        <v>1.3367583422568805</v>
      </c>
      <c r="Q151" s="84">
        <v>20.23168158</v>
      </c>
      <c r="R151" s="78"/>
    </row>
    <row r="152" spans="1:18" s="1" customFormat="1" x14ac:dyDescent="0.2">
      <c r="A152" s="17">
        <v>37561</v>
      </c>
      <c r="B152" s="1">
        <f t="shared" si="37"/>
        <v>11</v>
      </c>
      <c r="C152" s="47"/>
      <c r="D152" s="47"/>
      <c r="E152" s="47">
        <f t="shared" si="40"/>
        <v>169.2499999999998</v>
      </c>
      <c r="F152" s="51">
        <v>169.2499999999998</v>
      </c>
      <c r="G152" s="16">
        <f t="shared" si="43"/>
        <v>13.987891331461261</v>
      </c>
      <c r="H152" s="16">
        <f t="shared" si="44"/>
        <v>155.26210866853853</v>
      </c>
      <c r="I152" s="23">
        <f t="shared" si="49"/>
        <v>157.92682427333222</v>
      </c>
      <c r="J152" s="16">
        <f t="shared" si="41"/>
        <v>76.161004574868286</v>
      </c>
      <c r="K152" s="16">
        <f t="shared" si="45"/>
        <v>81.765819698463929</v>
      </c>
      <c r="L152" s="16">
        <f t="shared" si="46"/>
        <v>11.621794380534659</v>
      </c>
      <c r="M152" s="16">
        <f t="shared" si="50"/>
        <v>11.62179438053481</v>
      </c>
      <c r="N152" s="16">
        <f t="shared" si="47"/>
        <v>7.2055125159315825</v>
      </c>
      <c r="O152" s="16">
        <f t="shared" si="48"/>
        <v>21.193403847392844</v>
      </c>
      <c r="Q152" s="84">
        <v>14.968415269999999</v>
      </c>
      <c r="R152" s="78"/>
    </row>
    <row r="153" spans="1:18" s="1" customFormat="1" x14ac:dyDescent="0.2">
      <c r="A153" s="17">
        <v>37591</v>
      </c>
      <c r="B153" s="1">
        <f t="shared" si="37"/>
        <v>12</v>
      </c>
      <c r="C153" s="47"/>
      <c r="D153" s="47"/>
      <c r="E153" s="47">
        <f t="shared" si="40"/>
        <v>32.885416666666643</v>
      </c>
      <c r="F153" s="51">
        <v>32.885416666666643</v>
      </c>
      <c r="G153" s="16">
        <f t="shared" si="43"/>
        <v>0</v>
      </c>
      <c r="H153" s="16">
        <f t="shared" si="44"/>
        <v>32.885416666666643</v>
      </c>
      <c r="I153" s="23">
        <f t="shared" si="49"/>
        <v>103.02944198459591</v>
      </c>
      <c r="J153" s="16">
        <f t="shared" si="41"/>
        <v>62.516782826842991</v>
      </c>
      <c r="K153" s="16">
        <f t="shared" si="45"/>
        <v>40.512659157752914</v>
      </c>
      <c r="L153" s="16">
        <f t="shared" si="46"/>
        <v>0</v>
      </c>
      <c r="M153" s="16">
        <f t="shared" si="50"/>
        <v>4.4162818646032278</v>
      </c>
      <c r="N153" s="16">
        <f t="shared" si="47"/>
        <v>2.7380947560540014</v>
      </c>
      <c r="O153" s="16">
        <f t="shared" si="48"/>
        <v>2.7380947560540014</v>
      </c>
      <c r="Q153" s="84">
        <v>13.521363320000001</v>
      </c>
      <c r="R153" s="78"/>
    </row>
    <row r="154" spans="1:18" s="1" customFormat="1" x14ac:dyDescent="0.2">
      <c r="A154" s="17">
        <v>37622</v>
      </c>
      <c r="B154" s="1">
        <f t="shared" ref="B154:B217" si="51">B142</f>
        <v>1</v>
      </c>
      <c r="C154" s="47"/>
      <c r="D154" s="47"/>
      <c r="E154" s="47">
        <f t="shared" si="40"/>
        <v>50.170833333333242</v>
      </c>
      <c r="F154" s="51">
        <v>50.170833333333242</v>
      </c>
      <c r="G154" s="16">
        <f t="shared" si="43"/>
        <v>1.706126645812224</v>
      </c>
      <c r="H154" s="16">
        <f t="shared" si="44"/>
        <v>48.464706687521016</v>
      </c>
      <c r="I154" s="23">
        <f t="shared" si="49"/>
        <v>88.977365845273937</v>
      </c>
      <c r="J154" s="16">
        <f t="shared" si="41"/>
        <v>51.850228441188669</v>
      </c>
      <c r="K154" s="16">
        <f t="shared" si="45"/>
        <v>37.127137404085268</v>
      </c>
      <c r="L154" s="16">
        <f t="shared" si="46"/>
        <v>0</v>
      </c>
      <c r="M154" s="16">
        <f t="shared" si="50"/>
        <v>1.6781871085492264</v>
      </c>
      <c r="N154" s="16">
        <f t="shared" si="47"/>
        <v>1.0404760073005204</v>
      </c>
      <c r="O154" s="16">
        <f t="shared" si="48"/>
        <v>2.7466026531127445</v>
      </c>
      <c r="Q154" s="84">
        <v>10.43902585</v>
      </c>
      <c r="R154" s="78"/>
    </row>
    <row r="155" spans="1:18" s="1" customFormat="1" x14ac:dyDescent="0.2">
      <c r="A155" s="17">
        <v>37653</v>
      </c>
      <c r="B155" s="1">
        <f t="shared" si="51"/>
        <v>2</v>
      </c>
      <c r="C155" s="47"/>
      <c r="D155" s="47"/>
      <c r="E155" s="47">
        <f t="shared" si="40"/>
        <v>32.333333333333243</v>
      </c>
      <c r="F155" s="51">
        <v>32.333333333333243</v>
      </c>
      <c r="G155" s="16">
        <f t="shared" si="43"/>
        <v>0</v>
      </c>
      <c r="H155" s="16">
        <f t="shared" si="44"/>
        <v>32.333333333333243</v>
      </c>
      <c r="I155" s="23">
        <f t="shared" si="49"/>
        <v>69.460470737418518</v>
      </c>
      <c r="J155" s="16">
        <f t="shared" si="41"/>
        <v>47.550539404272854</v>
      </c>
      <c r="K155" s="16">
        <f t="shared" si="45"/>
        <v>21.909931333145664</v>
      </c>
      <c r="L155" s="16">
        <f t="shared" si="46"/>
        <v>0</v>
      </c>
      <c r="M155" s="16">
        <f t="shared" si="50"/>
        <v>0.637711101248706</v>
      </c>
      <c r="N155" s="16">
        <f t="shared" si="47"/>
        <v>0.3953808827741977</v>
      </c>
      <c r="O155" s="16">
        <f t="shared" si="48"/>
        <v>0.3953808827741977</v>
      </c>
      <c r="Q155" s="84">
        <v>10.76950508</v>
      </c>
      <c r="R155" s="78"/>
    </row>
    <row r="156" spans="1:18" s="1" customFormat="1" x14ac:dyDescent="0.2">
      <c r="A156" s="17">
        <v>37681</v>
      </c>
      <c r="B156" s="1">
        <f t="shared" si="51"/>
        <v>3</v>
      </c>
      <c r="C156" s="47"/>
      <c r="D156" s="47"/>
      <c r="E156" s="47">
        <f t="shared" si="40"/>
        <v>53.995833333333287</v>
      </c>
      <c r="F156" s="51">
        <v>53.995833333333287</v>
      </c>
      <c r="G156" s="16">
        <f t="shared" si="43"/>
        <v>2.100635200395168</v>
      </c>
      <c r="H156" s="16">
        <f t="shared" si="44"/>
        <v>51.89519813293812</v>
      </c>
      <c r="I156" s="23">
        <f t="shared" si="49"/>
        <v>73.805129466083784</v>
      </c>
      <c r="J156" s="16">
        <f t="shared" si="41"/>
        <v>57.954294431883142</v>
      </c>
      <c r="K156" s="16">
        <f t="shared" si="45"/>
        <v>15.850835034200642</v>
      </c>
      <c r="L156" s="16">
        <f t="shared" si="46"/>
        <v>0</v>
      </c>
      <c r="M156" s="16">
        <f t="shared" si="50"/>
        <v>0.24233021847450831</v>
      </c>
      <c r="N156" s="16">
        <f t="shared" si="47"/>
        <v>0.15024473545419514</v>
      </c>
      <c r="O156" s="16">
        <f t="shared" si="48"/>
        <v>2.2508799358493632</v>
      </c>
      <c r="Q156" s="84">
        <v>16.024584310000002</v>
      </c>
      <c r="R156" s="78"/>
    </row>
    <row r="157" spans="1:18" s="1" customFormat="1" x14ac:dyDescent="0.2">
      <c r="A157" s="17">
        <v>37712</v>
      </c>
      <c r="B157" s="1">
        <f t="shared" si="51"/>
        <v>4</v>
      </c>
      <c r="C157" s="47"/>
      <c r="D157" s="47"/>
      <c r="E157" s="47">
        <f t="shared" si="40"/>
        <v>31.343749999999957</v>
      </c>
      <c r="F157" s="51">
        <v>31.343749999999957</v>
      </c>
      <c r="G157" s="16">
        <f t="shared" si="43"/>
        <v>0</v>
      </c>
      <c r="H157" s="16">
        <f t="shared" si="44"/>
        <v>31.343749999999957</v>
      </c>
      <c r="I157" s="23">
        <f t="shared" si="49"/>
        <v>47.1945850342006</v>
      </c>
      <c r="J157" s="16">
        <f t="shared" si="41"/>
        <v>42.023977437133688</v>
      </c>
      <c r="K157" s="16">
        <f t="shared" si="45"/>
        <v>5.1706075970669119</v>
      </c>
      <c r="L157" s="16">
        <f t="shared" si="46"/>
        <v>0</v>
      </c>
      <c r="M157" s="16">
        <f t="shared" si="50"/>
        <v>9.2085483020313164E-2</v>
      </c>
      <c r="N157" s="16">
        <f t="shared" si="47"/>
        <v>5.7092999472594164E-2</v>
      </c>
      <c r="O157" s="16">
        <f t="shared" si="48"/>
        <v>5.7092999472594164E-2</v>
      </c>
      <c r="Q157" s="84">
        <v>15.831798300000001</v>
      </c>
      <c r="R157" s="78"/>
    </row>
    <row r="158" spans="1:18" s="1" customFormat="1" x14ac:dyDescent="0.2">
      <c r="A158" s="17">
        <v>37742</v>
      </c>
      <c r="B158" s="1">
        <f t="shared" si="51"/>
        <v>5</v>
      </c>
      <c r="C158" s="47"/>
      <c r="D158" s="47"/>
      <c r="E158" s="47">
        <f t="shared" si="40"/>
        <v>9.6541666666666508</v>
      </c>
      <c r="F158" s="51">
        <v>9.6541666666666508</v>
      </c>
      <c r="G158" s="16">
        <f t="shared" si="43"/>
        <v>0</v>
      </c>
      <c r="H158" s="16">
        <f t="shared" si="44"/>
        <v>9.6541666666666508</v>
      </c>
      <c r="I158" s="23">
        <f t="shared" si="49"/>
        <v>14.824774263733563</v>
      </c>
      <c r="J158" s="16">
        <f t="shared" si="41"/>
        <v>14.727466210176498</v>
      </c>
      <c r="K158" s="16">
        <f t="shared" si="45"/>
        <v>9.7308053557064511E-2</v>
      </c>
      <c r="L158" s="16">
        <f t="shared" si="46"/>
        <v>0</v>
      </c>
      <c r="M158" s="16">
        <f t="shared" si="50"/>
        <v>3.4992483547719E-2</v>
      </c>
      <c r="N158" s="16">
        <f t="shared" si="47"/>
        <v>2.1695339799585781E-2</v>
      </c>
      <c r="O158" s="16">
        <f t="shared" si="48"/>
        <v>2.1695339799585781E-2</v>
      </c>
      <c r="Q158" s="84">
        <v>20.540042</v>
      </c>
      <c r="R158" s="78"/>
    </row>
    <row r="159" spans="1:18" s="1" customFormat="1" x14ac:dyDescent="0.2">
      <c r="A159" s="17">
        <v>37773</v>
      </c>
      <c r="B159" s="1">
        <f t="shared" si="51"/>
        <v>6</v>
      </c>
      <c r="C159" s="47"/>
      <c r="D159" s="47"/>
      <c r="E159" s="47">
        <f t="shared" si="40"/>
        <v>2.2687499999999958</v>
      </c>
      <c r="F159" s="51">
        <v>2.2687499999999958</v>
      </c>
      <c r="G159" s="16">
        <f t="shared" si="43"/>
        <v>0</v>
      </c>
      <c r="H159" s="16">
        <f t="shared" si="44"/>
        <v>2.2687499999999958</v>
      </c>
      <c r="I159" s="23">
        <f t="shared" si="49"/>
        <v>2.3660580535570603</v>
      </c>
      <c r="J159" s="16">
        <f t="shared" si="41"/>
        <v>2.365775278423448</v>
      </c>
      <c r="K159" s="16">
        <f t="shared" si="45"/>
        <v>2.8277513361230078E-4</v>
      </c>
      <c r="L159" s="16">
        <f t="shared" si="46"/>
        <v>0</v>
      </c>
      <c r="M159" s="16">
        <f t="shared" si="50"/>
        <v>1.3297143748133219E-2</v>
      </c>
      <c r="N159" s="16">
        <f t="shared" si="47"/>
        <v>8.2442291238425964E-3</v>
      </c>
      <c r="O159" s="16">
        <f t="shared" si="48"/>
        <v>8.2442291238425964E-3</v>
      </c>
      <c r="Q159" s="84">
        <v>22.9857768</v>
      </c>
      <c r="R159" s="78"/>
    </row>
    <row r="160" spans="1:18" s="1" customFormat="1" x14ac:dyDescent="0.2">
      <c r="A160" s="17">
        <v>37803</v>
      </c>
      <c r="B160" s="1">
        <f t="shared" si="51"/>
        <v>7</v>
      </c>
      <c r="C160" s="47"/>
      <c r="D160" s="47"/>
      <c r="E160" s="47">
        <f t="shared" si="40"/>
        <v>0.42916666666666581</v>
      </c>
      <c r="F160" s="51">
        <v>0.42916666666666581</v>
      </c>
      <c r="G160" s="16">
        <f t="shared" si="43"/>
        <v>0</v>
      </c>
      <c r="H160" s="16">
        <f t="shared" si="44"/>
        <v>0.42916666666666581</v>
      </c>
      <c r="I160" s="23">
        <f t="shared" si="49"/>
        <v>0.42944944180027811</v>
      </c>
      <c r="J160" s="16">
        <f t="shared" si="41"/>
        <v>0.42944807041583627</v>
      </c>
      <c r="K160" s="16">
        <f t="shared" si="45"/>
        <v>1.3713844418394849E-6</v>
      </c>
      <c r="L160" s="16">
        <f t="shared" si="46"/>
        <v>0</v>
      </c>
      <c r="M160" s="16">
        <f t="shared" si="50"/>
        <v>5.052914624290623E-3</v>
      </c>
      <c r="N160" s="16">
        <f t="shared" si="47"/>
        <v>3.1328070670601864E-3</v>
      </c>
      <c r="O160" s="16">
        <f t="shared" si="48"/>
        <v>3.1328070670601864E-3</v>
      </c>
      <c r="Q160" s="84">
        <v>24.480600710000001</v>
      </c>
      <c r="R160" s="78"/>
    </row>
    <row r="161" spans="1:18" s="1" customFormat="1" ht="13.5" thickBot="1" x14ac:dyDescent="0.25">
      <c r="A161" s="17">
        <v>37834</v>
      </c>
      <c r="B161" s="4">
        <f t="shared" si="51"/>
        <v>8</v>
      </c>
      <c r="C161" s="48"/>
      <c r="D161" s="48"/>
      <c r="E161" s="47">
        <f t="shared" si="40"/>
        <v>3.4749999999999934</v>
      </c>
      <c r="F161" s="58">
        <v>3.4749999999999934</v>
      </c>
      <c r="G161" s="25">
        <f t="shared" si="43"/>
        <v>0</v>
      </c>
      <c r="H161" s="25">
        <f t="shared" si="44"/>
        <v>3.4749999999999934</v>
      </c>
      <c r="I161" s="24">
        <f t="shared" si="49"/>
        <v>3.4750013713844354</v>
      </c>
      <c r="J161" s="25">
        <f t="shared" si="41"/>
        <v>3.4744000648103808</v>
      </c>
      <c r="K161" s="25">
        <f t="shared" si="45"/>
        <v>6.0130657405466081E-4</v>
      </c>
      <c r="L161" s="25">
        <f t="shared" si="46"/>
        <v>0</v>
      </c>
      <c r="M161" s="25">
        <f t="shared" si="50"/>
        <v>1.9201075572304366E-3</v>
      </c>
      <c r="N161" s="25">
        <f t="shared" si="47"/>
        <v>1.1904666854828706E-3</v>
      </c>
      <c r="O161" s="25">
        <f t="shared" si="48"/>
        <v>1.1904666854828706E-3</v>
      </c>
      <c r="P161" s="4"/>
      <c r="Q161" s="85">
        <v>25.83993229</v>
      </c>
      <c r="R161" s="79"/>
    </row>
    <row r="162" spans="1:18" s="1" customFormat="1" x14ac:dyDescent="0.2">
      <c r="A162" s="17">
        <v>37865</v>
      </c>
      <c r="B162" s="1">
        <f t="shared" si="51"/>
        <v>9</v>
      </c>
      <c r="C162" s="47"/>
      <c r="D162" s="47"/>
      <c r="E162" s="47">
        <f t="shared" si="40"/>
        <v>0.8499999999999982</v>
      </c>
      <c r="F162" s="51">
        <v>0.8499999999999982</v>
      </c>
      <c r="G162" s="16">
        <f t="shared" si="43"/>
        <v>0</v>
      </c>
      <c r="H162" s="16">
        <f t="shared" si="44"/>
        <v>0.8499999999999982</v>
      </c>
      <c r="I162" s="23">
        <f t="shared" si="49"/>
        <v>0.85060130657405286</v>
      </c>
      <c r="J162" s="16">
        <f t="shared" si="41"/>
        <v>0.85058887638267511</v>
      </c>
      <c r="K162" s="16">
        <f t="shared" si="45"/>
        <v>1.2430191377754696E-5</v>
      </c>
      <c r="L162" s="16">
        <f t="shared" si="46"/>
        <v>0</v>
      </c>
      <c r="M162" s="16">
        <f t="shared" si="50"/>
        <v>7.2964087174756599E-4</v>
      </c>
      <c r="N162" s="16">
        <f t="shared" si="47"/>
        <v>4.5237734048349091E-4</v>
      </c>
      <c r="O162" s="16">
        <f t="shared" si="48"/>
        <v>4.5237734048349091E-4</v>
      </c>
      <c r="Q162" s="84">
        <v>23.38106067</v>
      </c>
      <c r="R162" s="78"/>
    </row>
    <row r="163" spans="1:18" s="1" customFormat="1" x14ac:dyDescent="0.2">
      <c r="A163" s="17">
        <v>37895</v>
      </c>
      <c r="B163" s="1">
        <f t="shared" si="51"/>
        <v>10</v>
      </c>
      <c r="C163" s="47"/>
      <c r="D163" s="47"/>
      <c r="E163" s="47">
        <f t="shared" si="40"/>
        <v>101.39999999999986</v>
      </c>
      <c r="F163" s="51">
        <v>101.39999999999986</v>
      </c>
      <c r="G163" s="16">
        <f t="shared" si="43"/>
        <v>6.9898768403625899</v>
      </c>
      <c r="H163" s="16">
        <f t="shared" si="44"/>
        <v>94.41012315963728</v>
      </c>
      <c r="I163" s="23">
        <f t="shared" si="49"/>
        <v>94.410135589828656</v>
      </c>
      <c r="J163" s="16">
        <f t="shared" si="41"/>
        <v>71.20271805195145</v>
      </c>
      <c r="K163" s="16">
        <f t="shared" si="45"/>
        <v>23.207417537877205</v>
      </c>
      <c r="L163" s="16">
        <f t="shared" si="46"/>
        <v>0</v>
      </c>
      <c r="M163" s="16">
        <f t="shared" si="50"/>
        <v>2.7726353126407508E-4</v>
      </c>
      <c r="N163" s="16">
        <f t="shared" si="47"/>
        <v>1.7190338938372654E-4</v>
      </c>
      <c r="O163" s="16">
        <f t="shared" si="48"/>
        <v>6.9900487437519736</v>
      </c>
      <c r="Q163" s="84">
        <v>18.114013610000001</v>
      </c>
      <c r="R163" s="78"/>
    </row>
    <row r="164" spans="1:18" s="1" customFormat="1" x14ac:dyDescent="0.2">
      <c r="A164" s="17">
        <v>37926</v>
      </c>
      <c r="B164" s="1">
        <f t="shared" si="51"/>
        <v>11</v>
      </c>
      <c r="C164" s="47"/>
      <c r="D164" s="47"/>
      <c r="E164" s="47">
        <f t="shared" si="40"/>
        <v>87.329166666666538</v>
      </c>
      <c r="F164" s="51">
        <v>87.329166666666538</v>
      </c>
      <c r="G164" s="16">
        <f t="shared" si="43"/>
        <v>5.5386182468695777</v>
      </c>
      <c r="H164" s="16">
        <f t="shared" si="44"/>
        <v>81.790548419796963</v>
      </c>
      <c r="I164" s="23">
        <f t="shared" si="49"/>
        <v>104.99796595767417</v>
      </c>
      <c r="J164" s="16">
        <f t="shared" si="41"/>
        <v>66.272193084458834</v>
      </c>
      <c r="K164" s="16">
        <f t="shared" si="45"/>
        <v>38.725772873215334</v>
      </c>
      <c r="L164" s="16">
        <f t="shared" si="46"/>
        <v>0</v>
      </c>
      <c r="M164" s="16">
        <f t="shared" si="50"/>
        <v>1.0536014188034854E-4</v>
      </c>
      <c r="N164" s="16">
        <f t="shared" si="47"/>
        <v>6.5323287965816094E-5</v>
      </c>
      <c r="O164" s="16">
        <f t="shared" si="48"/>
        <v>5.5386835701575432</v>
      </c>
      <c r="Q164" s="84">
        <v>14.71873473</v>
      </c>
      <c r="R164" s="78"/>
    </row>
    <row r="165" spans="1:18" s="1" customFormat="1" x14ac:dyDescent="0.2">
      <c r="A165" s="17">
        <v>37956</v>
      </c>
      <c r="B165" s="1">
        <f t="shared" si="51"/>
        <v>12</v>
      </c>
      <c r="C165" s="47"/>
      <c r="D165" s="47"/>
      <c r="E165" s="47">
        <f t="shared" si="40"/>
        <v>93.7604166666666</v>
      </c>
      <c r="F165" s="51">
        <v>93.7604166666666</v>
      </c>
      <c r="G165" s="16">
        <f t="shared" si="43"/>
        <v>6.2019341008987414</v>
      </c>
      <c r="H165" s="16">
        <f t="shared" si="44"/>
        <v>87.558482565767861</v>
      </c>
      <c r="I165" s="23">
        <f t="shared" si="49"/>
        <v>126.28425543898319</v>
      </c>
      <c r="J165" s="16">
        <f t="shared" si="41"/>
        <v>61.551482914446616</v>
      </c>
      <c r="K165" s="16">
        <f t="shared" si="45"/>
        <v>64.732772524536585</v>
      </c>
      <c r="L165" s="16">
        <f t="shared" si="46"/>
        <v>4.1067841669543572</v>
      </c>
      <c r="M165" s="16">
        <f t="shared" si="50"/>
        <v>4.1068242038082721</v>
      </c>
      <c r="N165" s="16">
        <f t="shared" si="47"/>
        <v>2.5462310063611286</v>
      </c>
      <c r="O165" s="16">
        <f t="shared" si="48"/>
        <v>8.7481651072598705</v>
      </c>
      <c r="Q165" s="84">
        <v>11.91873169</v>
      </c>
      <c r="R165" s="78"/>
    </row>
    <row r="166" spans="1:18" s="1" customFormat="1" x14ac:dyDescent="0.2">
      <c r="A166" s="17">
        <v>37987</v>
      </c>
      <c r="B166" s="1">
        <f t="shared" si="51"/>
        <v>1</v>
      </c>
      <c r="C166" s="47"/>
      <c r="D166" s="47"/>
      <c r="E166" s="47">
        <f t="shared" si="40"/>
        <v>3.5729166666666545</v>
      </c>
      <c r="F166" s="51">
        <v>3.5729166666666545</v>
      </c>
      <c r="G166" s="16">
        <f t="shared" si="43"/>
        <v>0</v>
      </c>
      <c r="H166" s="16">
        <f t="shared" si="44"/>
        <v>3.5729166666666545</v>
      </c>
      <c r="I166" s="23">
        <f t="shared" si="49"/>
        <v>64.198905024248887</v>
      </c>
      <c r="J166" s="16">
        <f t="shared" si="41"/>
        <v>46.213080795449791</v>
      </c>
      <c r="K166" s="16">
        <f t="shared" si="45"/>
        <v>17.985824228799096</v>
      </c>
      <c r="L166" s="16">
        <f t="shared" si="46"/>
        <v>0</v>
      </c>
      <c r="M166" s="16">
        <f t="shared" si="50"/>
        <v>1.5605931974471434</v>
      </c>
      <c r="N166" s="16">
        <f t="shared" si="47"/>
        <v>0.96756778241722896</v>
      </c>
      <c r="O166" s="16">
        <f t="shared" si="48"/>
        <v>0.96756778241722896</v>
      </c>
      <c r="Q166" s="84">
        <v>11.073041440000001</v>
      </c>
      <c r="R166" s="78"/>
    </row>
    <row r="167" spans="1:18" s="1" customFormat="1" x14ac:dyDescent="0.2">
      <c r="A167" s="17">
        <v>38018</v>
      </c>
      <c r="B167" s="1">
        <f t="shared" si="51"/>
        <v>2</v>
      </c>
      <c r="C167" s="47"/>
      <c r="D167" s="47"/>
      <c r="E167" s="47">
        <f t="shared" si="40"/>
        <v>33.327083333333285</v>
      </c>
      <c r="F167" s="51">
        <v>33.327083333333285</v>
      </c>
      <c r="G167" s="16">
        <f t="shared" si="43"/>
        <v>0</v>
      </c>
      <c r="H167" s="16">
        <f t="shared" si="44"/>
        <v>33.327083333333285</v>
      </c>
      <c r="I167" s="23">
        <f t="shared" si="49"/>
        <v>51.312907562132381</v>
      </c>
      <c r="J167" s="16">
        <f t="shared" si="41"/>
        <v>42.451106871399524</v>
      </c>
      <c r="K167" s="16">
        <f t="shared" si="45"/>
        <v>8.8618006907328564</v>
      </c>
      <c r="L167" s="16">
        <f t="shared" si="46"/>
        <v>0</v>
      </c>
      <c r="M167" s="16">
        <f t="shared" si="50"/>
        <v>0.59302541502991446</v>
      </c>
      <c r="N167" s="16">
        <f t="shared" si="47"/>
        <v>0.36767575731854696</v>
      </c>
      <c r="O167" s="16">
        <f t="shared" si="48"/>
        <v>0.36767575731854696</v>
      </c>
      <c r="Q167" s="84">
        <v>12.938934339999999</v>
      </c>
      <c r="R167" s="78"/>
    </row>
    <row r="168" spans="1:18" s="1" customFormat="1" x14ac:dyDescent="0.2">
      <c r="A168" s="17">
        <v>38047</v>
      </c>
      <c r="B168" s="1">
        <f t="shared" si="51"/>
        <v>3</v>
      </c>
      <c r="C168" s="47"/>
      <c r="D168" s="47"/>
      <c r="E168" s="47">
        <f t="shared" si="40"/>
        <v>42.664583333333283</v>
      </c>
      <c r="F168" s="51">
        <v>42.664583333333283</v>
      </c>
      <c r="G168" s="16">
        <f t="shared" si="43"/>
        <v>0.9319358385342702</v>
      </c>
      <c r="H168" s="16">
        <f t="shared" si="44"/>
        <v>41.732647494799011</v>
      </c>
      <c r="I168" s="23">
        <f t="shared" si="49"/>
        <v>50.594448185531867</v>
      </c>
      <c r="J168" s="16">
        <f t="shared" si="41"/>
        <v>42.5055348921641</v>
      </c>
      <c r="K168" s="16">
        <f t="shared" si="45"/>
        <v>8.0889132933677672</v>
      </c>
      <c r="L168" s="16">
        <f t="shared" si="46"/>
        <v>0</v>
      </c>
      <c r="M168" s="16">
        <f t="shared" si="50"/>
        <v>0.2253496577113675</v>
      </c>
      <c r="N168" s="16">
        <f t="shared" si="47"/>
        <v>0.13971678778104785</v>
      </c>
      <c r="O168" s="16">
        <f t="shared" si="48"/>
        <v>1.0716526263153181</v>
      </c>
      <c r="Q168" s="84">
        <v>13.4686801</v>
      </c>
      <c r="R168" s="78"/>
    </row>
    <row r="169" spans="1:18" s="1" customFormat="1" x14ac:dyDescent="0.2">
      <c r="A169" s="17">
        <v>38078</v>
      </c>
      <c r="B169" s="1">
        <f t="shared" si="51"/>
        <v>4</v>
      </c>
      <c r="C169" s="47"/>
      <c r="D169" s="47"/>
      <c r="E169" s="47">
        <f t="shared" si="40"/>
        <v>50.654166666666626</v>
      </c>
      <c r="F169" s="51">
        <v>50.654166666666626</v>
      </c>
      <c r="G169" s="16">
        <f t="shared" si="43"/>
        <v>1.7559773999861084</v>
      </c>
      <c r="H169" s="16">
        <f t="shared" si="44"/>
        <v>48.898189266680518</v>
      </c>
      <c r="I169" s="23">
        <f t="shared" si="49"/>
        <v>56.987102560048285</v>
      </c>
      <c r="J169" s="16">
        <f t="shared" si="41"/>
        <v>48.013229623514704</v>
      </c>
      <c r="K169" s="16">
        <f t="shared" si="45"/>
        <v>8.9738729365335814</v>
      </c>
      <c r="L169" s="16">
        <f t="shared" si="46"/>
        <v>0</v>
      </c>
      <c r="M169" s="16">
        <f t="shared" si="50"/>
        <v>8.5632869930319655E-2</v>
      </c>
      <c r="N169" s="16">
        <f t="shared" si="47"/>
        <v>5.3092379356798183E-2</v>
      </c>
      <c r="O169" s="16">
        <f t="shared" si="48"/>
        <v>1.8090697793429065</v>
      </c>
      <c r="Q169" s="84">
        <v>15.3264882</v>
      </c>
      <c r="R169" s="78"/>
    </row>
    <row r="170" spans="1:18" s="1" customFormat="1" x14ac:dyDescent="0.2">
      <c r="A170" s="17">
        <v>38108</v>
      </c>
      <c r="B170" s="1">
        <f t="shared" si="51"/>
        <v>5</v>
      </c>
      <c r="C170" s="47"/>
      <c r="D170" s="47"/>
      <c r="E170" s="47">
        <f t="shared" si="40"/>
        <v>62.210416666666497</v>
      </c>
      <c r="F170" s="51">
        <v>62.210416666666497</v>
      </c>
      <c r="G170" s="16">
        <f t="shared" si="43"/>
        <v>2.9478831474106948</v>
      </c>
      <c r="H170" s="16">
        <f t="shared" si="44"/>
        <v>59.262533519255804</v>
      </c>
      <c r="I170" s="23">
        <f t="shared" si="49"/>
        <v>68.236406455789393</v>
      </c>
      <c r="J170" s="16">
        <f t="shared" si="41"/>
        <v>55.69651317845031</v>
      </c>
      <c r="K170" s="16">
        <f t="shared" si="45"/>
        <v>12.539893277339083</v>
      </c>
      <c r="L170" s="16">
        <f t="shared" si="46"/>
        <v>0</v>
      </c>
      <c r="M170" s="16">
        <f t="shared" si="50"/>
        <v>3.2540490573521472E-2</v>
      </c>
      <c r="N170" s="16">
        <f t="shared" si="47"/>
        <v>2.0175104155583313E-2</v>
      </c>
      <c r="O170" s="16">
        <f t="shared" si="48"/>
        <v>2.9680582515662781</v>
      </c>
      <c r="Q170" s="84">
        <v>16.44626242</v>
      </c>
      <c r="R170" s="78"/>
    </row>
    <row r="171" spans="1:18" s="1" customFormat="1" x14ac:dyDescent="0.2">
      <c r="A171" s="17">
        <v>38139</v>
      </c>
      <c r="B171" s="1">
        <f t="shared" si="51"/>
        <v>6</v>
      </c>
      <c r="C171" s="47"/>
      <c r="D171" s="47"/>
      <c r="E171" s="47">
        <f t="shared" si="40"/>
        <v>4.1562499999999973</v>
      </c>
      <c r="F171" s="51">
        <v>4.1562499999999973</v>
      </c>
      <c r="G171" s="16">
        <f t="shared" si="43"/>
        <v>0</v>
      </c>
      <c r="H171" s="16">
        <f t="shared" si="44"/>
        <v>4.1562499999999973</v>
      </c>
      <c r="I171" s="23">
        <f t="shared" si="49"/>
        <v>16.696143277339079</v>
      </c>
      <c r="J171" s="16">
        <f t="shared" si="41"/>
        <v>16.612199301403905</v>
      </c>
      <c r="K171" s="16">
        <f t="shared" si="45"/>
        <v>8.3943975935174109E-2</v>
      </c>
      <c r="L171" s="16">
        <f t="shared" si="46"/>
        <v>0</v>
      </c>
      <c r="M171" s="16">
        <f t="shared" si="50"/>
        <v>1.2365386417938159E-2</v>
      </c>
      <c r="N171" s="16">
        <f t="shared" si="47"/>
        <v>7.6665395791216586E-3</v>
      </c>
      <c r="O171" s="16">
        <f t="shared" si="48"/>
        <v>7.6665395791216586E-3</v>
      </c>
      <c r="Q171" s="84">
        <v>24.13465777</v>
      </c>
      <c r="R171" s="78"/>
    </row>
    <row r="172" spans="1:18" s="1" customFormat="1" x14ac:dyDescent="0.2">
      <c r="A172" s="17">
        <v>38169</v>
      </c>
      <c r="B172" s="1">
        <f t="shared" si="51"/>
        <v>7</v>
      </c>
      <c r="C172" s="47"/>
      <c r="D172" s="47"/>
      <c r="E172" s="47">
        <f t="shared" si="40"/>
        <v>1.9270833333333335</v>
      </c>
      <c r="F172" s="51">
        <v>1.9270833333333335</v>
      </c>
      <c r="G172" s="16">
        <f t="shared" si="43"/>
        <v>0</v>
      </c>
      <c r="H172" s="16">
        <f t="shared" si="44"/>
        <v>1.9270833333333335</v>
      </c>
      <c r="I172" s="23">
        <f t="shared" si="49"/>
        <v>2.0110273092685076</v>
      </c>
      <c r="J172" s="16">
        <f t="shared" si="41"/>
        <v>2.0108944609740074</v>
      </c>
      <c r="K172" s="16">
        <f t="shared" si="45"/>
        <v>1.3284829450022073E-4</v>
      </c>
      <c r="L172" s="16">
        <f t="shared" si="46"/>
        <v>0</v>
      </c>
      <c r="M172" s="16">
        <f t="shared" si="50"/>
        <v>4.6988468388165002E-3</v>
      </c>
      <c r="N172" s="16">
        <f t="shared" si="47"/>
        <v>2.9132850400662301E-3</v>
      </c>
      <c r="O172" s="16">
        <f t="shared" si="48"/>
        <v>2.9132850400662301E-3</v>
      </c>
      <c r="Q172" s="84">
        <v>24.897977709999999</v>
      </c>
      <c r="R172" s="78"/>
    </row>
    <row r="173" spans="1:18" s="1" customFormat="1" ht="13.5" thickBot="1" x14ac:dyDescent="0.25">
      <c r="A173" s="17">
        <v>38200</v>
      </c>
      <c r="B173" s="4">
        <f t="shared" si="51"/>
        <v>8</v>
      </c>
      <c r="C173" s="48"/>
      <c r="D173" s="48"/>
      <c r="E173" s="47">
        <f t="shared" si="40"/>
        <v>0.90416666666666445</v>
      </c>
      <c r="F173" s="58">
        <v>0.90416666666666445</v>
      </c>
      <c r="G173" s="25">
        <f t="shared" si="43"/>
        <v>0</v>
      </c>
      <c r="H173" s="25">
        <f t="shared" si="44"/>
        <v>0.90416666666666445</v>
      </c>
      <c r="I173" s="24">
        <f t="shared" si="49"/>
        <v>0.90429951496116467</v>
      </c>
      <c r="J173" s="25">
        <f t="shared" si="41"/>
        <v>0.9042874199799521</v>
      </c>
      <c r="K173" s="25">
        <f t="shared" si="45"/>
        <v>1.2094981212573686E-5</v>
      </c>
      <c r="L173" s="25">
        <f t="shared" si="46"/>
        <v>0</v>
      </c>
      <c r="M173" s="25">
        <f t="shared" si="50"/>
        <v>1.7855617987502701E-3</v>
      </c>
      <c r="N173" s="25">
        <f t="shared" si="47"/>
        <v>1.1070483152251674E-3</v>
      </c>
      <c r="O173" s="25">
        <f t="shared" si="48"/>
        <v>1.1070483152251674E-3</v>
      </c>
      <c r="P173" s="4"/>
      <c r="Q173" s="85">
        <v>24.88918481</v>
      </c>
      <c r="R173" s="79"/>
    </row>
    <row r="174" spans="1:18" s="1" customFormat="1" x14ac:dyDescent="0.2">
      <c r="A174" s="17">
        <v>38231</v>
      </c>
      <c r="B174" s="1">
        <f t="shared" si="51"/>
        <v>9</v>
      </c>
      <c r="C174" s="47"/>
      <c r="D174" s="47"/>
      <c r="E174" s="47">
        <f t="shared" si="40"/>
        <v>0.50208333333333222</v>
      </c>
      <c r="F174" s="51">
        <v>0.50208333333333222</v>
      </c>
      <c r="G174" s="16">
        <f t="shared" si="43"/>
        <v>0</v>
      </c>
      <c r="H174" s="16">
        <f t="shared" si="44"/>
        <v>0.50208333333333222</v>
      </c>
      <c r="I174" s="23">
        <f t="shared" si="49"/>
        <v>0.50209542831454479</v>
      </c>
      <c r="J174" s="16">
        <f t="shared" si="41"/>
        <v>0.50209266796755958</v>
      </c>
      <c r="K174" s="16">
        <f t="shared" si="45"/>
        <v>2.7603469852088836E-6</v>
      </c>
      <c r="L174" s="16">
        <f t="shared" si="46"/>
        <v>0</v>
      </c>
      <c r="M174" s="16">
        <f t="shared" si="50"/>
        <v>6.7851348352510272E-4</v>
      </c>
      <c r="N174" s="16">
        <f t="shared" si="47"/>
        <v>4.2067835978556366E-4</v>
      </c>
      <c r="O174" s="16">
        <f t="shared" si="48"/>
        <v>4.2067835978556366E-4</v>
      </c>
      <c r="P174" s="1">
        <f>'App MESURE'!T170</f>
        <v>2.647020205704283E-2</v>
      </c>
      <c r="Q174" s="84">
        <v>22.83583067</v>
      </c>
      <c r="R174" s="78">
        <f t="shared" si="42"/>
        <v>6.7857768485396789E-4</v>
      </c>
    </row>
    <row r="175" spans="1:18" s="1" customFormat="1" x14ac:dyDescent="0.2">
      <c r="A175" s="17">
        <v>38261</v>
      </c>
      <c r="B175" s="1">
        <f t="shared" si="51"/>
        <v>10</v>
      </c>
      <c r="C175" s="47"/>
      <c r="D175" s="47"/>
      <c r="E175" s="47">
        <f t="shared" si="40"/>
        <v>66.34999999999998</v>
      </c>
      <c r="F175" s="51">
        <v>66.34999999999998</v>
      </c>
      <c r="G175" s="16">
        <f t="shared" si="43"/>
        <v>3.3748376669947517</v>
      </c>
      <c r="H175" s="16">
        <f t="shared" si="44"/>
        <v>62.97516233300523</v>
      </c>
      <c r="I175" s="23">
        <f t="shared" si="49"/>
        <v>62.975165093352217</v>
      </c>
      <c r="J175" s="16">
        <f t="shared" si="41"/>
        <v>55.941565578497318</v>
      </c>
      <c r="K175" s="16">
        <f t="shared" si="45"/>
        <v>7.0335995148548989</v>
      </c>
      <c r="L175" s="16">
        <f t="shared" si="46"/>
        <v>0</v>
      </c>
      <c r="M175" s="16">
        <f t="shared" si="50"/>
        <v>2.5783512373953906E-4</v>
      </c>
      <c r="N175" s="16">
        <f t="shared" si="47"/>
        <v>1.5985777671851422E-4</v>
      </c>
      <c r="O175" s="16">
        <f t="shared" si="48"/>
        <v>3.3749975247714703</v>
      </c>
      <c r="P175" s="1">
        <f>'App MESURE'!T171</f>
        <v>1.3270394631264133</v>
      </c>
      <c r="Q175" s="84">
        <v>19.758083160000002</v>
      </c>
      <c r="R175" s="78">
        <f t="shared" si="42"/>
        <v>4.1941322222569788</v>
      </c>
    </row>
    <row r="176" spans="1:18" s="1" customFormat="1" x14ac:dyDescent="0.2">
      <c r="A176" s="17">
        <v>38292</v>
      </c>
      <c r="B176" s="1">
        <f t="shared" si="51"/>
        <v>11</v>
      </c>
      <c r="C176" s="47"/>
      <c r="D176" s="47"/>
      <c r="E176" s="47">
        <f t="shared" si="40"/>
        <v>31.822916666666636</v>
      </c>
      <c r="F176" s="51">
        <v>31.822916666666636</v>
      </c>
      <c r="G176" s="16">
        <f t="shared" si="43"/>
        <v>0</v>
      </c>
      <c r="H176" s="16">
        <f t="shared" si="44"/>
        <v>31.822916666666636</v>
      </c>
      <c r="I176" s="23">
        <f t="shared" si="49"/>
        <v>38.856516181521535</v>
      </c>
      <c r="J176" s="16">
        <f t="shared" si="41"/>
        <v>35.225870144335474</v>
      </c>
      <c r="K176" s="16">
        <f t="shared" si="45"/>
        <v>3.6306460371860609</v>
      </c>
      <c r="L176" s="16">
        <f t="shared" si="46"/>
        <v>0</v>
      </c>
      <c r="M176" s="16">
        <f t="shared" si="50"/>
        <v>9.7977347021024831E-5</v>
      </c>
      <c r="N176" s="16">
        <f t="shared" si="47"/>
        <v>6.0745955153035395E-5</v>
      </c>
      <c r="O176" s="16">
        <f t="shared" si="48"/>
        <v>6.0745955153035395E-5</v>
      </c>
      <c r="P176" s="1">
        <f>'App MESURE'!T172</f>
        <v>0.30377708074987236</v>
      </c>
      <c r="Q176" s="84">
        <v>14.380487069999999</v>
      </c>
      <c r="R176" s="78">
        <f t="shared" si="42"/>
        <v>9.2243612021138038E-2</v>
      </c>
    </row>
    <row r="177" spans="1:18" s="1" customFormat="1" x14ac:dyDescent="0.2">
      <c r="A177" s="17">
        <v>38322</v>
      </c>
      <c r="B177" s="1">
        <f t="shared" si="51"/>
        <v>12</v>
      </c>
      <c r="C177" s="47"/>
      <c r="D177" s="47"/>
      <c r="E177" s="47">
        <f t="shared" si="40"/>
        <v>47.095833333333289</v>
      </c>
      <c r="F177" s="51">
        <v>47.095833333333289</v>
      </c>
      <c r="G177" s="16">
        <f t="shared" si="43"/>
        <v>1.3889727097749638</v>
      </c>
      <c r="H177" s="16">
        <f t="shared" si="44"/>
        <v>45.706860623558327</v>
      </c>
      <c r="I177" s="23">
        <f t="shared" si="49"/>
        <v>49.337506660744388</v>
      </c>
      <c r="J177" s="16">
        <f t="shared" si="41"/>
        <v>39.169564943040761</v>
      </c>
      <c r="K177" s="16">
        <f t="shared" si="45"/>
        <v>10.167941717703627</v>
      </c>
      <c r="L177" s="16">
        <f t="shared" si="46"/>
        <v>0</v>
      </c>
      <c r="M177" s="16">
        <f t="shared" si="50"/>
        <v>3.7231391867989436E-5</v>
      </c>
      <c r="N177" s="16">
        <f t="shared" si="47"/>
        <v>2.3083462958153451E-5</v>
      </c>
      <c r="O177" s="16">
        <f t="shared" si="48"/>
        <v>1.388995793237922</v>
      </c>
      <c r="P177" s="1">
        <f>'App MESURE'!T173</f>
        <v>0.86734028740243629</v>
      </c>
      <c r="Q177" s="84">
        <v>10.582756789999999</v>
      </c>
      <c r="R177" s="78">
        <f t="shared" si="42"/>
        <v>0.27212446676847646</v>
      </c>
    </row>
    <row r="178" spans="1:18" s="1" customFormat="1" x14ac:dyDescent="0.2">
      <c r="A178" s="17">
        <v>38353</v>
      </c>
      <c r="B178" s="1">
        <f t="shared" si="51"/>
        <v>1</v>
      </c>
      <c r="C178" s="47"/>
      <c r="D178" s="47"/>
      <c r="E178" s="47">
        <f t="shared" si="40"/>
        <v>2.3562499999999926</v>
      </c>
      <c r="F178" s="51">
        <v>2.3562499999999926</v>
      </c>
      <c r="G178" s="16">
        <f t="shared" si="43"/>
        <v>0</v>
      </c>
      <c r="H178" s="16">
        <f t="shared" si="44"/>
        <v>2.3562499999999926</v>
      </c>
      <c r="I178" s="23">
        <f t="shared" si="49"/>
        <v>12.524191717703619</v>
      </c>
      <c r="J178" s="16">
        <f t="shared" si="41"/>
        <v>12.245568145389116</v>
      </c>
      <c r="K178" s="16">
        <f t="shared" si="45"/>
        <v>0.27862357231450297</v>
      </c>
      <c r="L178" s="16">
        <f t="shared" si="46"/>
        <v>0</v>
      </c>
      <c r="M178" s="16">
        <f t="shared" si="50"/>
        <v>1.4147928909835985E-5</v>
      </c>
      <c r="N178" s="16">
        <f t="shared" si="47"/>
        <v>8.7717159240983108E-6</v>
      </c>
      <c r="O178" s="16">
        <f t="shared" si="48"/>
        <v>8.7717159240983108E-6</v>
      </c>
      <c r="P178" s="1">
        <f>'App MESURE'!T174</f>
        <v>0.28739076519075069</v>
      </c>
      <c r="Q178" s="84">
        <v>9.1041269519999997</v>
      </c>
      <c r="R178" s="78">
        <f t="shared" si="42"/>
        <v>8.258841017356526E-2</v>
      </c>
    </row>
    <row r="179" spans="1:18" s="1" customFormat="1" x14ac:dyDescent="0.2">
      <c r="A179" s="17">
        <v>38384</v>
      </c>
      <c r="B179" s="1">
        <f t="shared" si="51"/>
        <v>2</v>
      </c>
      <c r="C179" s="47"/>
      <c r="D179" s="47"/>
      <c r="E179" s="47">
        <f t="shared" si="40"/>
        <v>31.518749999999979</v>
      </c>
      <c r="F179" s="51">
        <v>31.518749999999979</v>
      </c>
      <c r="G179" s="16">
        <f t="shared" si="43"/>
        <v>0</v>
      </c>
      <c r="H179" s="16">
        <f t="shared" si="44"/>
        <v>31.518749999999979</v>
      </c>
      <c r="I179" s="23">
        <f t="shared" si="49"/>
        <v>31.797373572314484</v>
      </c>
      <c r="J179" s="16">
        <f t="shared" si="41"/>
        <v>28.100577505441279</v>
      </c>
      <c r="K179" s="16">
        <f t="shared" si="45"/>
        <v>3.6967960668732047</v>
      </c>
      <c r="L179" s="16">
        <f t="shared" si="46"/>
        <v>0</v>
      </c>
      <c r="M179" s="16">
        <f t="shared" si="50"/>
        <v>5.3762129857376745E-6</v>
      </c>
      <c r="N179" s="16">
        <f t="shared" si="47"/>
        <v>3.3332520511573581E-6</v>
      </c>
      <c r="O179" s="16">
        <f t="shared" si="48"/>
        <v>3.3332520511573581E-6</v>
      </c>
      <c r="P179" s="1">
        <f>'App MESURE'!T175</f>
        <v>0.18352673426216354</v>
      </c>
      <c r="Q179" s="84">
        <v>9.5287530819999997</v>
      </c>
      <c r="R179" s="78">
        <f t="shared" si="42"/>
        <v>3.368083871831852E-2</v>
      </c>
    </row>
    <row r="180" spans="1:18" s="1" customFormat="1" x14ac:dyDescent="0.2">
      <c r="A180" s="17">
        <v>38412</v>
      </c>
      <c r="B180" s="1">
        <f t="shared" si="51"/>
        <v>3</v>
      </c>
      <c r="C180" s="47"/>
      <c r="D180" s="47"/>
      <c r="E180" s="47">
        <f t="shared" si="40"/>
        <v>20.722916666666642</v>
      </c>
      <c r="F180" s="51">
        <v>20.722916666666642</v>
      </c>
      <c r="G180" s="16">
        <f t="shared" si="43"/>
        <v>0</v>
      </c>
      <c r="H180" s="16">
        <f t="shared" si="44"/>
        <v>20.722916666666642</v>
      </c>
      <c r="I180" s="23">
        <f t="shared" si="49"/>
        <v>24.419712733539846</v>
      </c>
      <c r="J180" s="16">
        <f t="shared" si="41"/>
        <v>23.561076762939777</v>
      </c>
      <c r="K180" s="16">
        <f t="shared" si="45"/>
        <v>0.85863597060006924</v>
      </c>
      <c r="L180" s="16">
        <f t="shared" si="46"/>
        <v>0</v>
      </c>
      <c r="M180" s="16">
        <f t="shared" si="50"/>
        <v>2.0429609345803164E-6</v>
      </c>
      <c r="N180" s="16">
        <f t="shared" si="47"/>
        <v>1.2666357794397962E-6</v>
      </c>
      <c r="O180" s="16">
        <f t="shared" si="48"/>
        <v>1.2666357794397962E-6</v>
      </c>
      <c r="P180" s="1">
        <f>'App MESURE'!T176</f>
        <v>0.21176161645634234</v>
      </c>
      <c r="Q180" s="84">
        <v>15.407150789999999</v>
      </c>
      <c r="R180" s="78">
        <f t="shared" si="42"/>
        <v>4.4842445756127176E-2</v>
      </c>
    </row>
    <row r="181" spans="1:18" s="1" customFormat="1" x14ac:dyDescent="0.2">
      <c r="A181" s="17">
        <v>38443</v>
      </c>
      <c r="B181" s="1">
        <f t="shared" si="51"/>
        <v>4</v>
      </c>
      <c r="C181" s="47"/>
      <c r="D181" s="47"/>
      <c r="E181" s="47">
        <f t="shared" si="40"/>
        <v>1.9354166666666652</v>
      </c>
      <c r="F181" s="51">
        <v>1.9354166666666652</v>
      </c>
      <c r="G181" s="16">
        <f t="shared" si="43"/>
        <v>0</v>
      </c>
      <c r="H181" s="16">
        <f t="shared" si="44"/>
        <v>1.9354166666666652</v>
      </c>
      <c r="I181" s="23">
        <f t="shared" si="49"/>
        <v>2.7940526372667343</v>
      </c>
      <c r="J181" s="16">
        <f t="shared" si="41"/>
        <v>2.7927926522052688</v>
      </c>
      <c r="K181" s="16">
        <f t="shared" si="45"/>
        <v>1.2599850614654073E-3</v>
      </c>
      <c r="L181" s="16">
        <f t="shared" si="46"/>
        <v>0</v>
      </c>
      <c r="M181" s="16">
        <f t="shared" si="50"/>
        <v>7.7632515514052019E-7</v>
      </c>
      <c r="N181" s="16">
        <f t="shared" si="47"/>
        <v>4.8132159618712254E-7</v>
      </c>
      <c r="O181" s="16">
        <f t="shared" si="48"/>
        <v>4.8132159618712254E-7</v>
      </c>
      <c r="P181" s="1">
        <f>'App MESURE'!T177</f>
        <v>2.647020205704283E-2</v>
      </c>
      <c r="Q181" s="84">
        <v>15.93427222</v>
      </c>
      <c r="R181" s="78">
        <f t="shared" si="42"/>
        <v>7.0064611581253401E-4</v>
      </c>
    </row>
    <row r="182" spans="1:18" s="1" customFormat="1" x14ac:dyDescent="0.2">
      <c r="A182" s="17">
        <v>38473</v>
      </c>
      <c r="B182" s="1">
        <f t="shared" si="51"/>
        <v>5</v>
      </c>
      <c r="C182" s="47"/>
      <c r="D182" s="47"/>
      <c r="E182" s="47">
        <f t="shared" si="40"/>
        <v>10.370833333333319</v>
      </c>
      <c r="F182" s="51">
        <v>10.370833333333319</v>
      </c>
      <c r="G182" s="16">
        <f t="shared" si="43"/>
        <v>0</v>
      </c>
      <c r="H182" s="16">
        <f t="shared" si="44"/>
        <v>10.370833333333319</v>
      </c>
      <c r="I182" s="23">
        <f t="shared" si="49"/>
        <v>10.372093318394786</v>
      </c>
      <c r="J182" s="16">
        <f t="shared" si="41"/>
        <v>10.333710402236409</v>
      </c>
      <c r="K182" s="16">
        <f t="shared" si="45"/>
        <v>3.838291615837619E-2</v>
      </c>
      <c r="L182" s="16">
        <f t="shared" si="46"/>
        <v>0</v>
      </c>
      <c r="M182" s="16">
        <f t="shared" si="50"/>
        <v>2.9500355895339765E-7</v>
      </c>
      <c r="N182" s="16">
        <f t="shared" si="47"/>
        <v>1.8290220655110654E-7</v>
      </c>
      <c r="O182" s="16">
        <f t="shared" si="48"/>
        <v>1.8290220655110654E-7</v>
      </c>
      <c r="P182" s="1">
        <f>'App MESURE'!T178</f>
        <v>2.7352542125610925E-2</v>
      </c>
      <c r="Q182" s="84">
        <v>19.573249029999999</v>
      </c>
      <c r="R182" s="78">
        <f t="shared" si="42"/>
        <v>7.4815155508615441E-4</v>
      </c>
    </row>
    <row r="183" spans="1:18" s="1" customFormat="1" x14ac:dyDescent="0.2">
      <c r="A183" s="17">
        <v>38504</v>
      </c>
      <c r="B183" s="1">
        <f t="shared" si="51"/>
        <v>6</v>
      </c>
      <c r="C183" s="47"/>
      <c r="D183" s="47"/>
      <c r="E183" s="47">
        <f t="shared" si="40"/>
        <v>3.9979166666666619</v>
      </c>
      <c r="F183" s="51">
        <v>3.9979166666666619</v>
      </c>
      <c r="G183" s="16">
        <f t="shared" si="43"/>
        <v>0</v>
      </c>
      <c r="H183" s="16">
        <f t="shared" si="44"/>
        <v>3.9979166666666619</v>
      </c>
      <c r="I183" s="23">
        <f t="shared" si="49"/>
        <v>4.0362995828250376</v>
      </c>
      <c r="J183" s="16">
        <f t="shared" si="41"/>
        <v>4.0350898606671359</v>
      </c>
      <c r="K183" s="16">
        <f t="shared" si="45"/>
        <v>1.2097221579017159E-3</v>
      </c>
      <c r="L183" s="16">
        <f t="shared" si="46"/>
        <v>0</v>
      </c>
      <c r="M183" s="16">
        <f t="shared" si="50"/>
        <v>1.1210135240229111E-7</v>
      </c>
      <c r="N183" s="16">
        <f t="shared" si="47"/>
        <v>6.9502838489420486E-8</v>
      </c>
      <c r="O183" s="16">
        <f t="shared" si="48"/>
        <v>6.9502838489420486E-8</v>
      </c>
      <c r="P183" s="1">
        <f>'App MESURE'!T179</f>
        <v>2.647020205704283E-2</v>
      </c>
      <c r="Q183" s="84">
        <v>24.044089769999999</v>
      </c>
      <c r="R183" s="78">
        <f t="shared" si="42"/>
        <v>7.0066791743714847E-4</v>
      </c>
    </row>
    <row r="184" spans="1:18" s="1" customFormat="1" x14ac:dyDescent="0.2">
      <c r="A184" s="17">
        <v>38534</v>
      </c>
      <c r="B184" s="1">
        <f t="shared" si="51"/>
        <v>7</v>
      </c>
      <c r="C184" s="47"/>
      <c r="D184" s="47"/>
      <c r="E184" s="47">
        <f t="shared" si="40"/>
        <v>1.3624999999999987</v>
      </c>
      <c r="F184" s="51">
        <v>1.3624999999999987</v>
      </c>
      <c r="G184" s="16">
        <f t="shared" si="43"/>
        <v>0</v>
      </c>
      <c r="H184" s="16">
        <f t="shared" si="44"/>
        <v>1.3624999999999987</v>
      </c>
      <c r="I184" s="23">
        <f t="shared" si="49"/>
        <v>1.3637097221579004</v>
      </c>
      <c r="J184" s="16">
        <f t="shared" si="41"/>
        <v>1.3636608161643686</v>
      </c>
      <c r="K184" s="16">
        <f t="shared" si="45"/>
        <v>4.8905993531800362E-5</v>
      </c>
      <c r="L184" s="16">
        <f t="shared" si="46"/>
        <v>0</v>
      </c>
      <c r="M184" s="16">
        <f t="shared" si="50"/>
        <v>4.2598513912870625E-8</v>
      </c>
      <c r="N184" s="16">
        <f t="shared" si="47"/>
        <v>2.6411078625979787E-8</v>
      </c>
      <c r="O184" s="16">
        <f t="shared" si="48"/>
        <v>2.6411078625979787E-8</v>
      </c>
      <c r="P184" s="1">
        <f>'App MESURE'!T180</f>
        <v>2.1554307389306308E-2</v>
      </c>
      <c r="Q184" s="84">
        <v>23.710660839999999</v>
      </c>
      <c r="R184" s="78">
        <f t="shared" si="42"/>
        <v>4.6458702848838768E-4</v>
      </c>
    </row>
    <row r="185" spans="1:18" s="1" customFormat="1" ht="13.5" thickBot="1" x14ac:dyDescent="0.25">
      <c r="A185" s="17">
        <v>38565</v>
      </c>
      <c r="B185" s="4">
        <f t="shared" si="51"/>
        <v>8</v>
      </c>
      <c r="C185" s="48"/>
      <c r="D185" s="48"/>
      <c r="E185" s="47">
        <f t="shared" si="40"/>
        <v>0.6895833333333331</v>
      </c>
      <c r="F185" s="58">
        <v>0.6895833333333331</v>
      </c>
      <c r="G185" s="25">
        <f t="shared" si="43"/>
        <v>0</v>
      </c>
      <c r="H185" s="25">
        <f t="shared" si="44"/>
        <v>0.6895833333333331</v>
      </c>
      <c r="I185" s="24">
        <f t="shared" si="49"/>
        <v>0.6896322393268649</v>
      </c>
      <c r="J185" s="25">
        <f t="shared" si="41"/>
        <v>0.68962709951330969</v>
      </c>
      <c r="K185" s="25">
        <f t="shared" si="45"/>
        <v>5.1398135552105373E-6</v>
      </c>
      <c r="L185" s="25">
        <f t="shared" si="46"/>
        <v>0</v>
      </c>
      <c r="M185" s="25">
        <f t="shared" si="50"/>
        <v>1.6187435286890838E-8</v>
      </c>
      <c r="N185" s="25">
        <f t="shared" si="47"/>
        <v>1.003620987787232E-8</v>
      </c>
      <c r="O185" s="25">
        <f t="shared" si="48"/>
        <v>1.003620987787232E-8</v>
      </c>
      <c r="P185" s="4">
        <f>'App MESURE'!T181</f>
        <v>1.9537530089722085E-2</v>
      </c>
      <c r="Q185" s="85">
        <v>25.196584319999999</v>
      </c>
      <c r="R185" s="79">
        <f t="shared" si="42"/>
        <v>3.8171468984139165E-4</v>
      </c>
    </row>
    <row r="186" spans="1:18" s="1" customFormat="1" x14ac:dyDescent="0.2">
      <c r="A186" s="17">
        <v>38596</v>
      </c>
      <c r="B186" s="1">
        <f t="shared" si="51"/>
        <v>9</v>
      </c>
      <c r="C186" s="47"/>
      <c r="D186" s="47"/>
      <c r="E186" s="47">
        <f t="shared" si="40"/>
        <v>2.4729166666666598</v>
      </c>
      <c r="F186" s="51">
        <v>2.4729166666666598</v>
      </c>
      <c r="G186" s="16">
        <f t="shared" si="43"/>
        <v>0</v>
      </c>
      <c r="H186" s="16">
        <f t="shared" si="44"/>
        <v>2.4729166666666598</v>
      </c>
      <c r="I186" s="23">
        <f t="shared" si="49"/>
        <v>2.472921806480215</v>
      </c>
      <c r="J186" s="16">
        <f t="shared" si="41"/>
        <v>2.4725601264755315</v>
      </c>
      <c r="K186" s="16">
        <f t="shared" si="45"/>
        <v>3.616800046835067E-4</v>
      </c>
      <c r="L186" s="16">
        <f t="shared" si="46"/>
        <v>0</v>
      </c>
      <c r="M186" s="16">
        <f t="shared" si="50"/>
        <v>6.1512254090185176E-9</v>
      </c>
      <c r="N186" s="16">
        <f t="shared" si="47"/>
        <v>3.8137597535914807E-9</v>
      </c>
      <c r="O186" s="16">
        <f t="shared" si="48"/>
        <v>3.8137597535914807E-9</v>
      </c>
      <c r="P186" s="1">
        <f>'App MESURE'!T182</f>
        <v>1.8907287183602021E-2</v>
      </c>
      <c r="Q186" s="84">
        <v>22.179505429999999</v>
      </c>
      <c r="R186" s="78">
        <f t="shared" si="42"/>
        <v>3.5748536442751399E-4</v>
      </c>
    </row>
    <row r="187" spans="1:18" s="1" customFormat="1" x14ac:dyDescent="0.2">
      <c r="A187" s="17">
        <v>38626</v>
      </c>
      <c r="B187" s="1">
        <f t="shared" si="51"/>
        <v>10</v>
      </c>
      <c r="C187" s="47"/>
      <c r="D187" s="47"/>
      <c r="E187" s="47">
        <f t="shared" si="40"/>
        <v>16.299999999999962</v>
      </c>
      <c r="F187" s="51">
        <v>16.299999999999962</v>
      </c>
      <c r="G187" s="16">
        <f t="shared" si="43"/>
        <v>0</v>
      </c>
      <c r="H187" s="16">
        <f t="shared" si="44"/>
        <v>16.299999999999962</v>
      </c>
      <c r="I187" s="23">
        <f t="shared" si="49"/>
        <v>16.300361680004645</v>
      </c>
      <c r="J187" s="16">
        <f t="shared" si="41"/>
        <v>16.167747089391771</v>
      </c>
      <c r="K187" s="16">
        <f t="shared" si="45"/>
        <v>0.13261459061287439</v>
      </c>
      <c r="L187" s="16">
        <f t="shared" si="46"/>
        <v>0</v>
      </c>
      <c r="M187" s="16">
        <f t="shared" si="50"/>
        <v>2.3374656554270369E-9</v>
      </c>
      <c r="N187" s="16">
        <f t="shared" si="47"/>
        <v>1.4492287063647629E-9</v>
      </c>
      <c r="O187" s="16">
        <f t="shared" si="48"/>
        <v>1.4492287063647629E-9</v>
      </c>
      <c r="P187" s="1">
        <f>'App MESURE'!T183</f>
        <v>1.9537530089722085E-2</v>
      </c>
      <c r="Q187" s="84">
        <v>20.34742395</v>
      </c>
      <c r="R187" s="78">
        <f t="shared" si="42"/>
        <v>3.8171502537809906E-4</v>
      </c>
    </row>
    <row r="188" spans="1:18" s="1" customFormat="1" x14ac:dyDescent="0.2">
      <c r="A188" s="17">
        <v>38657</v>
      </c>
      <c r="B188" s="1">
        <f t="shared" si="51"/>
        <v>11</v>
      </c>
      <c r="C188" s="47"/>
      <c r="D188" s="47"/>
      <c r="E188" s="47">
        <f t="shared" si="40"/>
        <v>86.627083333333132</v>
      </c>
      <c r="F188" s="51">
        <v>86.627083333333132</v>
      </c>
      <c r="G188" s="16">
        <f t="shared" si="43"/>
        <v>5.4662057289532022</v>
      </c>
      <c r="H188" s="16">
        <f t="shared" si="44"/>
        <v>81.160877604379934</v>
      </c>
      <c r="I188" s="23">
        <f t="shared" si="49"/>
        <v>81.293492194992808</v>
      </c>
      <c r="J188" s="16">
        <f t="shared" si="41"/>
        <v>57.058219462194835</v>
      </c>
      <c r="K188" s="16">
        <f t="shared" si="45"/>
        <v>24.235272732797974</v>
      </c>
      <c r="L188" s="16">
        <f t="shared" si="46"/>
        <v>0</v>
      </c>
      <c r="M188" s="16">
        <f t="shared" si="50"/>
        <v>8.8823694906227402E-10</v>
      </c>
      <c r="N188" s="16">
        <f t="shared" si="47"/>
        <v>5.507069084186099E-10</v>
      </c>
      <c r="O188" s="16">
        <f t="shared" si="48"/>
        <v>5.4662057295039093</v>
      </c>
      <c r="P188" s="1">
        <f>'App MESURE'!T184</f>
        <v>2.2319422277336058</v>
      </c>
      <c r="Q188" s="84">
        <v>13.78717537</v>
      </c>
      <c r="R188" s="78">
        <f t="shared" si="42"/>
        <v>10.460460398883505</v>
      </c>
    </row>
    <row r="189" spans="1:18" s="1" customFormat="1" x14ac:dyDescent="0.2">
      <c r="A189" s="17">
        <v>38687</v>
      </c>
      <c r="B189" s="1">
        <f t="shared" si="51"/>
        <v>12</v>
      </c>
      <c r="C189" s="47"/>
      <c r="D189" s="47"/>
      <c r="E189" s="47">
        <f t="shared" si="40"/>
        <v>34.831249999999962</v>
      </c>
      <c r="F189" s="51">
        <v>34.831249999999962</v>
      </c>
      <c r="G189" s="16">
        <f t="shared" si="43"/>
        <v>0.12400982261278327</v>
      </c>
      <c r="H189" s="16">
        <f t="shared" si="44"/>
        <v>34.707240177387177</v>
      </c>
      <c r="I189" s="23">
        <f t="shared" si="49"/>
        <v>58.942512910185151</v>
      </c>
      <c r="J189" s="16">
        <f t="shared" si="41"/>
        <v>44.43117115397105</v>
      </c>
      <c r="K189" s="16">
        <f t="shared" si="45"/>
        <v>14.511341756214101</v>
      </c>
      <c r="L189" s="16">
        <f t="shared" si="46"/>
        <v>0</v>
      </c>
      <c r="M189" s="16">
        <f t="shared" si="50"/>
        <v>3.3753004064366413E-10</v>
      </c>
      <c r="N189" s="16">
        <f t="shared" si="47"/>
        <v>2.0926862519907176E-10</v>
      </c>
      <c r="O189" s="16">
        <f t="shared" si="48"/>
        <v>0.1240098228220519</v>
      </c>
      <c r="P189" s="1">
        <f>'App MESURE'!T185</f>
        <v>0.28613027937851038</v>
      </c>
      <c r="Q189" s="84">
        <v>11.30332495</v>
      </c>
      <c r="R189" s="78">
        <f t="shared" si="42"/>
        <v>2.6283042434074533E-2</v>
      </c>
    </row>
    <row r="190" spans="1:18" s="1" customFormat="1" x14ac:dyDescent="0.2">
      <c r="A190" s="17">
        <v>38718</v>
      </c>
      <c r="B190" s="1">
        <f t="shared" si="51"/>
        <v>1</v>
      </c>
      <c r="C190" s="47"/>
      <c r="D190" s="47"/>
      <c r="E190" s="47">
        <f t="shared" si="40"/>
        <v>112.32708333333326</v>
      </c>
      <c r="F190" s="51">
        <v>112.32708333333326</v>
      </c>
      <c r="G190" s="16">
        <f t="shared" si="43"/>
        <v>8.1168906577849906</v>
      </c>
      <c r="H190" s="16">
        <f t="shared" si="44"/>
        <v>104.21019267554827</v>
      </c>
      <c r="I190" s="23">
        <f t="shared" si="49"/>
        <v>118.72153443176236</v>
      </c>
      <c r="J190" s="16">
        <f t="shared" si="41"/>
        <v>52.452330202630748</v>
      </c>
      <c r="K190" s="16">
        <f t="shared" si="45"/>
        <v>66.269204229131617</v>
      </c>
      <c r="L190" s="16">
        <f t="shared" si="46"/>
        <v>4.7846605231106594</v>
      </c>
      <c r="M190" s="16">
        <f t="shared" si="50"/>
        <v>4.7846605232389203</v>
      </c>
      <c r="N190" s="16">
        <f t="shared" si="47"/>
        <v>2.9664895244081304</v>
      </c>
      <c r="O190" s="16">
        <f t="shared" si="48"/>
        <v>11.083380182193121</v>
      </c>
      <c r="P190" s="1">
        <f>'App MESURE'!T186</f>
        <v>14.124373769056826</v>
      </c>
      <c r="Q190" s="84">
        <v>9.1271066740000002</v>
      </c>
      <c r="R190" s="78">
        <f t="shared" si="42"/>
        <v>9.2476419953461804</v>
      </c>
    </row>
    <row r="191" spans="1:18" s="1" customFormat="1" x14ac:dyDescent="0.2">
      <c r="A191" s="17">
        <v>38749</v>
      </c>
      <c r="B191" s="1">
        <f t="shared" si="51"/>
        <v>2</v>
      </c>
      <c r="C191" s="47"/>
      <c r="D191" s="47"/>
      <c r="E191" s="47">
        <f t="shared" si="40"/>
        <v>79.456249999999841</v>
      </c>
      <c r="F191" s="51">
        <v>79.456249999999841</v>
      </c>
      <c r="G191" s="16">
        <f t="shared" si="43"/>
        <v>4.726609626080398</v>
      </c>
      <c r="H191" s="16">
        <f t="shared" si="44"/>
        <v>74.729640373919437</v>
      </c>
      <c r="I191" s="23">
        <f t="shared" si="49"/>
        <v>136.2141840799404</v>
      </c>
      <c r="J191" s="16">
        <f t="shared" si="41"/>
        <v>59.386518911035338</v>
      </c>
      <c r="K191" s="16">
        <f t="shared" si="45"/>
        <v>76.827665168905057</v>
      </c>
      <c r="L191" s="16">
        <f t="shared" si="46"/>
        <v>9.4430719624650479</v>
      </c>
      <c r="M191" s="16">
        <f t="shared" si="50"/>
        <v>11.261242961295837</v>
      </c>
      <c r="N191" s="16">
        <f t="shared" si="47"/>
        <v>6.9819706360034193</v>
      </c>
      <c r="O191" s="16">
        <f t="shared" si="48"/>
        <v>11.708580262083817</v>
      </c>
      <c r="P191" s="1">
        <f>'App MESURE'!T187</f>
        <v>11.597856007002699</v>
      </c>
      <c r="Q191" s="84">
        <v>10.941141399999999</v>
      </c>
      <c r="R191" s="78">
        <f t="shared" si="42"/>
        <v>1.2259860663268545E-2</v>
      </c>
    </row>
    <row r="192" spans="1:18" s="1" customFormat="1" x14ac:dyDescent="0.2">
      <c r="A192" s="17">
        <v>38777</v>
      </c>
      <c r="B192" s="1">
        <f t="shared" si="51"/>
        <v>3</v>
      </c>
      <c r="C192" s="47"/>
      <c r="D192" s="47"/>
      <c r="E192" s="47">
        <f t="shared" si="40"/>
        <v>35.529166666666626</v>
      </c>
      <c r="F192" s="51">
        <v>35.529166666666626</v>
      </c>
      <c r="G192" s="16">
        <f t="shared" si="43"/>
        <v>0.19599259264834115</v>
      </c>
      <c r="H192" s="16">
        <f t="shared" si="44"/>
        <v>35.333174074018288</v>
      </c>
      <c r="I192" s="23">
        <f t="shared" si="49"/>
        <v>102.7177672804583</v>
      </c>
      <c r="J192" s="16">
        <f t="shared" si="41"/>
        <v>64.251162652110779</v>
      </c>
      <c r="K192" s="16">
        <f t="shared" si="45"/>
        <v>38.466604628347525</v>
      </c>
      <c r="L192" s="16">
        <f t="shared" si="46"/>
        <v>0</v>
      </c>
      <c r="M192" s="16">
        <f t="shared" si="50"/>
        <v>4.2792723252924176</v>
      </c>
      <c r="N192" s="16">
        <f t="shared" si="47"/>
        <v>2.6531488416812987</v>
      </c>
      <c r="O192" s="16">
        <f t="shared" si="48"/>
        <v>2.8491414343296397</v>
      </c>
      <c r="P192" s="1">
        <f>'App MESURE'!T188</f>
        <v>3.3123046174046258</v>
      </c>
      <c r="Q192" s="84">
        <v>14.18735723</v>
      </c>
      <c r="R192" s="78">
        <f t="shared" si="42"/>
        <v>0.21452013415615304</v>
      </c>
    </row>
    <row r="193" spans="1:18" s="1" customFormat="1" x14ac:dyDescent="0.2">
      <c r="A193" s="17">
        <v>38808</v>
      </c>
      <c r="B193" s="1">
        <f t="shared" si="51"/>
        <v>4</v>
      </c>
      <c r="C193" s="47"/>
      <c r="D193" s="47"/>
      <c r="E193" s="47">
        <f t="shared" si="40"/>
        <v>21.068749999999927</v>
      </c>
      <c r="F193" s="51">
        <v>21.068749999999927</v>
      </c>
      <c r="G193" s="16">
        <f t="shared" si="43"/>
        <v>0</v>
      </c>
      <c r="H193" s="16">
        <f t="shared" si="44"/>
        <v>21.068749999999927</v>
      </c>
      <c r="I193" s="23">
        <f t="shared" si="49"/>
        <v>59.535354628347449</v>
      </c>
      <c r="J193" s="16">
        <f t="shared" si="41"/>
        <v>51.053340889778092</v>
      </c>
      <c r="K193" s="16">
        <f t="shared" si="45"/>
        <v>8.482013738569357</v>
      </c>
      <c r="L193" s="16">
        <f t="shared" si="46"/>
        <v>0</v>
      </c>
      <c r="M193" s="16">
        <f t="shared" si="50"/>
        <v>1.6261234836111189</v>
      </c>
      <c r="N193" s="16">
        <f t="shared" si="47"/>
        <v>1.0081965598388938</v>
      </c>
      <c r="O193" s="16">
        <f t="shared" si="48"/>
        <v>1.0081965598388938</v>
      </c>
      <c r="P193" s="1">
        <f>'App MESURE'!T189</f>
        <v>1.0148171274345319</v>
      </c>
      <c r="Q193" s="84">
        <v>16.858601879999998</v>
      </c>
      <c r="R193" s="78">
        <f t="shared" si="42"/>
        <v>4.3831915288413462E-5</v>
      </c>
    </row>
    <row r="194" spans="1:18" s="1" customFormat="1" x14ac:dyDescent="0.2">
      <c r="A194" s="17">
        <v>38838</v>
      </c>
      <c r="B194" s="1">
        <f t="shared" si="51"/>
        <v>5</v>
      </c>
      <c r="C194" s="47"/>
      <c r="D194" s="47"/>
      <c r="E194" s="47">
        <f t="shared" si="40"/>
        <v>8.9291666666666476</v>
      </c>
      <c r="F194" s="51">
        <v>8.9291666666666476</v>
      </c>
      <c r="G194" s="16">
        <f t="shared" si="43"/>
        <v>0</v>
      </c>
      <c r="H194" s="16">
        <f t="shared" si="44"/>
        <v>8.9291666666666476</v>
      </c>
      <c r="I194" s="23">
        <f t="shared" si="49"/>
        <v>17.411180405236003</v>
      </c>
      <c r="J194" s="16">
        <f t="shared" si="41"/>
        <v>17.253661484500928</v>
      </c>
      <c r="K194" s="16">
        <f t="shared" si="45"/>
        <v>0.15751892073507534</v>
      </c>
      <c r="L194" s="16">
        <f t="shared" si="46"/>
        <v>0</v>
      </c>
      <c r="M194" s="16">
        <f t="shared" si="50"/>
        <v>0.61792692377222513</v>
      </c>
      <c r="N194" s="16">
        <f t="shared" si="47"/>
        <v>0.38311469273877957</v>
      </c>
      <c r="O194" s="16">
        <f t="shared" si="48"/>
        <v>0.38311469273877957</v>
      </c>
      <c r="P194" s="1">
        <f>'App MESURE'!T190</f>
        <v>0.3621375738565904</v>
      </c>
      <c r="Q194" s="84">
        <v>20.518970060000001</v>
      </c>
      <c r="R194" s="78">
        <f t="shared" si="42"/>
        <v>4.4003951659749751E-4</v>
      </c>
    </row>
    <row r="195" spans="1:18" s="1" customFormat="1" x14ac:dyDescent="0.2">
      <c r="A195" s="17">
        <v>38869</v>
      </c>
      <c r="B195" s="1">
        <f t="shared" si="51"/>
        <v>6</v>
      </c>
      <c r="C195" s="47"/>
      <c r="D195" s="47"/>
      <c r="E195" s="47">
        <f t="shared" si="40"/>
        <v>11.587499999999988</v>
      </c>
      <c r="F195" s="51">
        <v>11.587499999999988</v>
      </c>
      <c r="G195" s="16">
        <f t="shared" si="43"/>
        <v>0</v>
      </c>
      <c r="H195" s="16">
        <f t="shared" si="44"/>
        <v>11.587499999999988</v>
      </c>
      <c r="I195" s="23">
        <f t="shared" si="49"/>
        <v>11.745018920735063</v>
      </c>
      <c r="J195" s="16">
        <f t="shared" si="41"/>
        <v>11.705041189944723</v>
      </c>
      <c r="K195" s="16">
        <f t="shared" si="45"/>
        <v>3.9977730790340615E-2</v>
      </c>
      <c r="L195" s="16">
        <f t="shared" si="46"/>
        <v>0</v>
      </c>
      <c r="M195" s="16">
        <f t="shared" si="50"/>
        <v>0.23481223103344556</v>
      </c>
      <c r="N195" s="16">
        <f t="shared" si="47"/>
        <v>0.14558358324073625</v>
      </c>
      <c r="O195" s="16">
        <f t="shared" si="48"/>
        <v>0.14558358324073625</v>
      </c>
      <c r="P195" s="1">
        <f>'App MESURE'!T191</f>
        <v>0.24818965643008251</v>
      </c>
      <c r="Q195" s="84">
        <v>21.92360837</v>
      </c>
      <c r="R195" s="78">
        <f t="shared" si="42"/>
        <v>1.052800625533748E-2</v>
      </c>
    </row>
    <row r="196" spans="1:18" s="1" customFormat="1" x14ac:dyDescent="0.2">
      <c r="A196" s="17">
        <v>38899</v>
      </c>
      <c r="B196" s="1">
        <f t="shared" si="51"/>
        <v>7</v>
      </c>
      <c r="C196" s="47"/>
      <c r="D196" s="47"/>
      <c r="E196" s="47">
        <f t="shared" si="40"/>
        <v>2.5812499999999954</v>
      </c>
      <c r="F196" s="51">
        <v>2.5812499999999954</v>
      </c>
      <c r="G196" s="16">
        <f t="shared" si="43"/>
        <v>0</v>
      </c>
      <c r="H196" s="16">
        <f t="shared" si="44"/>
        <v>2.5812499999999954</v>
      </c>
      <c r="I196" s="23">
        <f t="shared" si="49"/>
        <v>2.621227730790336</v>
      </c>
      <c r="J196" s="16">
        <f t="shared" si="41"/>
        <v>2.6209789376536099</v>
      </c>
      <c r="K196" s="16">
        <f t="shared" si="45"/>
        <v>2.4879313672609982E-4</v>
      </c>
      <c r="L196" s="16">
        <f t="shared" si="46"/>
        <v>0</v>
      </c>
      <c r="M196" s="16">
        <f t="shared" si="50"/>
        <v>8.9228647792709309E-2</v>
      </c>
      <c r="N196" s="16">
        <f t="shared" si="47"/>
        <v>5.5321761631479768E-2</v>
      </c>
      <c r="O196" s="16">
        <f t="shared" si="48"/>
        <v>5.5321761631479768E-2</v>
      </c>
      <c r="P196" s="1">
        <f>'App MESURE'!T192</f>
        <v>0.21340024801225474</v>
      </c>
      <c r="Q196" s="84">
        <v>26.105693160000001</v>
      </c>
      <c r="R196" s="78">
        <f t="shared" si="42"/>
        <v>2.4988807856436864E-2</v>
      </c>
    </row>
    <row r="197" spans="1:18" s="1" customFormat="1" ht="13.5" thickBot="1" x14ac:dyDescent="0.25">
      <c r="A197" s="17">
        <v>38930</v>
      </c>
      <c r="B197" s="4">
        <f t="shared" si="51"/>
        <v>8</v>
      </c>
      <c r="C197" s="48"/>
      <c r="D197" s="48"/>
      <c r="E197" s="47">
        <f t="shared" si="40"/>
        <v>3.8249999999999931</v>
      </c>
      <c r="F197" s="58">
        <v>3.8249999999999931</v>
      </c>
      <c r="G197" s="25">
        <f t="shared" si="43"/>
        <v>0</v>
      </c>
      <c r="H197" s="25">
        <f t="shared" si="44"/>
        <v>3.8249999999999931</v>
      </c>
      <c r="I197" s="24">
        <f t="shared" si="49"/>
        <v>3.8252487931367192</v>
      </c>
      <c r="J197" s="25">
        <f t="shared" si="41"/>
        <v>3.8243311130160089</v>
      </c>
      <c r="K197" s="25">
        <f t="shared" si="45"/>
        <v>9.176801207102514E-4</v>
      </c>
      <c r="L197" s="25">
        <f t="shared" si="46"/>
        <v>0</v>
      </c>
      <c r="M197" s="25">
        <f t="shared" si="50"/>
        <v>3.3906886161229541E-2</v>
      </c>
      <c r="N197" s="25">
        <f t="shared" si="47"/>
        <v>2.1022269419962315E-2</v>
      </c>
      <c r="O197" s="25">
        <f t="shared" si="48"/>
        <v>2.1022269419962315E-2</v>
      </c>
      <c r="P197" s="4">
        <f>'App MESURE'!T193</f>
        <v>0.13588037055948651</v>
      </c>
      <c r="Q197" s="85">
        <v>24.869489059999999</v>
      </c>
      <c r="R197" s="79">
        <f t="shared" si="42"/>
        <v>1.3192383397377171E-2</v>
      </c>
    </row>
    <row r="198" spans="1:18" s="1" customFormat="1" x14ac:dyDescent="0.2">
      <c r="A198" s="17">
        <v>38961</v>
      </c>
      <c r="B198" s="1">
        <f t="shared" si="51"/>
        <v>9</v>
      </c>
      <c r="C198" s="47"/>
      <c r="D198" s="47"/>
      <c r="E198" s="47">
        <f t="shared" si="40"/>
        <v>9.2104166666666494</v>
      </c>
      <c r="F198" s="51">
        <v>9.2104166666666494</v>
      </c>
      <c r="G198" s="16">
        <f t="shared" si="43"/>
        <v>0</v>
      </c>
      <c r="H198" s="16">
        <f t="shared" si="44"/>
        <v>9.2104166666666494</v>
      </c>
      <c r="I198" s="23">
        <f t="shared" si="49"/>
        <v>9.2113343467873605</v>
      </c>
      <c r="J198" s="16">
        <f t="shared" si="41"/>
        <v>9.1954544725204244</v>
      </c>
      <c r="K198" s="16">
        <f t="shared" si="45"/>
        <v>1.5879874266936156E-2</v>
      </c>
      <c r="L198" s="16">
        <f t="shared" si="46"/>
        <v>0</v>
      </c>
      <c r="M198" s="16">
        <f t="shared" si="50"/>
        <v>1.2884616741267226E-2</v>
      </c>
      <c r="N198" s="16">
        <f t="shared" si="47"/>
        <v>7.9884623795856806E-3</v>
      </c>
      <c r="O198" s="16">
        <f t="shared" si="48"/>
        <v>7.9884623795856806E-3</v>
      </c>
      <c r="P198" s="1">
        <f>'App MESURE'!T194</f>
        <v>5.2310161207965597E-2</v>
      </c>
      <c r="Q198" s="84">
        <v>23.32050473</v>
      </c>
      <c r="R198" s="78">
        <f t="shared" si="42"/>
        <v>1.9644129870336133E-3</v>
      </c>
    </row>
    <row r="199" spans="1:18" s="1" customFormat="1" x14ac:dyDescent="0.2">
      <c r="A199" s="17">
        <v>38991</v>
      </c>
      <c r="B199" s="1">
        <f t="shared" si="51"/>
        <v>10</v>
      </c>
      <c r="C199" s="47"/>
      <c r="D199" s="47"/>
      <c r="E199" s="47">
        <f t="shared" ref="E199:E262" si="52">F199</f>
        <v>19.406249999999964</v>
      </c>
      <c r="F199" s="51">
        <v>19.406249999999964</v>
      </c>
      <c r="G199" s="16">
        <f t="shared" si="43"/>
        <v>0</v>
      </c>
      <c r="H199" s="16">
        <f t="shared" si="44"/>
        <v>19.406249999999964</v>
      </c>
      <c r="I199" s="23">
        <f t="shared" si="49"/>
        <v>19.422129874266901</v>
      </c>
      <c r="J199" s="16">
        <f t="shared" ref="J199:J262" si="53">I199/SQRT(1+(I199/($K$2*(300+(25*Q199)+0.05*(Q199)^3)))^2)</f>
        <v>19.210597625028569</v>
      </c>
      <c r="K199" s="16">
        <f t="shared" si="45"/>
        <v>0.21153224923833136</v>
      </c>
      <c r="L199" s="16">
        <f t="shared" si="46"/>
        <v>0</v>
      </c>
      <c r="M199" s="16">
        <f t="shared" si="50"/>
        <v>4.8961543616815456E-3</v>
      </c>
      <c r="N199" s="16">
        <f t="shared" si="47"/>
        <v>3.0356157042425581E-3</v>
      </c>
      <c r="O199" s="16">
        <f t="shared" si="48"/>
        <v>3.0356157042425581E-3</v>
      </c>
      <c r="P199" s="1">
        <f>'App MESURE'!T195</f>
        <v>0.12428390108687724</v>
      </c>
      <c r="Q199" s="84">
        <v>20.732739769999998</v>
      </c>
      <c r="R199" s="78">
        <f t="shared" ref="R199:R262" si="54">(P199-O199)^2</f>
        <v>1.4701146708228825E-2</v>
      </c>
    </row>
    <row r="200" spans="1:18" s="1" customFormat="1" x14ac:dyDescent="0.2">
      <c r="A200" s="17">
        <v>39022</v>
      </c>
      <c r="B200" s="1">
        <f t="shared" si="51"/>
        <v>11</v>
      </c>
      <c r="C200" s="47"/>
      <c r="D200" s="47"/>
      <c r="E200" s="47">
        <f t="shared" si="52"/>
        <v>17.987499999999976</v>
      </c>
      <c r="F200" s="51">
        <v>17.987499999999976</v>
      </c>
      <c r="G200" s="16">
        <f t="shared" si="43"/>
        <v>0</v>
      </c>
      <c r="H200" s="16">
        <f t="shared" si="44"/>
        <v>17.987499999999976</v>
      </c>
      <c r="I200" s="23">
        <f t="shared" si="49"/>
        <v>18.199032249238307</v>
      </c>
      <c r="J200" s="16">
        <f t="shared" si="53"/>
        <v>17.922789147553026</v>
      </c>
      <c r="K200" s="16">
        <f t="shared" si="45"/>
        <v>0.27624310168528154</v>
      </c>
      <c r="L200" s="16">
        <f t="shared" si="46"/>
        <v>0</v>
      </c>
      <c r="M200" s="16">
        <f t="shared" si="50"/>
        <v>1.8605386574389875E-3</v>
      </c>
      <c r="N200" s="16">
        <f t="shared" si="47"/>
        <v>1.1535339676121722E-3</v>
      </c>
      <c r="O200" s="16">
        <f t="shared" si="48"/>
        <v>1.1535339676121722E-3</v>
      </c>
      <c r="P200" s="1">
        <f>'App MESURE'!T196</f>
        <v>0.1547876577430885</v>
      </c>
      <c r="Q200" s="84">
        <v>17.421670469999999</v>
      </c>
      <c r="R200" s="78">
        <f t="shared" si="54"/>
        <v>2.3603443988258383E-2</v>
      </c>
    </row>
    <row r="201" spans="1:18" s="1" customFormat="1" x14ac:dyDescent="0.2">
      <c r="A201" s="17">
        <v>39052</v>
      </c>
      <c r="B201" s="1">
        <f t="shared" si="51"/>
        <v>12</v>
      </c>
      <c r="C201" s="47"/>
      <c r="D201" s="47"/>
      <c r="E201" s="47">
        <f t="shared" si="52"/>
        <v>17.522916666666656</v>
      </c>
      <c r="F201" s="51">
        <v>17.522916666666656</v>
      </c>
      <c r="G201" s="16">
        <f t="shared" si="43"/>
        <v>0</v>
      </c>
      <c r="H201" s="16">
        <f t="shared" si="44"/>
        <v>17.522916666666656</v>
      </c>
      <c r="I201" s="23">
        <f t="shared" si="49"/>
        <v>17.799159768351938</v>
      </c>
      <c r="J201" s="16">
        <f t="shared" si="53"/>
        <v>17.192345400204122</v>
      </c>
      <c r="K201" s="16">
        <f t="shared" si="45"/>
        <v>0.6068143681478162</v>
      </c>
      <c r="L201" s="16">
        <f t="shared" si="46"/>
        <v>0</v>
      </c>
      <c r="M201" s="16">
        <f t="shared" si="50"/>
        <v>7.0700468982681525E-4</v>
      </c>
      <c r="N201" s="16">
        <f t="shared" si="47"/>
        <v>4.3834290769262547E-4</v>
      </c>
      <c r="O201" s="16">
        <f t="shared" si="48"/>
        <v>4.3834290769262547E-4</v>
      </c>
      <c r="P201" s="1">
        <f>'App MESURE'!T197</f>
        <v>0.22386228025384786</v>
      </c>
      <c r="Q201" s="84">
        <v>11.03561199</v>
      </c>
      <c r="R201" s="78">
        <f t="shared" si="54"/>
        <v>4.9918255779258701E-2</v>
      </c>
    </row>
    <row r="202" spans="1:18" s="1" customFormat="1" x14ac:dyDescent="0.2">
      <c r="A202" s="17">
        <v>39083</v>
      </c>
      <c r="B202" s="1">
        <f t="shared" si="51"/>
        <v>1</v>
      </c>
      <c r="C202" s="47"/>
      <c r="D202" s="47"/>
      <c r="E202" s="47">
        <f t="shared" si="52"/>
        <v>19.622916666666651</v>
      </c>
      <c r="F202" s="51">
        <v>19.622916666666651</v>
      </c>
      <c r="G202" s="16">
        <f t="shared" si="43"/>
        <v>0</v>
      </c>
      <c r="H202" s="16">
        <f t="shared" si="44"/>
        <v>19.622916666666651</v>
      </c>
      <c r="I202" s="23">
        <f t="shared" si="49"/>
        <v>20.229731034814467</v>
      </c>
      <c r="J202" s="16">
        <f t="shared" si="53"/>
        <v>19.376229555386896</v>
      </c>
      <c r="K202" s="16">
        <f t="shared" si="45"/>
        <v>0.85350147942757104</v>
      </c>
      <c r="L202" s="16">
        <f t="shared" si="46"/>
        <v>0</v>
      </c>
      <c r="M202" s="16">
        <f t="shared" si="50"/>
        <v>2.6866178213418978E-4</v>
      </c>
      <c r="N202" s="16">
        <f t="shared" si="47"/>
        <v>1.6657030492319767E-4</v>
      </c>
      <c r="O202" s="16">
        <f t="shared" si="48"/>
        <v>1.6657030492319767E-4</v>
      </c>
      <c r="P202" s="1">
        <f>'App MESURE'!T198</f>
        <v>0.19777022394047705</v>
      </c>
      <c r="Q202" s="84">
        <v>11.259596350000001</v>
      </c>
      <c r="R202" s="78">
        <f t="shared" si="54"/>
        <v>3.9047203930119935E-2</v>
      </c>
    </row>
    <row r="203" spans="1:18" s="1" customFormat="1" x14ac:dyDescent="0.2">
      <c r="A203" s="17">
        <v>39114</v>
      </c>
      <c r="B203" s="1">
        <f t="shared" si="51"/>
        <v>2</v>
      </c>
      <c r="C203" s="47"/>
      <c r="D203" s="47"/>
      <c r="E203" s="47">
        <f t="shared" si="52"/>
        <v>39.435416666666569</v>
      </c>
      <c r="F203" s="51">
        <v>39.435416666666569</v>
      </c>
      <c r="G203" s="16">
        <f t="shared" si="43"/>
        <v>0.59888123090705614</v>
      </c>
      <c r="H203" s="16">
        <f t="shared" si="44"/>
        <v>38.836535435759515</v>
      </c>
      <c r="I203" s="23">
        <f t="shared" si="49"/>
        <v>39.690036915187086</v>
      </c>
      <c r="J203" s="16">
        <f t="shared" si="53"/>
        <v>35.289394298966336</v>
      </c>
      <c r="K203" s="16">
        <f t="shared" si="45"/>
        <v>4.4006426162207504</v>
      </c>
      <c r="L203" s="16">
        <f t="shared" si="46"/>
        <v>0</v>
      </c>
      <c r="M203" s="16">
        <f t="shared" si="50"/>
        <v>1.0209147721099211E-4</v>
      </c>
      <c r="N203" s="16">
        <f t="shared" si="47"/>
        <v>6.3296715870815113E-5</v>
      </c>
      <c r="O203" s="16">
        <f t="shared" si="48"/>
        <v>0.59894452762292694</v>
      </c>
      <c r="P203" s="1">
        <f>'App MESURE'!T199</f>
        <v>0.31197023852943329</v>
      </c>
      <c r="Q203" s="84">
        <v>13.23309766</v>
      </c>
      <c r="R203" s="78">
        <f t="shared" si="54"/>
        <v>8.2354242600716068E-2</v>
      </c>
    </row>
    <row r="204" spans="1:18" s="1" customFormat="1" x14ac:dyDescent="0.2">
      <c r="A204" s="17">
        <v>39142</v>
      </c>
      <c r="B204" s="1">
        <f t="shared" si="51"/>
        <v>3</v>
      </c>
      <c r="C204" s="47"/>
      <c r="D204" s="47"/>
      <c r="E204" s="47">
        <f t="shared" si="52"/>
        <v>22.287499999999984</v>
      </c>
      <c r="F204" s="51">
        <v>22.287499999999984</v>
      </c>
      <c r="G204" s="16">
        <f t="shared" si="43"/>
        <v>0</v>
      </c>
      <c r="H204" s="16">
        <f t="shared" si="44"/>
        <v>22.287499999999984</v>
      </c>
      <c r="I204" s="23">
        <f t="shared" si="49"/>
        <v>26.688142616220734</v>
      </c>
      <c r="J204" s="16">
        <f t="shared" si="53"/>
        <v>25.333704384710117</v>
      </c>
      <c r="K204" s="16">
        <f t="shared" si="45"/>
        <v>1.3544382315106169</v>
      </c>
      <c r="L204" s="16">
        <f t="shared" si="46"/>
        <v>0</v>
      </c>
      <c r="M204" s="16">
        <f t="shared" si="50"/>
        <v>3.8794761340177E-5</v>
      </c>
      <c r="N204" s="16">
        <f t="shared" si="47"/>
        <v>2.405275203090974E-5</v>
      </c>
      <c r="O204" s="16">
        <f t="shared" si="48"/>
        <v>2.405275203090974E-5</v>
      </c>
      <c r="P204" s="1">
        <f>'App MESURE'!T200</f>
        <v>0.30932321832372889</v>
      </c>
      <c r="Q204" s="84">
        <v>13.8668154</v>
      </c>
      <c r="R204" s="78">
        <f t="shared" si="54"/>
        <v>9.5665973823348627E-2</v>
      </c>
    </row>
    <row r="205" spans="1:18" s="1" customFormat="1" x14ac:dyDescent="0.2">
      <c r="A205" s="17">
        <v>39173</v>
      </c>
      <c r="B205" s="1">
        <f t="shared" si="51"/>
        <v>4</v>
      </c>
      <c r="C205" s="47"/>
      <c r="D205" s="47"/>
      <c r="E205" s="47">
        <f t="shared" si="52"/>
        <v>51.647916666666589</v>
      </c>
      <c r="F205" s="51">
        <v>51.647916666666589</v>
      </c>
      <c r="G205" s="16">
        <f t="shared" si="43"/>
        <v>1.8584722695591229</v>
      </c>
      <c r="H205" s="16">
        <f t="shared" si="44"/>
        <v>49.789444397107467</v>
      </c>
      <c r="I205" s="23">
        <f t="shared" si="49"/>
        <v>51.143882628618087</v>
      </c>
      <c r="J205" s="16">
        <f t="shared" si="53"/>
        <v>43.768181874619387</v>
      </c>
      <c r="K205" s="16">
        <f t="shared" si="45"/>
        <v>7.3757007539987001</v>
      </c>
      <c r="L205" s="16">
        <f t="shared" si="46"/>
        <v>0</v>
      </c>
      <c r="M205" s="16">
        <f t="shared" si="50"/>
        <v>1.474200930926726E-5</v>
      </c>
      <c r="N205" s="16">
        <f t="shared" si="47"/>
        <v>9.1400457717457014E-6</v>
      </c>
      <c r="O205" s="16">
        <f t="shared" si="48"/>
        <v>1.8584814096048947</v>
      </c>
      <c r="P205" s="1">
        <f>'App MESURE'!T201</f>
        <v>1.2256964038223064</v>
      </c>
      <c r="Q205" s="84">
        <v>14.57679143</v>
      </c>
      <c r="R205" s="78">
        <f t="shared" si="54"/>
        <v>0.40041686354327038</v>
      </c>
    </row>
    <row r="206" spans="1:18" s="1" customFormat="1" x14ac:dyDescent="0.2">
      <c r="A206" s="17">
        <v>39203</v>
      </c>
      <c r="B206" s="1">
        <f t="shared" si="51"/>
        <v>5</v>
      </c>
      <c r="C206" s="47"/>
      <c r="D206" s="47"/>
      <c r="E206" s="47">
        <f t="shared" si="52"/>
        <v>15.362499999999979</v>
      </c>
      <c r="F206" s="51">
        <v>15.362499999999979</v>
      </c>
      <c r="G206" s="16">
        <f t="shared" ref="G206:G269" si="55">IF((F206-$J$2)&gt;0,$I$2*(F206-$J$2),0)</f>
        <v>0</v>
      </c>
      <c r="H206" s="16">
        <f t="shared" ref="H206:H269" si="56">F206-G206</f>
        <v>15.362499999999979</v>
      </c>
      <c r="I206" s="23">
        <f t="shared" si="49"/>
        <v>22.738200753998679</v>
      </c>
      <c r="J206" s="16">
        <f t="shared" si="53"/>
        <v>22.273419199067909</v>
      </c>
      <c r="K206" s="16">
        <f t="shared" ref="K206:K269" si="57">I206-J206</f>
        <v>0.46478155493077011</v>
      </c>
      <c r="L206" s="16">
        <f t="shared" ref="L206:L269" si="58">IF(K206&gt;$N$2,(K206-$N$2)/$L$2,0)</f>
        <v>0</v>
      </c>
      <c r="M206" s="16">
        <f t="shared" si="50"/>
        <v>5.6019635375215589E-6</v>
      </c>
      <c r="N206" s="16">
        <f t="shared" ref="N206:N269" si="59">$M$2*M206</f>
        <v>3.4732173932633666E-6</v>
      </c>
      <c r="O206" s="16">
        <f t="shared" ref="O206:O269" si="60">N206+G206</f>
        <v>3.4732173932633666E-6</v>
      </c>
      <c r="P206" s="1">
        <f>'App MESURE'!T202</f>
        <v>8.60911809760012E-2</v>
      </c>
      <c r="Q206" s="84">
        <v>18.410405319999999</v>
      </c>
      <c r="R206" s="78">
        <f t="shared" si="54"/>
        <v>7.4110934271314852E-3</v>
      </c>
    </row>
    <row r="207" spans="1:18" s="1" customFormat="1" x14ac:dyDescent="0.2">
      <c r="A207" s="17">
        <v>39234</v>
      </c>
      <c r="B207" s="1">
        <f t="shared" si="51"/>
        <v>6</v>
      </c>
      <c r="C207" s="47"/>
      <c r="D207" s="47"/>
      <c r="E207" s="47">
        <f t="shared" si="52"/>
        <v>0.37916666666666632</v>
      </c>
      <c r="F207" s="51">
        <v>0.37916666666666632</v>
      </c>
      <c r="G207" s="16">
        <f t="shared" si="55"/>
        <v>0</v>
      </c>
      <c r="H207" s="16">
        <f t="shared" si="56"/>
        <v>0.37916666666666632</v>
      </c>
      <c r="I207" s="23">
        <f t="shared" ref="I207:I270" si="61">H207+K206-L206</f>
        <v>0.84394822159743643</v>
      </c>
      <c r="J207" s="16">
        <f t="shared" si="53"/>
        <v>0.84393083025634175</v>
      </c>
      <c r="K207" s="16">
        <f t="shared" si="57"/>
        <v>1.7391341094685764E-5</v>
      </c>
      <c r="L207" s="16">
        <f t="shared" si="58"/>
        <v>0</v>
      </c>
      <c r="M207" s="16">
        <f t="shared" ref="M207:M270" si="62">L207+M206-N206</f>
        <v>2.1287461442581923E-6</v>
      </c>
      <c r="N207" s="16">
        <f t="shared" si="59"/>
        <v>1.3198226094400792E-6</v>
      </c>
      <c r="O207" s="16">
        <f t="shared" si="60"/>
        <v>1.3198226094400792E-6</v>
      </c>
      <c r="P207" s="1">
        <f>'App MESURE'!T203</f>
        <v>3.8192720110876086E-2</v>
      </c>
      <c r="Q207" s="84">
        <v>20.834020899999999</v>
      </c>
      <c r="R207" s="78">
        <f t="shared" si="54"/>
        <v>1.4585830559786137E-3</v>
      </c>
    </row>
    <row r="208" spans="1:18" s="1" customFormat="1" x14ac:dyDescent="0.2">
      <c r="A208" s="17">
        <v>39264</v>
      </c>
      <c r="B208" s="1">
        <f t="shared" si="51"/>
        <v>7</v>
      </c>
      <c r="C208" s="47"/>
      <c r="D208" s="47"/>
      <c r="E208" s="47">
        <f t="shared" si="52"/>
        <v>1.0416666666666659E-2</v>
      </c>
      <c r="F208" s="51">
        <v>1.0416666666666659E-2</v>
      </c>
      <c r="G208" s="16">
        <f t="shared" si="55"/>
        <v>0</v>
      </c>
      <c r="H208" s="16">
        <f t="shared" si="56"/>
        <v>1.0416666666666659E-2</v>
      </c>
      <c r="I208" s="23">
        <f t="shared" si="61"/>
        <v>1.0434058007761345E-2</v>
      </c>
      <c r="J208" s="16">
        <f t="shared" si="53"/>
        <v>1.0434057989087572E-2</v>
      </c>
      <c r="K208" s="16">
        <f t="shared" si="57"/>
        <v>1.8673772597677107E-11</v>
      </c>
      <c r="L208" s="16">
        <f t="shared" si="58"/>
        <v>0</v>
      </c>
      <c r="M208" s="16">
        <f t="shared" si="62"/>
        <v>8.0892353481811315E-7</v>
      </c>
      <c r="N208" s="16">
        <f t="shared" si="59"/>
        <v>5.015325915872302E-7</v>
      </c>
      <c r="O208" s="16">
        <f t="shared" si="60"/>
        <v>5.015325915872302E-7</v>
      </c>
      <c r="P208" s="1">
        <f>'App MESURE'!T204</f>
        <v>3.0755853818659296E-2</v>
      </c>
      <c r="Q208" s="84">
        <v>24.85289929</v>
      </c>
      <c r="R208" s="78">
        <f t="shared" si="54"/>
        <v>9.4589169424013015E-4</v>
      </c>
    </row>
    <row r="209" spans="1:18" s="1" customFormat="1" ht="13.5" thickBot="1" x14ac:dyDescent="0.25">
      <c r="A209" s="17">
        <v>39295</v>
      </c>
      <c r="B209" s="4">
        <f t="shared" si="51"/>
        <v>8</v>
      </c>
      <c r="C209" s="48"/>
      <c r="D209" s="48"/>
      <c r="E209" s="47">
        <f t="shared" si="52"/>
        <v>4.5499999999999954</v>
      </c>
      <c r="F209" s="58">
        <v>4.5499999999999954</v>
      </c>
      <c r="G209" s="25">
        <f t="shared" si="55"/>
        <v>0</v>
      </c>
      <c r="H209" s="25">
        <f t="shared" si="56"/>
        <v>4.5499999999999954</v>
      </c>
      <c r="I209" s="24">
        <f t="shared" si="61"/>
        <v>4.5500000000186693</v>
      </c>
      <c r="J209" s="25">
        <f t="shared" si="53"/>
        <v>4.5482132715582404</v>
      </c>
      <c r="K209" s="25">
        <f t="shared" si="57"/>
        <v>1.7867284604289324E-3</v>
      </c>
      <c r="L209" s="25">
        <f t="shared" si="58"/>
        <v>0</v>
      </c>
      <c r="M209" s="25">
        <f t="shared" si="62"/>
        <v>3.0739094323088295E-7</v>
      </c>
      <c r="N209" s="25">
        <f t="shared" si="59"/>
        <v>1.9058238480314742E-7</v>
      </c>
      <c r="O209" s="25">
        <f t="shared" si="60"/>
        <v>1.9058238480314742E-7</v>
      </c>
      <c r="P209" s="4">
        <f>'App MESURE'!T205</f>
        <v>2.7352542125610925E-2</v>
      </c>
      <c r="Q209" s="85">
        <v>23.824638029999999</v>
      </c>
      <c r="R209" s="79">
        <f t="shared" si="54"/>
        <v>7.4815113494422437E-4</v>
      </c>
    </row>
    <row r="210" spans="1:18" s="1" customFormat="1" x14ac:dyDescent="0.2">
      <c r="A210" s="17">
        <v>39326</v>
      </c>
      <c r="B210" s="1">
        <f t="shared" si="51"/>
        <v>9</v>
      </c>
      <c r="C210" s="47"/>
      <c r="D210" s="47"/>
      <c r="E210" s="47">
        <f t="shared" si="52"/>
        <v>3.3229166666666603</v>
      </c>
      <c r="F210" s="51">
        <v>3.3229166666666603</v>
      </c>
      <c r="G210" s="16">
        <f t="shared" si="55"/>
        <v>0</v>
      </c>
      <c r="H210" s="16">
        <f t="shared" si="56"/>
        <v>3.3229166666666603</v>
      </c>
      <c r="I210" s="23">
        <f t="shared" si="61"/>
        <v>3.3247033951270892</v>
      </c>
      <c r="J210" s="16">
        <f t="shared" si="53"/>
        <v>3.3237117350521821</v>
      </c>
      <c r="K210" s="16">
        <f t="shared" si="57"/>
        <v>9.9166007490714136E-4</v>
      </c>
      <c r="L210" s="16">
        <f t="shared" si="58"/>
        <v>0</v>
      </c>
      <c r="M210" s="16">
        <f t="shared" si="62"/>
        <v>1.1680855842773553E-7</v>
      </c>
      <c r="N210" s="16">
        <f t="shared" si="59"/>
        <v>7.2421306225196026E-8</v>
      </c>
      <c r="O210" s="16">
        <f t="shared" si="60"/>
        <v>7.2421306225196026E-8</v>
      </c>
      <c r="P210" s="1">
        <f>'App MESURE'!T206</f>
        <v>2.647020205704283E-2</v>
      </c>
      <c r="Q210" s="84">
        <v>21.32380173</v>
      </c>
      <c r="R210" s="78">
        <f t="shared" si="54"/>
        <v>7.0066776293270126E-4</v>
      </c>
    </row>
    <row r="211" spans="1:18" s="1" customFormat="1" x14ac:dyDescent="0.2">
      <c r="A211" s="17">
        <v>39356</v>
      </c>
      <c r="B211" s="1">
        <f t="shared" si="51"/>
        <v>10</v>
      </c>
      <c r="C211" s="47"/>
      <c r="D211" s="47"/>
      <c r="E211" s="47">
        <f t="shared" si="52"/>
        <v>16.491666666666653</v>
      </c>
      <c r="F211" s="51">
        <v>16.491666666666653</v>
      </c>
      <c r="G211" s="16">
        <f t="shared" si="55"/>
        <v>0</v>
      </c>
      <c r="H211" s="16">
        <f t="shared" si="56"/>
        <v>16.491666666666653</v>
      </c>
      <c r="I211" s="23">
        <f t="shared" si="61"/>
        <v>16.492658326741559</v>
      </c>
      <c r="J211" s="16">
        <f t="shared" si="53"/>
        <v>16.33773745868444</v>
      </c>
      <c r="K211" s="16">
        <f t="shared" si="57"/>
        <v>0.15492086805711835</v>
      </c>
      <c r="L211" s="16">
        <f t="shared" si="58"/>
        <v>0</v>
      </c>
      <c r="M211" s="16">
        <f t="shared" si="62"/>
        <v>4.4387252202539501E-8</v>
      </c>
      <c r="N211" s="16">
        <f t="shared" si="59"/>
        <v>2.7520096365574492E-8</v>
      </c>
      <c r="O211" s="16">
        <f t="shared" si="60"/>
        <v>2.7520096365574492E-8</v>
      </c>
      <c r="P211" s="1">
        <f>'App MESURE'!T207</f>
        <v>0.10499846815960319</v>
      </c>
      <c r="Q211" s="84">
        <v>19.484886970000002</v>
      </c>
      <c r="R211" s="78">
        <f t="shared" si="54"/>
        <v>1.1024672536728038E-2</v>
      </c>
    </row>
    <row r="212" spans="1:18" s="1" customFormat="1" x14ac:dyDescent="0.2">
      <c r="A212" s="17">
        <v>39387</v>
      </c>
      <c r="B212" s="1">
        <f t="shared" si="51"/>
        <v>11</v>
      </c>
      <c r="C212" s="47"/>
      <c r="D212" s="47"/>
      <c r="E212" s="47">
        <f t="shared" si="52"/>
        <v>56.443749999999888</v>
      </c>
      <c r="F212" s="51">
        <v>56.443749999999888</v>
      </c>
      <c r="G212" s="16">
        <f t="shared" si="55"/>
        <v>2.3531120803706265</v>
      </c>
      <c r="H212" s="16">
        <f t="shared" si="56"/>
        <v>54.090637919629259</v>
      </c>
      <c r="I212" s="23">
        <f t="shared" si="61"/>
        <v>54.245558787686377</v>
      </c>
      <c r="J212" s="16">
        <f t="shared" si="53"/>
        <v>46.460983758990359</v>
      </c>
      <c r="K212" s="16">
        <f t="shared" si="57"/>
        <v>7.7845750286960183</v>
      </c>
      <c r="L212" s="16">
        <f t="shared" si="58"/>
        <v>0</v>
      </c>
      <c r="M212" s="16">
        <f t="shared" si="62"/>
        <v>1.6867155836965009E-8</v>
      </c>
      <c r="N212" s="16">
        <f t="shared" si="59"/>
        <v>1.0457636618918306E-8</v>
      </c>
      <c r="O212" s="16">
        <f t="shared" si="60"/>
        <v>2.353112090828263</v>
      </c>
      <c r="P212" s="1">
        <f>'App MESURE'!T208</f>
        <v>2.8713866802830257</v>
      </c>
      <c r="Q212" s="84">
        <v>15.466792849999999</v>
      </c>
      <c r="R212" s="78">
        <f t="shared" si="54"/>
        <v>0.26860855007450279</v>
      </c>
    </row>
    <row r="213" spans="1:18" s="1" customFormat="1" x14ac:dyDescent="0.2">
      <c r="A213" s="17">
        <v>39417</v>
      </c>
      <c r="B213" s="1">
        <f t="shared" si="51"/>
        <v>12</v>
      </c>
      <c r="C213" s="47"/>
      <c r="D213" s="47"/>
      <c r="E213" s="47">
        <f t="shared" si="52"/>
        <v>16.581249999999986</v>
      </c>
      <c r="F213" s="51">
        <v>16.581249999999986</v>
      </c>
      <c r="G213" s="16">
        <f t="shared" si="55"/>
        <v>0</v>
      </c>
      <c r="H213" s="16">
        <f t="shared" si="56"/>
        <v>16.581249999999986</v>
      </c>
      <c r="I213" s="23">
        <f t="shared" si="61"/>
        <v>24.365825028696005</v>
      </c>
      <c r="J213" s="16">
        <f t="shared" si="53"/>
        <v>23.074647607130775</v>
      </c>
      <c r="K213" s="16">
        <f t="shared" si="57"/>
        <v>1.2911774215652301</v>
      </c>
      <c r="L213" s="16">
        <f t="shared" si="58"/>
        <v>0</v>
      </c>
      <c r="M213" s="16">
        <f t="shared" si="62"/>
        <v>6.4095192180467034E-9</v>
      </c>
      <c r="N213" s="16">
        <f t="shared" si="59"/>
        <v>3.9739019151889558E-9</v>
      </c>
      <c r="O213" s="16">
        <f t="shared" si="60"/>
        <v>3.9739019151889558E-9</v>
      </c>
      <c r="P213" s="1">
        <f>'App MESURE'!T209</f>
        <v>0.33957487781749207</v>
      </c>
      <c r="Q213" s="84">
        <v>12.19710815</v>
      </c>
      <c r="R213" s="78">
        <f t="shared" si="54"/>
        <v>0.11531109494589016</v>
      </c>
    </row>
    <row r="214" spans="1:18" s="1" customFormat="1" x14ac:dyDescent="0.2">
      <c r="A214" s="17">
        <v>39448</v>
      </c>
      <c r="B214" s="1">
        <f t="shared" si="51"/>
        <v>1</v>
      </c>
      <c r="C214" s="47"/>
      <c r="D214" s="47"/>
      <c r="E214" s="47">
        <f t="shared" si="52"/>
        <v>57.418749999999896</v>
      </c>
      <c r="F214" s="51">
        <v>57.418749999999896</v>
      </c>
      <c r="G214" s="16">
        <f t="shared" si="55"/>
        <v>2.4536730844800041</v>
      </c>
      <c r="H214" s="16">
        <f t="shared" si="56"/>
        <v>54.965076915519894</v>
      </c>
      <c r="I214" s="23">
        <f t="shared" si="61"/>
        <v>56.256254337085124</v>
      </c>
      <c r="J214" s="16">
        <f t="shared" si="53"/>
        <v>44.132173243312316</v>
      </c>
      <c r="K214" s="16">
        <f t="shared" si="57"/>
        <v>12.124081093772809</v>
      </c>
      <c r="L214" s="16">
        <f t="shared" si="58"/>
        <v>0</v>
      </c>
      <c r="M214" s="16">
        <f t="shared" si="62"/>
        <v>2.4356173028577476E-9</v>
      </c>
      <c r="N214" s="16">
        <f t="shared" si="59"/>
        <v>1.5100827277718035E-9</v>
      </c>
      <c r="O214" s="16">
        <f t="shared" si="60"/>
        <v>2.4536730859900868</v>
      </c>
      <c r="P214" s="1">
        <f>'App MESURE'!T210</f>
        <v>4.550479830768106</v>
      </c>
      <c r="Q214" s="84">
        <v>12.05859566</v>
      </c>
      <c r="R214" s="78">
        <f t="shared" si="54"/>
        <v>4.3965985249465938</v>
      </c>
    </row>
    <row r="215" spans="1:18" s="1" customFormat="1" x14ac:dyDescent="0.2">
      <c r="A215" s="17">
        <v>39479</v>
      </c>
      <c r="B215" s="1">
        <f t="shared" si="51"/>
        <v>2</v>
      </c>
      <c r="C215" s="47"/>
      <c r="D215" s="47"/>
      <c r="E215" s="47">
        <f t="shared" si="52"/>
        <v>34.908333333333289</v>
      </c>
      <c r="F215" s="51">
        <v>34.908333333333289</v>
      </c>
      <c r="G215" s="16">
        <f t="shared" si="55"/>
        <v>0.13196015840775471</v>
      </c>
      <c r="H215" s="16">
        <f t="shared" si="56"/>
        <v>34.776373174925531</v>
      </c>
      <c r="I215" s="23">
        <f t="shared" si="61"/>
        <v>46.90045426869834</v>
      </c>
      <c r="J215" s="16">
        <f t="shared" si="53"/>
        <v>41.071250575234153</v>
      </c>
      <c r="K215" s="16">
        <f t="shared" si="57"/>
        <v>5.8292036934641871</v>
      </c>
      <c r="L215" s="16">
        <f t="shared" si="58"/>
        <v>0</v>
      </c>
      <c r="M215" s="16">
        <f t="shared" si="62"/>
        <v>9.2553457508594408E-10</v>
      </c>
      <c r="N215" s="16">
        <f t="shared" si="59"/>
        <v>5.7383143655328529E-10</v>
      </c>
      <c r="O215" s="16">
        <f t="shared" si="60"/>
        <v>0.13196015898158614</v>
      </c>
      <c r="P215" s="1">
        <f>'App MESURE'!T211</f>
        <v>0.39175899044423368</v>
      </c>
      <c r="Q215" s="84">
        <v>14.654686160000001</v>
      </c>
      <c r="R215" s="78">
        <f t="shared" si="54"/>
        <v>6.7495432829357146E-2</v>
      </c>
    </row>
    <row r="216" spans="1:18" s="1" customFormat="1" x14ac:dyDescent="0.2">
      <c r="A216" s="17">
        <v>39508</v>
      </c>
      <c r="B216" s="1">
        <f t="shared" si="51"/>
        <v>3</v>
      </c>
      <c r="C216" s="47"/>
      <c r="D216" s="47"/>
      <c r="E216" s="47">
        <f t="shared" si="52"/>
        <v>13.845833333333321</v>
      </c>
      <c r="F216" s="51">
        <v>13.845833333333321</v>
      </c>
      <c r="G216" s="16">
        <f t="shared" si="55"/>
        <v>0</v>
      </c>
      <c r="H216" s="16">
        <f t="shared" si="56"/>
        <v>13.845833333333321</v>
      </c>
      <c r="I216" s="23">
        <f t="shared" si="61"/>
        <v>19.675037026797508</v>
      </c>
      <c r="J216" s="16">
        <f t="shared" si="53"/>
        <v>19.133596710011069</v>
      </c>
      <c r="K216" s="16">
        <f t="shared" si="57"/>
        <v>0.54144031678643856</v>
      </c>
      <c r="L216" s="16">
        <f t="shared" si="58"/>
        <v>0</v>
      </c>
      <c r="M216" s="16">
        <f t="shared" si="62"/>
        <v>3.5170313853265879E-10</v>
      </c>
      <c r="N216" s="16">
        <f t="shared" si="59"/>
        <v>2.1805594589024846E-10</v>
      </c>
      <c r="O216" s="16">
        <f t="shared" si="60"/>
        <v>2.1805594589024846E-10</v>
      </c>
      <c r="P216" s="1">
        <f>'App MESURE'!T212</f>
        <v>0.28915544532788673</v>
      </c>
      <c r="Q216" s="84">
        <v>14.14762344</v>
      </c>
      <c r="R216" s="78">
        <f t="shared" si="54"/>
        <v>8.3610871436664347E-2</v>
      </c>
    </row>
    <row r="217" spans="1:18" s="1" customFormat="1" x14ac:dyDescent="0.2">
      <c r="A217" s="17">
        <v>39539</v>
      </c>
      <c r="B217" s="1">
        <f t="shared" si="51"/>
        <v>4</v>
      </c>
      <c r="C217" s="47"/>
      <c r="D217" s="47"/>
      <c r="E217" s="47">
        <f t="shared" si="52"/>
        <v>24.818749999999966</v>
      </c>
      <c r="F217" s="51">
        <v>24.818749999999966</v>
      </c>
      <c r="G217" s="16">
        <f t="shared" si="55"/>
        <v>0</v>
      </c>
      <c r="H217" s="16">
        <f t="shared" si="56"/>
        <v>24.818749999999966</v>
      </c>
      <c r="I217" s="23">
        <f t="shared" si="61"/>
        <v>25.360190316786404</v>
      </c>
      <c r="J217" s="16">
        <f t="shared" si="53"/>
        <v>24.63287678525338</v>
      </c>
      <c r="K217" s="16">
        <f t="shared" si="57"/>
        <v>0.72731353153302436</v>
      </c>
      <c r="L217" s="16">
        <f t="shared" si="58"/>
        <v>0</v>
      </c>
      <c r="M217" s="16">
        <f t="shared" si="62"/>
        <v>1.3364719264241034E-10</v>
      </c>
      <c r="N217" s="16">
        <f t="shared" si="59"/>
        <v>8.2861259438294412E-11</v>
      </c>
      <c r="O217" s="16">
        <f t="shared" si="60"/>
        <v>8.2861259438294412E-11</v>
      </c>
      <c r="P217" s="1">
        <f>'App MESURE'!T213</f>
        <v>0.29986957473192793</v>
      </c>
      <c r="Q217" s="84">
        <v>17.468303469999999</v>
      </c>
      <c r="R217" s="78">
        <f t="shared" si="54"/>
        <v>8.9921761800212163E-2</v>
      </c>
    </row>
    <row r="218" spans="1:18" s="1" customFormat="1" x14ac:dyDescent="0.2">
      <c r="A218" s="17">
        <v>39569</v>
      </c>
      <c r="B218" s="1">
        <f t="shared" ref="B218:B281" si="63">B206</f>
        <v>5</v>
      </c>
      <c r="C218" s="47"/>
      <c r="D218" s="47"/>
      <c r="E218" s="47">
        <f t="shared" si="52"/>
        <v>23.039583333333304</v>
      </c>
      <c r="F218" s="51">
        <v>23.039583333333304</v>
      </c>
      <c r="G218" s="16">
        <f t="shared" si="55"/>
        <v>0</v>
      </c>
      <c r="H218" s="16">
        <f t="shared" si="56"/>
        <v>23.039583333333304</v>
      </c>
      <c r="I218" s="23">
        <f t="shared" si="61"/>
        <v>23.766896864866329</v>
      </c>
      <c r="J218" s="16">
        <f t="shared" si="53"/>
        <v>23.107327799208704</v>
      </c>
      <c r="K218" s="16">
        <f t="shared" si="57"/>
        <v>0.65956906565762452</v>
      </c>
      <c r="L218" s="16">
        <f t="shared" si="58"/>
        <v>0</v>
      </c>
      <c r="M218" s="16">
        <f t="shared" si="62"/>
        <v>5.0785933204115926E-11</v>
      </c>
      <c r="N218" s="16">
        <f t="shared" si="59"/>
        <v>3.1487278586551871E-11</v>
      </c>
      <c r="O218" s="16">
        <f t="shared" si="60"/>
        <v>3.1487278586551871E-11</v>
      </c>
      <c r="P218" s="1">
        <f>'App MESURE'!T214</f>
        <v>0.27314727551243712</v>
      </c>
      <c r="Q218" s="84">
        <v>16.790887609999999</v>
      </c>
      <c r="R218" s="78">
        <f t="shared" si="54"/>
        <v>7.4609434102665906E-2</v>
      </c>
    </row>
    <row r="219" spans="1:18" s="1" customFormat="1" x14ac:dyDescent="0.2">
      <c r="A219" s="17">
        <v>39600</v>
      </c>
      <c r="B219" s="1">
        <f t="shared" si="63"/>
        <v>6</v>
      </c>
      <c r="C219" s="47"/>
      <c r="D219" s="47"/>
      <c r="E219" s="47">
        <f t="shared" si="52"/>
        <v>6.8749999999999908E-2</v>
      </c>
      <c r="F219" s="51">
        <v>6.8749999999999908E-2</v>
      </c>
      <c r="G219" s="16">
        <f t="shared" si="55"/>
        <v>0</v>
      </c>
      <c r="H219" s="16">
        <f t="shared" si="56"/>
        <v>6.8749999999999908E-2</v>
      </c>
      <c r="I219" s="23">
        <f t="shared" si="61"/>
        <v>0.72831906565762439</v>
      </c>
      <c r="J219" s="16">
        <f t="shared" si="53"/>
        <v>0.72830986328662428</v>
      </c>
      <c r="K219" s="16">
        <f t="shared" si="57"/>
        <v>9.2023710001054582E-6</v>
      </c>
      <c r="L219" s="16">
        <f t="shared" si="58"/>
        <v>0</v>
      </c>
      <c r="M219" s="16">
        <f t="shared" si="62"/>
        <v>1.9298654617564055E-11</v>
      </c>
      <c r="N219" s="16">
        <f t="shared" si="59"/>
        <v>1.1965165862889714E-11</v>
      </c>
      <c r="O219" s="16">
        <f t="shared" si="60"/>
        <v>1.1965165862889714E-11</v>
      </c>
      <c r="P219" s="1">
        <f>'App MESURE'!T215</f>
        <v>0.23457640965788909</v>
      </c>
      <c r="Q219" s="84">
        <v>22.209621129999999</v>
      </c>
      <c r="R219" s="78">
        <f t="shared" si="54"/>
        <v>5.5026091962372306E-2</v>
      </c>
    </row>
    <row r="220" spans="1:18" s="1" customFormat="1" x14ac:dyDescent="0.2">
      <c r="A220" s="17">
        <v>39630</v>
      </c>
      <c r="B220" s="1">
        <f t="shared" si="63"/>
        <v>7</v>
      </c>
      <c r="C220" s="47"/>
      <c r="D220" s="47"/>
      <c r="E220" s="47">
        <f t="shared" si="52"/>
        <v>9.9999999999999895E-2</v>
      </c>
      <c r="F220" s="51">
        <v>9.9999999999999895E-2</v>
      </c>
      <c r="G220" s="16">
        <f t="shared" si="55"/>
        <v>0</v>
      </c>
      <c r="H220" s="16">
        <f t="shared" si="56"/>
        <v>9.9999999999999895E-2</v>
      </c>
      <c r="I220" s="23">
        <f t="shared" si="61"/>
        <v>0.100009202371</v>
      </c>
      <c r="J220" s="16">
        <f t="shared" si="53"/>
        <v>0.1000091837112117</v>
      </c>
      <c r="K220" s="16">
        <f t="shared" si="57"/>
        <v>1.8659788297847868E-8</v>
      </c>
      <c r="L220" s="16">
        <f t="shared" si="58"/>
        <v>0</v>
      </c>
      <c r="M220" s="16">
        <f t="shared" si="62"/>
        <v>7.3334887546743409E-12</v>
      </c>
      <c r="N220" s="16">
        <f t="shared" si="59"/>
        <v>4.5467630278980915E-12</v>
      </c>
      <c r="O220" s="16">
        <f t="shared" si="60"/>
        <v>4.5467630278980915E-12</v>
      </c>
      <c r="P220" s="1">
        <f>'App MESURE'!T216</f>
        <v>0.24226537311255392</v>
      </c>
      <c r="Q220" s="84">
        <v>23.947788389999999</v>
      </c>
      <c r="R220" s="78">
        <f t="shared" si="54"/>
        <v>5.869251100716192E-2</v>
      </c>
    </row>
    <row r="221" spans="1:18" s="1" customFormat="1" ht="13.5" thickBot="1" x14ac:dyDescent="0.25">
      <c r="A221" s="17">
        <v>39661</v>
      </c>
      <c r="B221" s="4">
        <f t="shared" si="63"/>
        <v>8</v>
      </c>
      <c r="C221" s="48"/>
      <c r="D221" s="48"/>
      <c r="E221" s="47">
        <f t="shared" si="52"/>
        <v>7.7083333333333198E-2</v>
      </c>
      <c r="F221" s="58">
        <v>7.7083333333333198E-2</v>
      </c>
      <c r="G221" s="25">
        <f t="shared" si="55"/>
        <v>0</v>
      </c>
      <c r="H221" s="25">
        <f t="shared" si="56"/>
        <v>7.7083333333333198E-2</v>
      </c>
      <c r="I221" s="24">
        <f t="shared" si="61"/>
        <v>7.7083351993121496E-2</v>
      </c>
      <c r="J221" s="25">
        <f t="shared" si="53"/>
        <v>7.7083343074908092E-2</v>
      </c>
      <c r="K221" s="25">
        <f t="shared" si="57"/>
        <v>8.9182134038745531E-9</v>
      </c>
      <c r="L221" s="25">
        <f t="shared" si="58"/>
        <v>0</v>
      </c>
      <c r="M221" s="25">
        <f t="shared" si="62"/>
        <v>2.7867257267762493E-12</v>
      </c>
      <c r="N221" s="25">
        <f t="shared" si="59"/>
        <v>1.7277699506012747E-12</v>
      </c>
      <c r="O221" s="25">
        <f t="shared" si="60"/>
        <v>1.7277699506012747E-12</v>
      </c>
      <c r="P221" s="4">
        <f>'App MESURE'!T217</f>
        <v>0.21919848274855944</v>
      </c>
      <c r="Q221" s="85">
        <v>23.642094709999999</v>
      </c>
      <c r="R221" s="79">
        <f t="shared" si="54"/>
        <v>4.8047974838513065E-2</v>
      </c>
    </row>
    <row r="222" spans="1:18" s="1" customFormat="1" x14ac:dyDescent="0.2">
      <c r="A222" s="17">
        <v>39692</v>
      </c>
      <c r="B222" s="1">
        <f t="shared" si="63"/>
        <v>9</v>
      </c>
      <c r="C222" s="47"/>
      <c r="D222" s="47"/>
      <c r="E222" s="47">
        <f t="shared" si="52"/>
        <v>33.395833333333314</v>
      </c>
      <c r="F222" s="51">
        <v>33.395833333333314</v>
      </c>
      <c r="G222" s="16">
        <f t="shared" si="55"/>
        <v>0</v>
      </c>
      <c r="H222" s="16">
        <f t="shared" si="56"/>
        <v>33.395833333333314</v>
      </c>
      <c r="I222" s="23">
        <f t="shared" si="61"/>
        <v>33.395833342251528</v>
      </c>
      <c r="J222" s="16">
        <f t="shared" si="53"/>
        <v>32.461602225278469</v>
      </c>
      <c r="K222" s="16">
        <f t="shared" si="57"/>
        <v>0.93423111697305927</v>
      </c>
      <c r="L222" s="16">
        <f t="shared" si="58"/>
        <v>0</v>
      </c>
      <c r="M222" s="16">
        <f t="shared" si="62"/>
        <v>1.0589557761749747E-12</v>
      </c>
      <c r="N222" s="16">
        <f t="shared" si="59"/>
        <v>6.5655258122848426E-13</v>
      </c>
      <c r="O222" s="16">
        <f t="shared" si="60"/>
        <v>6.5655258122848426E-13</v>
      </c>
      <c r="P222" s="1">
        <f>'App MESURE'!T218</f>
        <v>1.2036379021081043</v>
      </c>
      <c r="Q222" s="84">
        <v>21.54188937</v>
      </c>
      <c r="R222" s="78">
        <f t="shared" si="54"/>
        <v>1.448744199389618</v>
      </c>
    </row>
    <row r="223" spans="1:18" s="1" customFormat="1" x14ac:dyDescent="0.2">
      <c r="A223" s="17">
        <v>39722</v>
      </c>
      <c r="B223" s="1">
        <f t="shared" si="63"/>
        <v>10</v>
      </c>
      <c r="C223" s="47"/>
      <c r="D223" s="47"/>
      <c r="E223" s="47">
        <f t="shared" si="52"/>
        <v>76.970833333333246</v>
      </c>
      <c r="F223" s="51">
        <v>76.970833333333246</v>
      </c>
      <c r="G223" s="16">
        <f t="shared" si="55"/>
        <v>4.470265015177656</v>
      </c>
      <c r="H223" s="16">
        <f t="shared" si="56"/>
        <v>72.500568318155587</v>
      </c>
      <c r="I223" s="23">
        <f t="shared" si="61"/>
        <v>73.434799435128639</v>
      </c>
      <c r="J223" s="16">
        <f t="shared" si="53"/>
        <v>59.199777083533057</v>
      </c>
      <c r="K223" s="16">
        <f t="shared" si="57"/>
        <v>14.235022351595582</v>
      </c>
      <c r="L223" s="16">
        <f t="shared" si="58"/>
        <v>0</v>
      </c>
      <c r="M223" s="16">
        <f t="shared" si="62"/>
        <v>4.0240319494649041E-13</v>
      </c>
      <c r="N223" s="16">
        <f t="shared" si="59"/>
        <v>2.4948998086682405E-13</v>
      </c>
      <c r="O223" s="16">
        <f t="shared" si="60"/>
        <v>4.4702650151779055</v>
      </c>
      <c r="P223" s="1">
        <f>'App MESURE'!T219</f>
        <v>1.6697655554745061</v>
      </c>
      <c r="Q223" s="84">
        <v>16.973753869999999</v>
      </c>
      <c r="R223" s="78">
        <f t="shared" si="54"/>
        <v>7.8427972237990309</v>
      </c>
    </row>
    <row r="224" spans="1:18" s="1" customFormat="1" x14ac:dyDescent="0.2">
      <c r="A224" s="17">
        <v>39753</v>
      </c>
      <c r="B224" s="1">
        <f t="shared" si="63"/>
        <v>11</v>
      </c>
      <c r="C224" s="47"/>
      <c r="D224" s="47"/>
      <c r="E224" s="47">
        <f t="shared" si="52"/>
        <v>81.341666666666484</v>
      </c>
      <c r="F224" s="51">
        <v>81.341666666666484</v>
      </c>
      <c r="G224" s="16">
        <f t="shared" si="55"/>
        <v>4.9210705421466043</v>
      </c>
      <c r="H224" s="16">
        <f t="shared" si="56"/>
        <v>76.420596124519875</v>
      </c>
      <c r="I224" s="23">
        <f t="shared" si="61"/>
        <v>90.65561847611545</v>
      </c>
      <c r="J224" s="16">
        <f t="shared" si="53"/>
        <v>56.575572860992992</v>
      </c>
      <c r="K224" s="16">
        <f t="shared" si="57"/>
        <v>34.080045615122458</v>
      </c>
      <c r="L224" s="16">
        <f t="shared" si="58"/>
        <v>0</v>
      </c>
      <c r="M224" s="16">
        <f t="shared" si="62"/>
        <v>1.5291321407966636E-13</v>
      </c>
      <c r="N224" s="16">
        <f t="shared" si="59"/>
        <v>9.4806192729393143E-14</v>
      </c>
      <c r="O224" s="16">
        <f t="shared" si="60"/>
        <v>4.9210705421466994</v>
      </c>
      <c r="P224" s="1">
        <f>'App MESURE'!T220</f>
        <v>6.4414606462907571</v>
      </c>
      <c r="Q224" s="84">
        <v>12.312993329999999</v>
      </c>
      <c r="R224" s="78">
        <f t="shared" si="54"/>
        <v>2.3115860687791785</v>
      </c>
    </row>
    <row r="225" spans="1:18" s="1" customFormat="1" x14ac:dyDescent="0.2">
      <c r="A225" s="17">
        <v>39783</v>
      </c>
      <c r="B225" s="1">
        <f t="shared" si="63"/>
        <v>12</v>
      </c>
      <c r="C225" s="47"/>
      <c r="D225" s="47"/>
      <c r="E225" s="47">
        <f t="shared" si="52"/>
        <v>73.627083333333204</v>
      </c>
      <c r="F225" s="51">
        <v>73.627083333333204</v>
      </c>
      <c r="G225" s="16">
        <f t="shared" si="55"/>
        <v>4.1253923408281867</v>
      </c>
      <c r="H225" s="16">
        <f t="shared" si="56"/>
        <v>69.501690992505019</v>
      </c>
      <c r="I225" s="23">
        <f t="shared" si="61"/>
        <v>103.58173660762748</v>
      </c>
      <c r="J225" s="16">
        <f t="shared" si="53"/>
        <v>54.801708198276145</v>
      </c>
      <c r="K225" s="16">
        <f t="shared" si="57"/>
        <v>48.780028409351331</v>
      </c>
      <c r="L225" s="16">
        <f t="shared" si="58"/>
        <v>0</v>
      </c>
      <c r="M225" s="16">
        <f t="shared" si="62"/>
        <v>5.8107021350273217E-14</v>
      </c>
      <c r="N225" s="16">
        <f t="shared" si="59"/>
        <v>3.6026353237169396E-14</v>
      </c>
      <c r="O225" s="16">
        <f t="shared" si="60"/>
        <v>4.1253923408282231</v>
      </c>
      <c r="P225" s="1">
        <f>'App MESURE'!T221</f>
        <v>6.5042328397403137</v>
      </c>
      <c r="Q225" s="84">
        <v>10.61989657</v>
      </c>
      <c r="R225" s="78">
        <f t="shared" si="54"/>
        <v>5.6588821192643239</v>
      </c>
    </row>
    <row r="226" spans="1:18" s="1" customFormat="1" x14ac:dyDescent="0.2">
      <c r="A226" s="17">
        <v>39814</v>
      </c>
      <c r="B226" s="1">
        <f t="shared" si="63"/>
        <v>1</v>
      </c>
      <c r="C226" s="47"/>
      <c r="D226" s="47"/>
      <c r="E226" s="47">
        <f t="shared" si="52"/>
        <v>89.847916666666535</v>
      </c>
      <c r="F226" s="51">
        <v>89.847916666666535</v>
      </c>
      <c r="G226" s="16">
        <f t="shared" si="55"/>
        <v>5.7984008408188004</v>
      </c>
      <c r="H226" s="16">
        <f t="shared" si="56"/>
        <v>84.049515825847735</v>
      </c>
      <c r="I226" s="23">
        <f t="shared" si="61"/>
        <v>132.82954423519908</v>
      </c>
      <c r="J226" s="16">
        <f t="shared" si="53"/>
        <v>55.663560749710122</v>
      </c>
      <c r="K226" s="16">
        <f t="shared" si="57"/>
        <v>77.165983485488965</v>
      </c>
      <c r="L226" s="16">
        <f t="shared" si="58"/>
        <v>9.5923385956521585</v>
      </c>
      <c r="M226" s="16">
        <f t="shared" si="62"/>
        <v>9.5923385956521816</v>
      </c>
      <c r="N226" s="16">
        <f t="shared" si="59"/>
        <v>5.9472499293043528</v>
      </c>
      <c r="O226" s="16">
        <f t="shared" si="60"/>
        <v>11.745650770123152</v>
      </c>
      <c r="P226" s="1">
        <f>'App MESURE'!T222</f>
        <v>14.864657086585455</v>
      </c>
      <c r="Q226" s="84">
        <v>9.840991635</v>
      </c>
      <c r="R226" s="78">
        <f t="shared" si="54"/>
        <v>9.7282004021317388</v>
      </c>
    </row>
    <row r="227" spans="1:18" s="1" customFormat="1" x14ac:dyDescent="0.2">
      <c r="A227" s="17">
        <v>39845</v>
      </c>
      <c r="B227" s="1">
        <f t="shared" si="63"/>
        <v>2</v>
      </c>
      <c r="C227" s="47"/>
      <c r="D227" s="47"/>
      <c r="E227" s="47">
        <f t="shared" si="52"/>
        <v>101.4666666666664</v>
      </c>
      <c r="F227" s="51">
        <v>101.4666666666664</v>
      </c>
      <c r="G227" s="16">
        <f t="shared" si="55"/>
        <v>6.9967528064555262</v>
      </c>
      <c r="H227" s="16">
        <f t="shared" si="56"/>
        <v>94.469913860210866</v>
      </c>
      <c r="I227" s="23">
        <f t="shared" si="61"/>
        <v>162.04355875004768</v>
      </c>
      <c r="J227" s="16">
        <f t="shared" si="53"/>
        <v>66.69922120123934</v>
      </c>
      <c r="K227" s="16">
        <f t="shared" si="57"/>
        <v>95.34433754880834</v>
      </c>
      <c r="L227" s="16">
        <f t="shared" si="58"/>
        <v>17.612660212622444</v>
      </c>
      <c r="M227" s="16">
        <f t="shared" si="62"/>
        <v>21.257748878970272</v>
      </c>
      <c r="N227" s="16">
        <f t="shared" si="59"/>
        <v>13.179804304961568</v>
      </c>
      <c r="O227" s="16">
        <f t="shared" si="60"/>
        <v>20.176557111417093</v>
      </c>
      <c r="P227" s="1">
        <f>'App MESURE'!T223</f>
        <v>24.250108395944274</v>
      </c>
      <c r="Q227" s="84">
        <v>12.470389300000001</v>
      </c>
      <c r="R227" s="78">
        <f t="shared" si="54"/>
        <v>16.593820067673043</v>
      </c>
    </row>
    <row r="228" spans="1:18" s="1" customFormat="1" x14ac:dyDescent="0.2">
      <c r="A228" s="17">
        <v>39873</v>
      </c>
      <c r="B228" s="1">
        <f t="shared" si="63"/>
        <v>3</v>
      </c>
      <c r="C228" s="47"/>
      <c r="D228" s="47"/>
      <c r="E228" s="47">
        <f t="shared" si="52"/>
        <v>65.866666666666575</v>
      </c>
      <c r="F228" s="51">
        <v>65.866666666666575</v>
      </c>
      <c r="G228" s="16">
        <f t="shared" si="55"/>
        <v>3.3249869128208656</v>
      </c>
      <c r="H228" s="16">
        <f t="shared" si="56"/>
        <v>62.541679753845706</v>
      </c>
      <c r="I228" s="23">
        <f t="shared" si="61"/>
        <v>140.2733570900316</v>
      </c>
      <c r="J228" s="16">
        <f t="shared" si="53"/>
        <v>75.632162841798959</v>
      </c>
      <c r="K228" s="16">
        <f t="shared" si="57"/>
        <v>64.641194248232637</v>
      </c>
      <c r="L228" s="16">
        <f t="shared" si="58"/>
        <v>4.066379671226799</v>
      </c>
      <c r="M228" s="16">
        <f t="shared" si="62"/>
        <v>12.144324245235502</v>
      </c>
      <c r="N228" s="16">
        <f t="shared" si="59"/>
        <v>7.5294810320460117</v>
      </c>
      <c r="O228" s="16">
        <f t="shared" si="60"/>
        <v>10.854467944866878</v>
      </c>
      <c r="P228" s="1">
        <f>'App MESURE'!T224</f>
        <v>3.6923410897950246</v>
      </c>
      <c r="Q228" s="84">
        <v>15.433455840000001</v>
      </c>
      <c r="R228" s="78">
        <f t="shared" si="54"/>
        <v>51.296061088141435</v>
      </c>
    </row>
    <row r="229" spans="1:18" s="1" customFormat="1" x14ac:dyDescent="0.2">
      <c r="A229" s="17">
        <v>39904</v>
      </c>
      <c r="B229" s="1">
        <f t="shared" si="63"/>
        <v>4</v>
      </c>
      <c r="C229" s="47"/>
      <c r="D229" s="47"/>
      <c r="E229" s="47">
        <f t="shared" si="52"/>
        <v>9.5354166666666398</v>
      </c>
      <c r="F229" s="51">
        <v>9.5354166666666398</v>
      </c>
      <c r="G229" s="16">
        <f t="shared" si="55"/>
        <v>0</v>
      </c>
      <c r="H229" s="16">
        <f t="shared" si="56"/>
        <v>9.5354166666666398</v>
      </c>
      <c r="I229" s="23">
        <f t="shared" si="61"/>
        <v>70.110231243672473</v>
      </c>
      <c r="J229" s="16">
        <f t="shared" si="53"/>
        <v>53.888513527755663</v>
      </c>
      <c r="K229" s="16">
        <f t="shared" si="57"/>
        <v>16.22171771591681</v>
      </c>
      <c r="L229" s="16">
        <f t="shared" si="58"/>
        <v>0</v>
      </c>
      <c r="M229" s="16">
        <f t="shared" si="62"/>
        <v>4.6148432131894905</v>
      </c>
      <c r="N229" s="16">
        <f t="shared" si="59"/>
        <v>2.8612027921774841</v>
      </c>
      <c r="O229" s="16">
        <f t="shared" si="60"/>
        <v>2.8612027921774841</v>
      </c>
      <c r="P229" s="1">
        <f>'App MESURE'!T225</f>
        <v>0.81187891166387061</v>
      </c>
      <c r="Q229" s="84">
        <v>14.514771530000001</v>
      </c>
      <c r="R229" s="78">
        <f t="shared" si="54"/>
        <v>4.1997283672433747</v>
      </c>
    </row>
    <row r="230" spans="1:18" s="1" customFormat="1" x14ac:dyDescent="0.2">
      <c r="A230" s="17">
        <v>39934</v>
      </c>
      <c r="B230" s="1">
        <f t="shared" si="63"/>
        <v>5</v>
      </c>
      <c r="C230" s="47"/>
      <c r="D230" s="47"/>
      <c r="E230" s="47">
        <f t="shared" si="52"/>
        <v>5.812499999999992</v>
      </c>
      <c r="F230" s="51">
        <v>5.812499999999992</v>
      </c>
      <c r="G230" s="16">
        <f t="shared" si="55"/>
        <v>0</v>
      </c>
      <c r="H230" s="16">
        <f t="shared" si="56"/>
        <v>5.812499999999992</v>
      </c>
      <c r="I230" s="23">
        <f t="shared" si="61"/>
        <v>22.034217715916803</v>
      </c>
      <c r="J230" s="16">
        <f t="shared" si="53"/>
        <v>21.68205742503055</v>
      </c>
      <c r="K230" s="16">
        <f t="shared" si="57"/>
        <v>0.35216029088625334</v>
      </c>
      <c r="L230" s="16">
        <f t="shared" si="58"/>
        <v>0</v>
      </c>
      <c r="M230" s="16">
        <f t="shared" si="62"/>
        <v>1.7536404210120065</v>
      </c>
      <c r="N230" s="16">
        <f t="shared" si="59"/>
        <v>1.0872570610274439</v>
      </c>
      <c r="O230" s="16">
        <f t="shared" si="60"/>
        <v>1.0872570610274439</v>
      </c>
      <c r="P230" s="1">
        <f>'App MESURE'!T226</f>
        <v>0.3018863520315121</v>
      </c>
      <c r="Q230" s="84">
        <v>19.751995560000001</v>
      </c>
      <c r="R230" s="78">
        <f t="shared" si="54"/>
        <v>0.61680715054877266</v>
      </c>
    </row>
    <row r="231" spans="1:18" s="1" customFormat="1" x14ac:dyDescent="0.2">
      <c r="A231" s="17">
        <v>39965</v>
      </c>
      <c r="B231" s="1">
        <f t="shared" si="63"/>
        <v>6</v>
      </c>
      <c r="C231" s="47"/>
      <c r="D231" s="47"/>
      <c r="E231" s="47">
        <f t="shared" si="52"/>
        <v>4.845833333333327</v>
      </c>
      <c r="F231" s="51">
        <v>4.845833333333327</v>
      </c>
      <c r="G231" s="16">
        <f t="shared" si="55"/>
        <v>0</v>
      </c>
      <c r="H231" s="16">
        <f t="shared" si="56"/>
        <v>4.845833333333327</v>
      </c>
      <c r="I231" s="23">
        <f t="shared" si="61"/>
        <v>5.1979936242195803</v>
      </c>
      <c r="J231" s="16">
        <f t="shared" si="53"/>
        <v>5.1951692217955898</v>
      </c>
      <c r="K231" s="16">
        <f t="shared" si="57"/>
        <v>2.824402423990513E-3</v>
      </c>
      <c r="L231" s="16">
        <f t="shared" si="58"/>
        <v>0</v>
      </c>
      <c r="M231" s="16">
        <f t="shared" si="62"/>
        <v>0.66638335998456255</v>
      </c>
      <c r="N231" s="16">
        <f t="shared" si="59"/>
        <v>0.41315768319042878</v>
      </c>
      <c r="O231" s="16">
        <f t="shared" si="60"/>
        <v>0.41315768319042878</v>
      </c>
      <c r="P231" s="1">
        <f>'App MESURE'!T227</f>
        <v>8.0545043402144606E-2</v>
      </c>
      <c r="Q231" s="84">
        <v>23.406238869999999</v>
      </c>
      <c r="R231" s="78">
        <f t="shared" si="54"/>
        <v>0.11063116814693086</v>
      </c>
    </row>
    <row r="232" spans="1:18" s="1" customFormat="1" x14ac:dyDescent="0.2">
      <c r="A232" s="17">
        <v>39995</v>
      </c>
      <c r="B232" s="1">
        <f t="shared" si="63"/>
        <v>7</v>
      </c>
      <c r="C232" s="47"/>
      <c r="D232" s="47"/>
      <c r="E232" s="47">
        <f t="shared" si="52"/>
        <v>1.3333333333333326</v>
      </c>
      <c r="F232" s="51">
        <v>1.3333333333333326</v>
      </c>
      <c r="G232" s="16">
        <f t="shared" si="55"/>
        <v>0</v>
      </c>
      <c r="H232" s="16">
        <f t="shared" si="56"/>
        <v>1.3333333333333326</v>
      </c>
      <c r="I232" s="23">
        <f t="shared" si="61"/>
        <v>1.3361577357573231</v>
      </c>
      <c r="J232" s="16">
        <f t="shared" si="53"/>
        <v>1.336122863059094</v>
      </c>
      <c r="K232" s="16">
        <f t="shared" si="57"/>
        <v>3.487269822910477E-5</v>
      </c>
      <c r="L232" s="16">
        <f t="shared" si="58"/>
        <v>0</v>
      </c>
      <c r="M232" s="16">
        <f t="shared" si="62"/>
        <v>0.25322567679413377</v>
      </c>
      <c r="N232" s="16">
        <f t="shared" si="59"/>
        <v>0.15699991961236293</v>
      </c>
      <c r="O232" s="16">
        <f t="shared" si="60"/>
        <v>0.15699991961236293</v>
      </c>
      <c r="P232" s="1">
        <f>'App MESURE'!T228</f>
        <v>4.2856517616164581E-2</v>
      </c>
      <c r="Q232" s="84">
        <v>25.697160350000001</v>
      </c>
      <c r="R232" s="78">
        <f t="shared" si="54"/>
        <v>1.3028716219265738E-2</v>
      </c>
    </row>
    <row r="233" spans="1:18" s="1" customFormat="1" ht="13.5" thickBot="1" x14ac:dyDescent="0.25">
      <c r="A233" s="17">
        <v>40026</v>
      </c>
      <c r="B233" s="4">
        <f t="shared" si="63"/>
        <v>8</v>
      </c>
      <c r="C233" s="48"/>
      <c r="D233" s="48"/>
      <c r="E233" s="47">
        <f t="shared" si="52"/>
        <v>0.17083333333333317</v>
      </c>
      <c r="F233" s="58">
        <v>0.17083333333333317</v>
      </c>
      <c r="G233" s="25">
        <f t="shared" si="55"/>
        <v>0</v>
      </c>
      <c r="H233" s="25">
        <f t="shared" si="56"/>
        <v>0.17083333333333317</v>
      </c>
      <c r="I233" s="24">
        <f t="shared" si="61"/>
        <v>0.17086820603156228</v>
      </c>
      <c r="J233" s="25">
        <f t="shared" si="53"/>
        <v>0.17086812271470364</v>
      </c>
      <c r="K233" s="25">
        <f t="shared" si="57"/>
        <v>8.3316858634496782E-8</v>
      </c>
      <c r="L233" s="25">
        <f t="shared" si="58"/>
        <v>0</v>
      </c>
      <c r="M233" s="25">
        <f t="shared" si="62"/>
        <v>9.6225757181770843E-2</v>
      </c>
      <c r="N233" s="25">
        <f t="shared" si="59"/>
        <v>5.9659969452697921E-2</v>
      </c>
      <c r="O233" s="25">
        <f t="shared" si="60"/>
        <v>5.9659969452697921E-2</v>
      </c>
      <c r="P233" s="4">
        <f>'App MESURE'!T229</f>
        <v>4.4243052009628733E-2</v>
      </c>
      <c r="Q233" s="85">
        <v>24.739283350000001</v>
      </c>
      <c r="R233" s="79">
        <f t="shared" si="54"/>
        <v>2.3768134344641099E-4</v>
      </c>
    </row>
    <row r="234" spans="1:18" s="1" customFormat="1" x14ac:dyDescent="0.2">
      <c r="A234" s="17">
        <v>40057</v>
      </c>
      <c r="B234" s="1">
        <f t="shared" si="63"/>
        <v>9</v>
      </c>
      <c r="C234" s="47"/>
      <c r="D234" s="47"/>
      <c r="E234" s="47">
        <f t="shared" si="52"/>
        <v>58.783333333333225</v>
      </c>
      <c r="F234" s="51">
        <v>58.783333333333225</v>
      </c>
      <c r="G234" s="16">
        <f t="shared" si="55"/>
        <v>2.5944155154450499</v>
      </c>
      <c r="H234" s="16">
        <f t="shared" si="56"/>
        <v>56.188917817888175</v>
      </c>
      <c r="I234" s="23">
        <f t="shared" si="61"/>
        <v>56.188917901205031</v>
      </c>
      <c r="J234" s="16">
        <f t="shared" si="53"/>
        <v>51.665908488157804</v>
      </c>
      <c r="K234" s="16">
        <f t="shared" si="57"/>
        <v>4.5230094130472267</v>
      </c>
      <c r="L234" s="16">
        <f t="shared" si="58"/>
        <v>0</v>
      </c>
      <c r="M234" s="16">
        <f t="shared" si="62"/>
        <v>3.6565787729072922E-2</v>
      </c>
      <c r="N234" s="16">
        <f t="shared" si="59"/>
        <v>2.2670788392025212E-2</v>
      </c>
      <c r="O234" s="16">
        <f t="shared" si="60"/>
        <v>2.6170863038370751</v>
      </c>
      <c r="P234" s="1">
        <f>'App MESURE'!T230</f>
        <v>1.2388054562696043</v>
      </c>
      <c r="Q234" s="84">
        <v>20.831930669999998</v>
      </c>
      <c r="R234" s="78">
        <f t="shared" si="54"/>
        <v>1.8996580947713058</v>
      </c>
    </row>
    <row r="235" spans="1:18" s="1" customFormat="1" x14ac:dyDescent="0.2">
      <c r="A235" s="17">
        <v>40087</v>
      </c>
      <c r="B235" s="1">
        <f t="shared" si="63"/>
        <v>10</v>
      </c>
      <c r="C235" s="47"/>
      <c r="D235" s="47"/>
      <c r="E235" s="47">
        <f t="shared" si="52"/>
        <v>11.304166666666658</v>
      </c>
      <c r="F235" s="51">
        <v>11.304166666666658</v>
      </c>
      <c r="G235" s="16">
        <f t="shared" si="55"/>
        <v>0</v>
      </c>
      <c r="H235" s="16">
        <f t="shared" si="56"/>
        <v>11.304166666666658</v>
      </c>
      <c r="I235" s="23">
        <f t="shared" si="61"/>
        <v>15.827176079713885</v>
      </c>
      <c r="J235" s="16">
        <f t="shared" si="53"/>
        <v>15.718163208725224</v>
      </c>
      <c r="K235" s="16">
        <f t="shared" si="57"/>
        <v>0.10901287098866064</v>
      </c>
      <c r="L235" s="16">
        <f t="shared" si="58"/>
        <v>0</v>
      </c>
      <c r="M235" s="16">
        <f t="shared" si="62"/>
        <v>1.3894999337047711E-2</v>
      </c>
      <c r="N235" s="16">
        <f t="shared" si="59"/>
        <v>8.6148995889695802E-3</v>
      </c>
      <c r="O235" s="16">
        <f t="shared" si="60"/>
        <v>8.6148995889695802E-3</v>
      </c>
      <c r="P235" s="1">
        <f>'App MESURE'!T231</f>
        <v>0.16235057261652933</v>
      </c>
      <c r="Q235" s="84">
        <v>21.120778770000001</v>
      </c>
      <c r="R235" s="78">
        <f t="shared" si="54"/>
        <v>2.3634657161236763E-2</v>
      </c>
    </row>
    <row r="236" spans="1:18" s="1" customFormat="1" x14ac:dyDescent="0.2">
      <c r="A236" s="17">
        <v>40118</v>
      </c>
      <c r="B236" s="1">
        <f t="shared" si="63"/>
        <v>11</v>
      </c>
      <c r="C236" s="47"/>
      <c r="D236" s="47"/>
      <c r="E236" s="47">
        <f t="shared" si="52"/>
        <v>29.679166666666571</v>
      </c>
      <c r="F236" s="51">
        <v>29.679166666666571</v>
      </c>
      <c r="G236" s="16">
        <f t="shared" si="55"/>
        <v>0</v>
      </c>
      <c r="H236" s="16">
        <f t="shared" si="56"/>
        <v>29.679166666666571</v>
      </c>
      <c r="I236" s="23">
        <f t="shared" si="61"/>
        <v>29.788179537655232</v>
      </c>
      <c r="J236" s="16">
        <f t="shared" si="53"/>
        <v>28.479932438104729</v>
      </c>
      <c r="K236" s="16">
        <f t="shared" si="57"/>
        <v>1.3082470995505027</v>
      </c>
      <c r="L236" s="16">
        <f t="shared" si="58"/>
        <v>0</v>
      </c>
      <c r="M236" s="16">
        <f t="shared" si="62"/>
        <v>5.2800997480781306E-3</v>
      </c>
      <c r="N236" s="16">
        <f t="shared" si="59"/>
        <v>3.2736618438084408E-3</v>
      </c>
      <c r="O236" s="16">
        <f t="shared" si="60"/>
        <v>3.2736618438084408E-3</v>
      </c>
      <c r="P236" s="1">
        <f>'App MESURE'!T232</f>
        <v>0.36163337953169444</v>
      </c>
      <c r="Q236" s="84">
        <v>16.558304849999999</v>
      </c>
      <c r="R236" s="78">
        <f t="shared" si="54"/>
        <v>0.12842168726134134</v>
      </c>
    </row>
    <row r="237" spans="1:18" s="1" customFormat="1" x14ac:dyDescent="0.2">
      <c r="A237" s="17">
        <v>40148</v>
      </c>
      <c r="B237" s="1">
        <f t="shared" si="63"/>
        <v>12</v>
      </c>
      <c r="C237" s="47"/>
      <c r="D237" s="47"/>
      <c r="E237" s="47">
        <f t="shared" si="52"/>
        <v>142.78124999999986</v>
      </c>
      <c r="F237" s="51">
        <v>142.78124999999986</v>
      </c>
      <c r="G237" s="16">
        <f t="shared" si="55"/>
        <v>11.257917918620175</v>
      </c>
      <c r="H237" s="16">
        <f t="shared" si="56"/>
        <v>131.52333208137969</v>
      </c>
      <c r="I237" s="23">
        <f t="shared" si="61"/>
        <v>132.83157918093019</v>
      </c>
      <c r="J237" s="16">
        <f t="shared" si="53"/>
        <v>69.344194811487554</v>
      </c>
      <c r="K237" s="16">
        <f t="shared" si="57"/>
        <v>63.487384369442637</v>
      </c>
      <c r="L237" s="16">
        <f t="shared" si="58"/>
        <v>3.5573167340378897</v>
      </c>
      <c r="M237" s="16">
        <f t="shared" si="62"/>
        <v>3.5593231719421596</v>
      </c>
      <c r="N237" s="16">
        <f t="shared" si="59"/>
        <v>2.2067803666041388</v>
      </c>
      <c r="O237" s="16">
        <f t="shared" si="60"/>
        <v>13.464698285224314</v>
      </c>
      <c r="P237" s="1">
        <f>'App MESURE'!T233</f>
        <v>26.977799693631919</v>
      </c>
      <c r="Q237" s="84">
        <v>14.00211945</v>
      </c>
      <c r="R237" s="78">
        <f t="shared" si="54"/>
        <v>182.60390967390759</v>
      </c>
    </row>
    <row r="238" spans="1:18" s="1" customFormat="1" x14ac:dyDescent="0.2">
      <c r="A238" s="17">
        <v>40179</v>
      </c>
      <c r="B238" s="1">
        <f t="shared" si="63"/>
        <v>1</v>
      </c>
      <c r="C238" s="47"/>
      <c r="D238" s="47"/>
      <c r="E238" s="47">
        <f t="shared" si="52"/>
        <v>118.12291666666636</v>
      </c>
      <c r="F238" s="51">
        <v>118.12291666666636</v>
      </c>
      <c r="G238" s="16">
        <f t="shared" si="55"/>
        <v>8.7146699599907063</v>
      </c>
      <c r="H238" s="16">
        <f t="shared" si="56"/>
        <v>109.40824670667565</v>
      </c>
      <c r="I238" s="23">
        <f t="shared" si="61"/>
        <v>169.33831434208039</v>
      </c>
      <c r="J238" s="16">
        <f t="shared" si="53"/>
        <v>65.091220412405946</v>
      </c>
      <c r="K238" s="16">
        <f t="shared" si="57"/>
        <v>104.24709392967445</v>
      </c>
      <c r="L238" s="16">
        <f t="shared" si="58"/>
        <v>21.54057190382219</v>
      </c>
      <c r="M238" s="16">
        <f t="shared" si="62"/>
        <v>22.893114709160212</v>
      </c>
      <c r="N238" s="16">
        <f t="shared" si="59"/>
        <v>14.193731119679331</v>
      </c>
      <c r="O238" s="16">
        <f t="shared" si="60"/>
        <v>22.908401079670035</v>
      </c>
      <c r="P238" s="1">
        <f>'App MESURE'!T234</f>
        <v>33.834338317893362</v>
      </c>
      <c r="Q238" s="84">
        <v>11.92222746</v>
      </c>
      <c r="R238" s="78">
        <f t="shared" si="54"/>
        <v>119.37610453359517</v>
      </c>
    </row>
    <row r="239" spans="1:18" s="1" customFormat="1" x14ac:dyDescent="0.2">
      <c r="A239" s="17">
        <v>40210</v>
      </c>
      <c r="B239" s="1">
        <f t="shared" si="63"/>
        <v>2</v>
      </c>
      <c r="C239" s="47"/>
      <c r="D239" s="47"/>
      <c r="E239" s="47">
        <f t="shared" si="52"/>
        <v>143.22291666666655</v>
      </c>
      <c r="F239" s="51">
        <v>143.22291666666655</v>
      </c>
      <c r="G239" s="16">
        <f t="shared" si="55"/>
        <v>11.303471193985963</v>
      </c>
      <c r="H239" s="16">
        <f t="shared" si="56"/>
        <v>131.91944547268059</v>
      </c>
      <c r="I239" s="23">
        <f t="shared" si="61"/>
        <v>214.62596749853287</v>
      </c>
      <c r="J239" s="16">
        <f t="shared" si="53"/>
        <v>77.300397365717643</v>
      </c>
      <c r="K239" s="16">
        <f t="shared" si="57"/>
        <v>137.32557013281524</v>
      </c>
      <c r="L239" s="16">
        <f t="shared" si="58"/>
        <v>36.134853477631708</v>
      </c>
      <c r="M239" s="16">
        <f t="shared" si="62"/>
        <v>44.834237067112596</v>
      </c>
      <c r="N239" s="16">
        <f t="shared" si="59"/>
        <v>27.797226981609811</v>
      </c>
      <c r="O239" s="16">
        <f t="shared" si="60"/>
        <v>39.100698175595774</v>
      </c>
      <c r="P239" s="1">
        <f>'App MESURE'!T235</f>
        <v>60.89911153256984</v>
      </c>
      <c r="Q239" s="84">
        <v>14.27664948</v>
      </c>
      <c r="R239" s="78">
        <f t="shared" si="54"/>
        <v>475.17082488150538</v>
      </c>
    </row>
    <row r="240" spans="1:18" s="1" customFormat="1" x14ac:dyDescent="0.2">
      <c r="A240" s="17">
        <v>40238</v>
      </c>
      <c r="B240" s="1">
        <f t="shared" si="63"/>
        <v>3</v>
      </c>
      <c r="C240" s="47"/>
      <c r="D240" s="47"/>
      <c r="E240" s="47">
        <f t="shared" si="52"/>
        <v>68.82916666666641</v>
      </c>
      <c r="F240" s="51">
        <v>68.82916666666641</v>
      </c>
      <c r="G240" s="16">
        <f t="shared" si="55"/>
        <v>3.6305376560762621</v>
      </c>
      <c r="H240" s="16">
        <f t="shared" si="56"/>
        <v>65.198629010590153</v>
      </c>
      <c r="I240" s="23">
        <f t="shared" si="61"/>
        <v>166.38934566577367</v>
      </c>
      <c r="J240" s="16">
        <f t="shared" si="53"/>
        <v>76.896321873541268</v>
      </c>
      <c r="K240" s="16">
        <f t="shared" si="57"/>
        <v>89.493023792232407</v>
      </c>
      <c r="L240" s="16">
        <f t="shared" si="58"/>
        <v>15.031050345960388</v>
      </c>
      <c r="M240" s="16">
        <f t="shared" si="62"/>
        <v>32.068060431463174</v>
      </c>
      <c r="N240" s="16">
        <f t="shared" si="59"/>
        <v>19.882197467507169</v>
      </c>
      <c r="O240" s="16">
        <f t="shared" si="60"/>
        <v>23.512735123583433</v>
      </c>
      <c r="P240" s="1">
        <f>'App MESURE'!T236</f>
        <v>35.753680064191421</v>
      </c>
      <c r="Q240" s="84">
        <v>14.93086787</v>
      </c>
      <c r="R240" s="78">
        <f t="shared" si="54"/>
        <v>149.84073303899632</v>
      </c>
    </row>
    <row r="241" spans="1:18" s="1" customFormat="1" x14ac:dyDescent="0.2">
      <c r="A241" s="17">
        <v>40269</v>
      </c>
      <c r="B241" s="1">
        <f t="shared" si="63"/>
        <v>4</v>
      </c>
      <c r="C241" s="47"/>
      <c r="D241" s="47"/>
      <c r="E241" s="47">
        <f t="shared" si="52"/>
        <v>17.116666666666642</v>
      </c>
      <c r="F241" s="51">
        <v>17.116666666666642</v>
      </c>
      <c r="G241" s="16">
        <f t="shared" si="55"/>
        <v>0</v>
      </c>
      <c r="H241" s="16">
        <f t="shared" si="56"/>
        <v>17.116666666666642</v>
      </c>
      <c r="I241" s="23">
        <f t="shared" si="61"/>
        <v>91.578640112938672</v>
      </c>
      <c r="J241" s="16">
        <f t="shared" si="53"/>
        <v>69.194657536035237</v>
      </c>
      <c r="K241" s="16">
        <f t="shared" si="57"/>
        <v>22.383982576903435</v>
      </c>
      <c r="L241" s="16">
        <f t="shared" si="58"/>
        <v>0</v>
      </c>
      <c r="M241" s="16">
        <f t="shared" si="62"/>
        <v>12.185862963956005</v>
      </c>
      <c r="N241" s="16">
        <f t="shared" si="59"/>
        <v>7.5552350376527233</v>
      </c>
      <c r="O241" s="16">
        <f t="shared" si="60"/>
        <v>7.5552350376527233</v>
      </c>
      <c r="P241" s="1">
        <f>'App MESURE'!T237</f>
        <v>3.8327027047421653</v>
      </c>
      <c r="Q241" s="84">
        <v>17.743635080000001</v>
      </c>
      <c r="R241" s="78">
        <f t="shared" si="54"/>
        <v>13.857246969564521</v>
      </c>
    </row>
    <row r="242" spans="1:18" s="1" customFormat="1" x14ac:dyDescent="0.2">
      <c r="A242" s="17">
        <v>40299</v>
      </c>
      <c r="B242" s="1">
        <f t="shared" si="63"/>
        <v>5</v>
      </c>
      <c r="C242" s="47"/>
      <c r="D242" s="47"/>
      <c r="E242" s="47">
        <f t="shared" si="52"/>
        <v>14.220833333333317</v>
      </c>
      <c r="F242" s="51">
        <v>14.220833333333317</v>
      </c>
      <c r="G242" s="16">
        <f t="shared" si="55"/>
        <v>0</v>
      </c>
      <c r="H242" s="16">
        <f t="shared" si="56"/>
        <v>14.220833333333317</v>
      </c>
      <c r="I242" s="23">
        <f t="shared" si="61"/>
        <v>36.604815910236752</v>
      </c>
      <c r="J242" s="16">
        <f t="shared" si="53"/>
        <v>34.717614768293643</v>
      </c>
      <c r="K242" s="16">
        <f t="shared" si="57"/>
        <v>1.887201141943109</v>
      </c>
      <c r="L242" s="16">
        <f t="shared" si="58"/>
        <v>0</v>
      </c>
      <c r="M242" s="16">
        <f t="shared" si="62"/>
        <v>4.6306279263032817</v>
      </c>
      <c r="N242" s="16">
        <f t="shared" si="59"/>
        <v>2.8709893143080345</v>
      </c>
      <c r="O242" s="16">
        <f t="shared" si="60"/>
        <v>2.8709893143080345</v>
      </c>
      <c r="P242" s="1">
        <f>'App MESURE'!T238</f>
        <v>1.8888379896418404</v>
      </c>
      <c r="Q242" s="84">
        <v>18.25769039</v>
      </c>
      <c r="R242" s="78">
        <f t="shared" si="54"/>
        <v>0.96462122454355992</v>
      </c>
    </row>
    <row r="243" spans="1:18" s="1" customFormat="1" x14ac:dyDescent="0.2">
      <c r="A243" s="17">
        <v>40330</v>
      </c>
      <c r="B243" s="1">
        <f t="shared" si="63"/>
        <v>6</v>
      </c>
      <c r="C243" s="47"/>
      <c r="D243" s="47"/>
      <c r="E243" s="47">
        <f t="shared" si="52"/>
        <v>7.2312499999999922</v>
      </c>
      <c r="F243" s="51">
        <v>7.2312499999999922</v>
      </c>
      <c r="G243" s="16">
        <f t="shared" si="55"/>
        <v>0</v>
      </c>
      <c r="H243" s="16">
        <f t="shared" si="56"/>
        <v>7.2312499999999922</v>
      </c>
      <c r="I243" s="23">
        <f t="shared" si="61"/>
        <v>9.1184511419431011</v>
      </c>
      <c r="J243" s="16">
        <f t="shared" si="53"/>
        <v>9.0945018014264889</v>
      </c>
      <c r="K243" s="16">
        <f t="shared" si="57"/>
        <v>2.3949340516612239E-2</v>
      </c>
      <c r="L243" s="16">
        <f t="shared" si="58"/>
        <v>0</v>
      </c>
      <c r="M243" s="16">
        <f t="shared" si="62"/>
        <v>1.7596386119952472</v>
      </c>
      <c r="N243" s="16">
        <f t="shared" si="59"/>
        <v>1.0909759394370533</v>
      </c>
      <c r="O243" s="16">
        <f t="shared" si="60"/>
        <v>1.0909759394370533</v>
      </c>
      <c r="P243" s="1">
        <f>'App MESURE'!T239</f>
        <v>1.1195634984316873</v>
      </c>
      <c r="Q243" s="84">
        <v>20.18618377</v>
      </c>
      <c r="R243" s="78">
        <f t="shared" si="54"/>
        <v>8.1724852927168249E-4</v>
      </c>
    </row>
    <row r="244" spans="1:18" s="1" customFormat="1" x14ac:dyDescent="0.2">
      <c r="A244" s="17">
        <v>40360</v>
      </c>
      <c r="B244" s="1">
        <f t="shared" si="63"/>
        <v>7</v>
      </c>
      <c r="C244" s="47"/>
      <c r="D244" s="47"/>
      <c r="E244" s="47">
        <f t="shared" si="52"/>
        <v>3.1999999999999926</v>
      </c>
      <c r="F244" s="51">
        <v>3.1999999999999926</v>
      </c>
      <c r="G244" s="16">
        <f t="shared" si="55"/>
        <v>0</v>
      </c>
      <c r="H244" s="16">
        <f t="shared" si="56"/>
        <v>3.1999999999999926</v>
      </c>
      <c r="I244" s="23">
        <f t="shared" si="61"/>
        <v>3.2239493405166049</v>
      </c>
      <c r="J244" s="16">
        <f t="shared" si="53"/>
        <v>3.2234224736789883</v>
      </c>
      <c r="K244" s="16">
        <f t="shared" si="57"/>
        <v>5.2686683761660191E-4</v>
      </c>
      <c r="L244" s="16">
        <f t="shared" si="58"/>
        <v>0</v>
      </c>
      <c r="M244" s="16">
        <f t="shared" si="62"/>
        <v>0.66866267255819389</v>
      </c>
      <c r="N244" s="16">
        <f t="shared" si="59"/>
        <v>0.41457085698608021</v>
      </c>
      <c r="O244" s="16">
        <f t="shared" si="60"/>
        <v>0.41457085698608021</v>
      </c>
      <c r="P244" s="1">
        <f>'App MESURE'!T240</f>
        <v>0.6468813188416368</v>
      </c>
      <c r="Q244" s="84">
        <v>25.171026390000002</v>
      </c>
      <c r="R244" s="78">
        <f t="shared" si="54"/>
        <v>5.3968150687542016E-2</v>
      </c>
    </row>
    <row r="245" spans="1:18" s="1" customFormat="1" ht="13.5" thickBot="1" x14ac:dyDescent="0.25">
      <c r="A245" s="17">
        <v>40391</v>
      </c>
      <c r="B245" s="4">
        <f t="shared" si="63"/>
        <v>8</v>
      </c>
      <c r="C245" s="48"/>
      <c r="D245" s="48"/>
      <c r="E245" s="47">
        <f t="shared" si="52"/>
        <v>2.6479166666666596</v>
      </c>
      <c r="F245" s="58">
        <v>2.6479166666666596</v>
      </c>
      <c r="G245" s="25">
        <f t="shared" si="55"/>
        <v>0</v>
      </c>
      <c r="H245" s="25">
        <f t="shared" si="56"/>
        <v>2.6479166666666596</v>
      </c>
      <c r="I245" s="24">
        <f t="shared" si="61"/>
        <v>2.6484435335042762</v>
      </c>
      <c r="J245" s="25">
        <f t="shared" si="53"/>
        <v>2.648224996744327</v>
      </c>
      <c r="K245" s="25">
        <f t="shared" si="57"/>
        <v>2.1853675994920607E-4</v>
      </c>
      <c r="L245" s="25">
        <f t="shared" si="58"/>
        <v>0</v>
      </c>
      <c r="M245" s="25">
        <f t="shared" si="62"/>
        <v>0.25409181557211369</v>
      </c>
      <c r="N245" s="25">
        <f t="shared" si="59"/>
        <v>0.15753692565471047</v>
      </c>
      <c r="O245" s="25">
        <f t="shared" si="60"/>
        <v>0.15753692565471047</v>
      </c>
      <c r="P245" s="4">
        <f>'App MESURE'!T241</f>
        <v>0.29028988255890298</v>
      </c>
      <c r="Q245" s="85">
        <v>27.274297870000002</v>
      </c>
      <c r="R245" s="79">
        <f t="shared" si="54"/>
        <v>1.7623347566806391E-2</v>
      </c>
    </row>
    <row r="246" spans="1:18" s="1" customFormat="1" x14ac:dyDescent="0.2">
      <c r="A246" s="17">
        <v>40422</v>
      </c>
      <c r="B246" s="1">
        <f t="shared" si="63"/>
        <v>9</v>
      </c>
      <c r="C246" s="47"/>
      <c r="D246" s="47"/>
      <c r="E246" s="47">
        <f t="shared" si="52"/>
        <v>4.7458333333333256</v>
      </c>
      <c r="F246" s="51">
        <v>4.7458333333333256</v>
      </c>
      <c r="G246" s="16">
        <f t="shared" si="55"/>
        <v>0</v>
      </c>
      <c r="H246" s="16">
        <f t="shared" si="56"/>
        <v>4.7458333333333256</v>
      </c>
      <c r="I246" s="23">
        <f t="shared" si="61"/>
        <v>4.7460518700932752</v>
      </c>
      <c r="J246" s="16">
        <f t="shared" si="53"/>
        <v>4.7438219540153099</v>
      </c>
      <c r="K246" s="16">
        <f t="shared" si="57"/>
        <v>2.2299160779652993E-3</v>
      </c>
      <c r="L246" s="16">
        <f t="shared" si="58"/>
        <v>0</v>
      </c>
      <c r="M246" s="16">
        <f t="shared" si="62"/>
        <v>9.6554889917403214E-2</v>
      </c>
      <c r="N246" s="16">
        <f t="shared" si="59"/>
        <v>5.9864031748789993E-2</v>
      </c>
      <c r="O246" s="16">
        <f t="shared" si="60"/>
        <v>5.9864031748789993E-2</v>
      </c>
      <c r="P246" s="1">
        <f>'App MESURE'!T242</f>
        <v>0.33440688598730756</v>
      </c>
      <c r="Q246" s="84">
        <v>23.146954399999998</v>
      </c>
      <c r="R246" s="78">
        <f t="shared" si="54"/>
        <v>7.5373778813431894E-2</v>
      </c>
    </row>
    <row r="247" spans="1:18" s="1" customFormat="1" x14ac:dyDescent="0.2">
      <c r="A247" s="17">
        <v>40452</v>
      </c>
      <c r="B247" s="1">
        <f t="shared" si="63"/>
        <v>10</v>
      </c>
      <c r="C247" s="47"/>
      <c r="D247" s="47"/>
      <c r="E247" s="47">
        <f t="shared" si="52"/>
        <v>62.706249999999869</v>
      </c>
      <c r="F247" s="51">
        <v>62.706249999999869</v>
      </c>
      <c r="G247" s="16">
        <f t="shared" si="55"/>
        <v>2.9990231452270057</v>
      </c>
      <c r="H247" s="16">
        <f t="shared" si="56"/>
        <v>59.707226854772863</v>
      </c>
      <c r="I247" s="23">
        <f t="shared" si="61"/>
        <v>59.709456770850828</v>
      </c>
      <c r="J247" s="16">
        <f t="shared" si="53"/>
        <v>52.543276232702446</v>
      </c>
      <c r="K247" s="16">
        <f t="shared" si="57"/>
        <v>7.1661805381483816</v>
      </c>
      <c r="L247" s="16">
        <f t="shared" si="58"/>
        <v>0</v>
      </c>
      <c r="M247" s="16">
        <f t="shared" si="62"/>
        <v>3.669085816861322E-2</v>
      </c>
      <c r="N247" s="16">
        <f t="shared" si="59"/>
        <v>2.2748332064540196E-2</v>
      </c>
      <c r="O247" s="16">
        <f t="shared" si="60"/>
        <v>3.021771477291546</v>
      </c>
      <c r="P247" s="1">
        <f>'App MESURE'!T243</f>
        <v>3.0682745641549354</v>
      </c>
      <c r="Q247" s="84">
        <v>18.39613684</v>
      </c>
      <c r="R247" s="78">
        <f t="shared" si="54"/>
        <v>2.1625370878239334E-3</v>
      </c>
    </row>
    <row r="248" spans="1:18" s="1" customFormat="1" x14ac:dyDescent="0.2">
      <c r="A248" s="17">
        <v>40483</v>
      </c>
      <c r="B248" s="1">
        <f t="shared" si="63"/>
        <v>11</v>
      </c>
      <c r="C248" s="47"/>
      <c r="D248" s="47"/>
      <c r="E248" s="47">
        <f t="shared" si="52"/>
        <v>136.3083333333332</v>
      </c>
      <c r="F248" s="51">
        <v>136.3083333333332</v>
      </c>
      <c r="G248" s="16">
        <f t="shared" si="55"/>
        <v>10.590304585782924</v>
      </c>
      <c r="H248" s="16">
        <f t="shared" si="56"/>
        <v>125.71802874755028</v>
      </c>
      <c r="I248" s="23">
        <f t="shared" si="61"/>
        <v>132.88420928569866</v>
      </c>
      <c r="J248" s="16">
        <f t="shared" si="53"/>
        <v>70.111293745454304</v>
      </c>
      <c r="K248" s="16">
        <f t="shared" si="57"/>
        <v>62.772915540244355</v>
      </c>
      <c r="L248" s="16">
        <f t="shared" si="58"/>
        <v>3.2420918365850961</v>
      </c>
      <c r="M248" s="16">
        <f t="shared" si="62"/>
        <v>3.256034362689169</v>
      </c>
      <c r="N248" s="16">
        <f t="shared" si="59"/>
        <v>2.0187413048672846</v>
      </c>
      <c r="O248" s="16">
        <f t="shared" si="60"/>
        <v>12.609045890650208</v>
      </c>
      <c r="P248" s="1">
        <f>'App MESURE'!T244</f>
        <v>12.284442628929902</v>
      </c>
      <c r="Q248" s="84">
        <v>14.21946507</v>
      </c>
      <c r="R248" s="78">
        <f t="shared" si="54"/>
        <v>0.10536727751946123</v>
      </c>
    </row>
    <row r="249" spans="1:18" s="1" customFormat="1" x14ac:dyDescent="0.2">
      <c r="A249" s="17">
        <v>40513</v>
      </c>
      <c r="B249" s="1">
        <f t="shared" si="63"/>
        <v>12</v>
      </c>
      <c r="C249" s="47"/>
      <c r="D249" s="47"/>
      <c r="E249" s="47">
        <f t="shared" si="52"/>
        <v>54.337499999999892</v>
      </c>
      <c r="F249" s="51">
        <v>54.337499999999892</v>
      </c>
      <c r="G249" s="16">
        <f t="shared" si="55"/>
        <v>2.1358745266215244</v>
      </c>
      <c r="H249" s="16">
        <f t="shared" si="56"/>
        <v>52.201625473378371</v>
      </c>
      <c r="I249" s="23">
        <f t="shared" si="61"/>
        <v>111.73244917703764</v>
      </c>
      <c r="J249" s="16">
        <f t="shared" si="53"/>
        <v>67.25184301819958</v>
      </c>
      <c r="K249" s="16">
        <f t="shared" si="57"/>
        <v>44.480606158838057</v>
      </c>
      <c r="L249" s="16">
        <f t="shared" si="58"/>
        <v>0</v>
      </c>
      <c r="M249" s="16">
        <f t="shared" si="62"/>
        <v>1.2372930578218844</v>
      </c>
      <c r="N249" s="16">
        <f t="shared" si="59"/>
        <v>0.76712169584956835</v>
      </c>
      <c r="O249" s="16">
        <f t="shared" si="60"/>
        <v>2.902996222471093</v>
      </c>
      <c r="P249" s="1">
        <f>'App MESURE'!T245</f>
        <v>11.195004741410751</v>
      </c>
      <c r="Q249" s="84">
        <v>14.510462690000001</v>
      </c>
      <c r="R249" s="78">
        <f t="shared" si="54"/>
        <v>68.757405278167838</v>
      </c>
    </row>
    <row r="250" spans="1:18" s="1" customFormat="1" x14ac:dyDescent="0.2">
      <c r="A250" s="17">
        <v>40544</v>
      </c>
      <c r="B250" s="1">
        <f t="shared" si="63"/>
        <v>1</v>
      </c>
      <c r="C250" s="47"/>
      <c r="D250" s="47"/>
      <c r="E250" s="47">
        <f t="shared" si="52"/>
        <v>46.668749999999974</v>
      </c>
      <c r="F250" s="51">
        <v>46.668749999999974</v>
      </c>
      <c r="G250" s="16">
        <f t="shared" si="55"/>
        <v>1.3449235519920122</v>
      </c>
      <c r="H250" s="16">
        <f t="shared" si="56"/>
        <v>45.323826448007964</v>
      </c>
      <c r="I250" s="23">
        <f t="shared" si="61"/>
        <v>89.804432606846021</v>
      </c>
      <c r="J250" s="16">
        <f t="shared" si="53"/>
        <v>55.276497989353977</v>
      </c>
      <c r="K250" s="16">
        <f t="shared" si="57"/>
        <v>34.527934617492043</v>
      </c>
      <c r="L250" s="16">
        <f t="shared" si="58"/>
        <v>0</v>
      </c>
      <c r="M250" s="16">
        <f t="shared" si="62"/>
        <v>0.47017136197231602</v>
      </c>
      <c r="N250" s="16">
        <f t="shared" si="59"/>
        <v>0.2915062444228359</v>
      </c>
      <c r="O250" s="16">
        <f t="shared" si="60"/>
        <v>1.636429796414848</v>
      </c>
      <c r="P250" s="1">
        <f>'App MESURE'!T246</f>
        <v>4.0300252388941571</v>
      </c>
      <c r="Q250" s="84">
        <v>11.84441745</v>
      </c>
      <c r="R250" s="78">
        <f t="shared" si="54"/>
        <v>5.7292991422577195</v>
      </c>
    </row>
    <row r="251" spans="1:18" s="1" customFormat="1" x14ac:dyDescent="0.2">
      <c r="A251" s="17">
        <v>40575</v>
      </c>
      <c r="B251" s="1">
        <f t="shared" si="63"/>
        <v>2</v>
      </c>
      <c r="C251" s="47"/>
      <c r="D251" s="47"/>
      <c r="E251" s="47">
        <f t="shared" si="52"/>
        <v>32.624999999999986</v>
      </c>
      <c r="F251" s="51">
        <v>32.624999999999986</v>
      </c>
      <c r="G251" s="16">
        <f t="shared" si="55"/>
        <v>0</v>
      </c>
      <c r="H251" s="16">
        <f t="shared" si="56"/>
        <v>32.624999999999986</v>
      </c>
      <c r="I251" s="23">
        <f t="shared" si="61"/>
        <v>67.152934617492036</v>
      </c>
      <c r="J251" s="16">
        <f t="shared" si="53"/>
        <v>47.381094689895789</v>
      </c>
      <c r="K251" s="16">
        <f t="shared" si="57"/>
        <v>19.771839927596247</v>
      </c>
      <c r="L251" s="16">
        <f t="shared" si="58"/>
        <v>0</v>
      </c>
      <c r="M251" s="16">
        <f t="shared" si="62"/>
        <v>0.17866511754948011</v>
      </c>
      <c r="N251" s="16">
        <f t="shared" si="59"/>
        <v>0.11077237288067766</v>
      </c>
      <c r="O251" s="16">
        <f t="shared" si="60"/>
        <v>0.11077237288067766</v>
      </c>
      <c r="P251" s="1">
        <f>'App MESURE'!T247</f>
        <v>5.3016033262820041</v>
      </c>
      <c r="Q251" s="84">
        <v>11.136656629999999</v>
      </c>
      <c r="R251" s="78">
        <f t="shared" si="54"/>
        <v>26.944725986789329</v>
      </c>
    </row>
    <row r="252" spans="1:18" s="1" customFormat="1" x14ac:dyDescent="0.2">
      <c r="A252" s="17">
        <v>40603</v>
      </c>
      <c r="B252" s="1">
        <f t="shared" si="63"/>
        <v>3</v>
      </c>
      <c r="C252" s="47"/>
      <c r="D252" s="47"/>
      <c r="E252" s="47">
        <f t="shared" si="52"/>
        <v>50.264583333333213</v>
      </c>
      <c r="F252" s="51">
        <v>50.264583333333213</v>
      </c>
      <c r="G252" s="16">
        <f t="shared" si="55"/>
        <v>1.7157959731304304</v>
      </c>
      <c r="H252" s="16">
        <f t="shared" si="56"/>
        <v>48.54878736020278</v>
      </c>
      <c r="I252" s="23">
        <f t="shared" si="61"/>
        <v>68.320627287799027</v>
      </c>
      <c r="J252" s="16">
        <f t="shared" si="53"/>
        <v>51.081685608786401</v>
      </c>
      <c r="K252" s="16">
        <f t="shared" si="57"/>
        <v>17.238941679012626</v>
      </c>
      <c r="L252" s="16">
        <f t="shared" si="58"/>
        <v>0</v>
      </c>
      <c r="M252" s="16">
        <f t="shared" si="62"/>
        <v>6.7892744668802449E-2</v>
      </c>
      <c r="N252" s="16">
        <f t="shared" si="59"/>
        <v>4.2093501694657517E-2</v>
      </c>
      <c r="O252" s="16">
        <f t="shared" si="60"/>
        <v>1.7578894748250879</v>
      </c>
      <c r="P252" s="1">
        <f>'App MESURE'!T248</f>
        <v>5.4829872346633595</v>
      </c>
      <c r="Q252" s="84">
        <v>13.198174379999999</v>
      </c>
      <c r="R252" s="78">
        <f t="shared" si="54"/>
        <v>13.876353320352107</v>
      </c>
    </row>
    <row r="253" spans="1:18" s="1" customFormat="1" x14ac:dyDescent="0.2">
      <c r="A253" s="17">
        <v>40634</v>
      </c>
      <c r="B253" s="1">
        <f t="shared" si="63"/>
        <v>4</v>
      </c>
      <c r="C253" s="47"/>
      <c r="D253" s="47"/>
      <c r="E253" s="47">
        <f t="shared" si="52"/>
        <v>57.249999999999844</v>
      </c>
      <c r="F253" s="51">
        <v>57.249999999999844</v>
      </c>
      <c r="G253" s="16">
        <f t="shared" si="55"/>
        <v>2.4362682953072219</v>
      </c>
      <c r="H253" s="16">
        <f t="shared" si="56"/>
        <v>54.813731704692621</v>
      </c>
      <c r="I253" s="23">
        <f t="shared" si="61"/>
        <v>72.05267338370524</v>
      </c>
      <c r="J253" s="16">
        <f t="shared" si="53"/>
        <v>60.101242640608262</v>
      </c>
      <c r="K253" s="16">
        <f t="shared" si="57"/>
        <v>11.951430743096978</v>
      </c>
      <c r="L253" s="16">
        <f t="shared" si="58"/>
        <v>0</v>
      </c>
      <c r="M253" s="16">
        <f t="shared" si="62"/>
        <v>2.5799242974144931E-2</v>
      </c>
      <c r="N253" s="16">
        <f t="shared" si="59"/>
        <v>1.5995530643969857E-2</v>
      </c>
      <c r="O253" s="16">
        <f t="shared" si="60"/>
        <v>2.4522638259511917</v>
      </c>
      <c r="P253" s="1">
        <f>'App MESURE'!T249</f>
        <v>2.4750899409147276</v>
      </c>
      <c r="Q253" s="84">
        <v>18.18335772</v>
      </c>
      <c r="R253" s="78">
        <f t="shared" si="54"/>
        <v>5.210315243285537E-4</v>
      </c>
    </row>
    <row r="254" spans="1:18" s="1" customFormat="1" x14ac:dyDescent="0.2">
      <c r="A254" s="17">
        <v>40664</v>
      </c>
      <c r="B254" s="1">
        <f t="shared" si="63"/>
        <v>5</v>
      </c>
      <c r="C254" s="47"/>
      <c r="D254" s="47"/>
      <c r="E254" s="47">
        <f t="shared" si="52"/>
        <v>68.991666666666546</v>
      </c>
      <c r="F254" s="51">
        <v>68.991666666666546</v>
      </c>
      <c r="G254" s="16">
        <f t="shared" si="55"/>
        <v>3.6472978234278393</v>
      </c>
      <c r="H254" s="16">
        <f t="shared" si="56"/>
        <v>65.344368843238712</v>
      </c>
      <c r="I254" s="23">
        <f t="shared" si="61"/>
        <v>77.29579958633569</v>
      </c>
      <c r="J254" s="16">
        <f t="shared" si="53"/>
        <v>66.686483854485871</v>
      </c>
      <c r="K254" s="16">
        <f t="shared" si="57"/>
        <v>10.609315731849819</v>
      </c>
      <c r="L254" s="16">
        <f t="shared" si="58"/>
        <v>0</v>
      </c>
      <c r="M254" s="16">
        <f t="shared" si="62"/>
        <v>9.8037123301750739E-3</v>
      </c>
      <c r="N254" s="16">
        <f t="shared" si="59"/>
        <v>6.0783016447085456E-3</v>
      </c>
      <c r="O254" s="16">
        <f t="shared" si="60"/>
        <v>3.6533761250725476</v>
      </c>
      <c r="P254" s="1">
        <f>'App MESURE'!T250</f>
        <v>4.2304424830403367</v>
      </c>
      <c r="Q254" s="84">
        <v>20.87989073</v>
      </c>
      <c r="R254" s="78">
        <f t="shared" si="54"/>
        <v>0.33300558149820847</v>
      </c>
    </row>
    <row r="255" spans="1:18" s="1" customFormat="1" x14ac:dyDescent="0.2">
      <c r="A255" s="17">
        <v>40695</v>
      </c>
      <c r="B255" s="1">
        <f t="shared" si="63"/>
        <v>6</v>
      </c>
      <c r="C255" s="47"/>
      <c r="D255" s="47"/>
      <c r="E255" s="47">
        <f t="shared" si="52"/>
        <v>11.170833333333315</v>
      </c>
      <c r="F255" s="51">
        <v>11.170833333333315</v>
      </c>
      <c r="G255" s="16">
        <f t="shared" si="55"/>
        <v>0</v>
      </c>
      <c r="H255" s="16">
        <f t="shared" si="56"/>
        <v>11.170833333333315</v>
      </c>
      <c r="I255" s="23">
        <f t="shared" si="61"/>
        <v>21.780149065183132</v>
      </c>
      <c r="J255" s="16">
        <f t="shared" si="53"/>
        <v>21.604134464905222</v>
      </c>
      <c r="K255" s="16">
        <f t="shared" si="57"/>
        <v>0.17601460027790949</v>
      </c>
      <c r="L255" s="16">
        <f t="shared" si="58"/>
        <v>0</v>
      </c>
      <c r="M255" s="16">
        <f t="shared" si="62"/>
        <v>3.7254106854665283E-3</v>
      </c>
      <c r="N255" s="16">
        <f t="shared" si="59"/>
        <v>2.3097546249892477E-3</v>
      </c>
      <c r="O255" s="16">
        <f t="shared" si="60"/>
        <v>2.3097546249892477E-3</v>
      </c>
      <c r="P255" s="1">
        <f>'App MESURE'!T251</f>
        <v>0.76271996498650529</v>
      </c>
      <c r="Q255" s="84">
        <v>24.509780769999999</v>
      </c>
      <c r="R255" s="78">
        <f t="shared" si="54"/>
        <v>0.57822368802204505</v>
      </c>
    </row>
    <row r="256" spans="1:18" s="1" customFormat="1" x14ac:dyDescent="0.2">
      <c r="A256" s="17">
        <v>40725</v>
      </c>
      <c r="B256" s="1">
        <f t="shared" si="63"/>
        <v>7</v>
      </c>
      <c r="C256" s="47"/>
      <c r="D256" s="47"/>
      <c r="E256" s="47">
        <f t="shared" si="52"/>
        <v>0.82499999999999907</v>
      </c>
      <c r="F256" s="51">
        <v>0.82499999999999907</v>
      </c>
      <c r="G256" s="16">
        <f t="shared" si="55"/>
        <v>0</v>
      </c>
      <c r="H256" s="16">
        <f t="shared" si="56"/>
        <v>0.82499999999999907</v>
      </c>
      <c r="I256" s="23">
        <f t="shared" si="61"/>
        <v>1.0010146002779086</v>
      </c>
      <c r="J256" s="16">
        <f t="shared" si="53"/>
        <v>1.0009953837592844</v>
      </c>
      <c r="K256" s="16">
        <f t="shared" si="57"/>
        <v>1.9216518624132206E-5</v>
      </c>
      <c r="L256" s="16">
        <f t="shared" si="58"/>
        <v>0</v>
      </c>
      <c r="M256" s="16">
        <f t="shared" si="62"/>
        <v>1.4156560604772807E-3</v>
      </c>
      <c r="N256" s="16">
        <f t="shared" si="59"/>
        <v>8.7770675749591399E-4</v>
      </c>
      <c r="O256" s="16">
        <f t="shared" si="60"/>
        <v>8.7770675749591399E-4</v>
      </c>
      <c r="P256" s="1">
        <f>'App MESURE'!T252</f>
        <v>0.35810401925742219</v>
      </c>
      <c r="Q256" s="84">
        <v>23.7575231</v>
      </c>
      <c r="R256" s="78">
        <f t="shared" si="54"/>
        <v>0.12761063834229497</v>
      </c>
    </row>
    <row r="257" spans="1:18" s="1" customFormat="1" ht="13.5" thickBot="1" x14ac:dyDescent="0.25">
      <c r="A257" s="17">
        <v>40756</v>
      </c>
      <c r="B257" s="4">
        <f t="shared" si="63"/>
        <v>8</v>
      </c>
      <c r="C257" s="48"/>
      <c r="D257" s="48"/>
      <c r="E257" s="47">
        <f t="shared" si="52"/>
        <v>0.32499999999999896</v>
      </c>
      <c r="F257" s="58">
        <v>0.32499999999999896</v>
      </c>
      <c r="G257" s="25">
        <f t="shared" si="55"/>
        <v>0</v>
      </c>
      <c r="H257" s="25">
        <f t="shared" si="56"/>
        <v>0.32499999999999896</v>
      </c>
      <c r="I257" s="24">
        <f t="shared" si="61"/>
        <v>0.32501921651862309</v>
      </c>
      <c r="J257" s="25">
        <f t="shared" si="53"/>
        <v>0.32501864030758387</v>
      </c>
      <c r="K257" s="25">
        <f t="shared" si="57"/>
        <v>5.7621103921601247E-7</v>
      </c>
      <c r="L257" s="25">
        <f t="shared" si="58"/>
        <v>0</v>
      </c>
      <c r="M257" s="25">
        <f t="shared" si="62"/>
        <v>5.3794930298136669E-4</v>
      </c>
      <c r="N257" s="25">
        <f t="shared" si="59"/>
        <v>3.3352856784844734E-4</v>
      </c>
      <c r="O257" s="25">
        <f t="shared" si="60"/>
        <v>3.3352856784844734E-4</v>
      </c>
      <c r="P257" s="4">
        <f>'App MESURE'!T253</f>
        <v>0.22297994018527972</v>
      </c>
      <c r="Q257" s="85">
        <v>24.70450323</v>
      </c>
      <c r="R257" s="79">
        <f t="shared" si="54"/>
        <v>4.9571424606118644E-2</v>
      </c>
    </row>
    <row r="258" spans="1:18" s="1" customFormat="1" x14ac:dyDescent="0.2">
      <c r="A258" s="17">
        <v>40787</v>
      </c>
      <c r="B258" s="1">
        <f t="shared" si="63"/>
        <v>9</v>
      </c>
      <c r="C258" s="47"/>
      <c r="D258" s="47"/>
      <c r="E258" s="47">
        <f t="shared" si="52"/>
        <v>3.2166666666666623</v>
      </c>
      <c r="F258" s="51">
        <v>3.2166666666666623</v>
      </c>
      <c r="G258" s="16">
        <f t="shared" si="55"/>
        <v>0</v>
      </c>
      <c r="H258" s="16">
        <f t="shared" si="56"/>
        <v>3.2166666666666623</v>
      </c>
      <c r="I258" s="23">
        <f t="shared" si="61"/>
        <v>3.2166672428777017</v>
      </c>
      <c r="J258" s="16">
        <f t="shared" si="53"/>
        <v>3.2158795963687838</v>
      </c>
      <c r="K258" s="16">
        <f t="shared" si="57"/>
        <v>7.876465089178275E-4</v>
      </c>
      <c r="L258" s="16">
        <f t="shared" si="58"/>
        <v>0</v>
      </c>
      <c r="M258" s="16">
        <f t="shared" si="62"/>
        <v>2.0442073513291935E-4</v>
      </c>
      <c r="N258" s="16">
        <f t="shared" si="59"/>
        <v>1.2674085578240999E-4</v>
      </c>
      <c r="O258" s="16">
        <f t="shared" si="60"/>
        <v>1.2674085578240999E-4</v>
      </c>
      <c r="P258" s="1">
        <f>'App MESURE'!T254</f>
        <v>0.22638325187832814</v>
      </c>
      <c r="Q258" s="84">
        <v>22.25319927</v>
      </c>
      <c r="R258" s="78">
        <f t="shared" si="54"/>
        <v>5.119200878009536E-2</v>
      </c>
    </row>
    <row r="259" spans="1:18" s="1" customFormat="1" x14ac:dyDescent="0.2">
      <c r="A259" s="17">
        <v>40817</v>
      </c>
      <c r="B259" s="1">
        <f t="shared" si="63"/>
        <v>10</v>
      </c>
      <c r="C259" s="47"/>
      <c r="D259" s="47"/>
      <c r="E259" s="47">
        <f t="shared" si="52"/>
        <v>39.714583333333302</v>
      </c>
      <c r="F259" s="51">
        <v>39.714583333333302</v>
      </c>
      <c r="G259" s="16">
        <f t="shared" si="55"/>
        <v>0.62767433892128621</v>
      </c>
      <c r="H259" s="16">
        <f t="shared" si="56"/>
        <v>39.086908994412013</v>
      </c>
      <c r="I259" s="23">
        <f t="shared" si="61"/>
        <v>39.087696640920932</v>
      </c>
      <c r="J259" s="16">
        <f t="shared" si="53"/>
        <v>37.346360913904213</v>
      </c>
      <c r="K259" s="16">
        <f t="shared" si="57"/>
        <v>1.7413357270167182</v>
      </c>
      <c r="L259" s="16">
        <f t="shared" si="58"/>
        <v>0</v>
      </c>
      <c r="M259" s="16">
        <f t="shared" si="62"/>
        <v>7.7679879350509359E-5</v>
      </c>
      <c r="N259" s="16">
        <f t="shared" si="59"/>
        <v>4.8161525197315801E-5</v>
      </c>
      <c r="O259" s="16">
        <f t="shared" si="60"/>
        <v>0.62772250044648348</v>
      </c>
      <c r="P259" s="1">
        <f>'App MESURE'!T255</f>
        <v>0.93868378437522781</v>
      </c>
      <c r="Q259" s="84">
        <v>20.294788870000001</v>
      </c>
      <c r="R259" s="78">
        <f t="shared" si="54"/>
        <v>9.6696920102613146E-2</v>
      </c>
    </row>
    <row r="260" spans="1:18" s="1" customFormat="1" x14ac:dyDescent="0.2">
      <c r="A260" s="17">
        <v>40848</v>
      </c>
      <c r="B260" s="1">
        <f t="shared" si="63"/>
        <v>11</v>
      </c>
      <c r="C260" s="47"/>
      <c r="D260" s="47"/>
      <c r="E260" s="47">
        <f t="shared" si="52"/>
        <v>105.79166666666647</v>
      </c>
      <c r="F260" s="51">
        <v>105.79166666666647</v>
      </c>
      <c r="G260" s="16">
        <f t="shared" si="55"/>
        <v>7.4428311067355892</v>
      </c>
      <c r="H260" s="16">
        <f t="shared" si="56"/>
        <v>98.348835559930876</v>
      </c>
      <c r="I260" s="23">
        <f t="shared" si="61"/>
        <v>100.09017128694759</v>
      </c>
      <c r="J260" s="16">
        <f t="shared" si="53"/>
        <v>64.82136724998152</v>
      </c>
      <c r="K260" s="16">
        <f t="shared" si="57"/>
        <v>35.268804036966074</v>
      </c>
      <c r="L260" s="16">
        <f t="shared" si="58"/>
        <v>0</v>
      </c>
      <c r="M260" s="16">
        <f t="shared" si="62"/>
        <v>2.9518354153193558E-5</v>
      </c>
      <c r="N260" s="16">
        <f t="shared" si="59"/>
        <v>1.8301379574980005E-5</v>
      </c>
      <c r="O260" s="16">
        <f t="shared" si="60"/>
        <v>7.4428494081151646</v>
      </c>
      <c r="P260" s="1">
        <f>'App MESURE'!T256</f>
        <v>9.1080183820847616</v>
      </c>
      <c r="Q260" s="84">
        <v>14.65633957</v>
      </c>
      <c r="R260" s="78">
        <f t="shared" si="54"/>
        <v>2.7727877118709601</v>
      </c>
    </row>
    <row r="261" spans="1:18" s="1" customFormat="1" x14ac:dyDescent="0.2">
      <c r="A261" s="17">
        <v>40878</v>
      </c>
      <c r="B261" s="1">
        <f t="shared" si="63"/>
        <v>12</v>
      </c>
      <c r="C261" s="47"/>
      <c r="D261" s="47"/>
      <c r="E261" s="47">
        <f t="shared" si="52"/>
        <v>9.0374999999999872</v>
      </c>
      <c r="F261" s="51">
        <v>9.0374999999999872</v>
      </c>
      <c r="G261" s="16">
        <f t="shared" si="55"/>
        <v>0</v>
      </c>
      <c r="H261" s="16">
        <f t="shared" si="56"/>
        <v>9.0374999999999872</v>
      </c>
      <c r="I261" s="23">
        <f t="shared" si="61"/>
        <v>44.306304036966061</v>
      </c>
      <c r="J261" s="16">
        <f t="shared" si="53"/>
        <v>36.961157527250975</v>
      </c>
      <c r="K261" s="16">
        <f t="shared" si="57"/>
        <v>7.3451465097150859</v>
      </c>
      <c r="L261" s="16">
        <f t="shared" si="58"/>
        <v>0</v>
      </c>
      <c r="M261" s="16">
        <f t="shared" si="62"/>
        <v>1.1216974578213553E-5</v>
      </c>
      <c r="N261" s="16">
        <f t="shared" si="59"/>
        <v>6.9545242384924032E-6</v>
      </c>
      <c r="O261" s="16">
        <f t="shared" si="60"/>
        <v>6.9545242384924032E-6</v>
      </c>
      <c r="P261" s="1">
        <f>'App MESURE'!T257</f>
        <v>0.90465066744474443</v>
      </c>
      <c r="Q261" s="84">
        <v>11.173345729999999</v>
      </c>
      <c r="R261" s="78">
        <f t="shared" si="54"/>
        <v>0.81838024732659875</v>
      </c>
    </row>
    <row r="262" spans="1:18" s="1" customFormat="1" x14ac:dyDescent="0.2">
      <c r="A262" s="17">
        <v>40909</v>
      </c>
      <c r="B262" s="1">
        <f t="shared" si="63"/>
        <v>1</v>
      </c>
      <c r="C262" s="47"/>
      <c r="D262" s="47"/>
      <c r="E262" s="47">
        <f t="shared" si="52"/>
        <v>19.877083333333299</v>
      </c>
      <c r="F262" s="51">
        <v>19.877083333333299</v>
      </c>
      <c r="G262" s="16">
        <f t="shared" si="55"/>
        <v>0</v>
      </c>
      <c r="H262" s="16">
        <f t="shared" si="56"/>
        <v>19.877083333333299</v>
      </c>
      <c r="I262" s="23">
        <f t="shared" si="61"/>
        <v>27.222229843048385</v>
      </c>
      <c r="J262" s="16">
        <f t="shared" si="53"/>
        <v>25.006286707945051</v>
      </c>
      <c r="K262" s="16">
        <f t="shared" si="57"/>
        <v>2.2159431351033341</v>
      </c>
      <c r="L262" s="16">
        <f t="shared" si="58"/>
        <v>0</v>
      </c>
      <c r="M262" s="16">
        <f t="shared" si="62"/>
        <v>4.2624503397211501E-6</v>
      </c>
      <c r="N262" s="16">
        <f t="shared" si="59"/>
        <v>2.6427192106271128E-6</v>
      </c>
      <c r="O262" s="16">
        <f t="shared" si="60"/>
        <v>2.6427192106271128E-6</v>
      </c>
      <c r="P262" s="1">
        <f>'App MESURE'!T258</f>
        <v>1.0770851265591947</v>
      </c>
      <c r="Q262" s="84">
        <v>10.31505761</v>
      </c>
      <c r="R262" s="78">
        <f t="shared" si="54"/>
        <v>1.1601066769949098</v>
      </c>
    </row>
    <row r="263" spans="1:18" s="1" customFormat="1" x14ac:dyDescent="0.2">
      <c r="A263" s="17">
        <v>40940</v>
      </c>
      <c r="B263" s="1">
        <f t="shared" si="63"/>
        <v>2</v>
      </c>
      <c r="C263" s="47"/>
      <c r="D263" s="47"/>
      <c r="E263" s="47">
        <f t="shared" ref="E263:E326" si="64">F263</f>
        <v>6.4833333333333281</v>
      </c>
      <c r="F263" s="51">
        <v>6.4833333333333281</v>
      </c>
      <c r="G263" s="16">
        <f t="shared" si="55"/>
        <v>0</v>
      </c>
      <c r="H263" s="16">
        <f t="shared" si="56"/>
        <v>6.4833333333333281</v>
      </c>
      <c r="I263" s="23">
        <f t="shared" si="61"/>
        <v>8.6992764684366612</v>
      </c>
      <c r="J263" s="16">
        <f t="shared" ref="J263:J326" si="65">I263/SQRT(1+(I263/($K$2*(300+(25*Q263)+0.05*(Q263)^3)))^2)</f>
        <v>8.6059271395123496</v>
      </c>
      <c r="K263" s="16">
        <f t="shared" si="57"/>
        <v>9.3349328924311692E-2</v>
      </c>
      <c r="L263" s="16">
        <f t="shared" si="58"/>
        <v>0</v>
      </c>
      <c r="M263" s="16">
        <f t="shared" si="62"/>
        <v>1.6197311290940373E-6</v>
      </c>
      <c r="N263" s="16">
        <f t="shared" si="59"/>
        <v>1.0042333000383032E-6</v>
      </c>
      <c r="O263" s="16">
        <f t="shared" si="60"/>
        <v>1.0042333000383032E-6</v>
      </c>
      <c r="P263" s="1">
        <f>'App MESURE'!T259</f>
        <v>0.80633277409001403</v>
      </c>
      <c r="Q263" s="84">
        <v>9.2389231760000001</v>
      </c>
      <c r="R263" s="78">
        <f t="shared" ref="R263:R326" si="66">(P263-O263)^2</f>
        <v>0.6501709230802607</v>
      </c>
    </row>
    <row r="264" spans="1:18" s="1" customFormat="1" x14ac:dyDescent="0.2">
      <c r="A264" s="17">
        <v>40969</v>
      </c>
      <c r="B264" s="1">
        <f t="shared" si="63"/>
        <v>3</v>
      </c>
      <c r="C264" s="47"/>
      <c r="D264" s="47"/>
      <c r="E264" s="47">
        <f t="shared" si="64"/>
        <v>11.54999999999999</v>
      </c>
      <c r="F264" s="51">
        <v>11.54999999999999</v>
      </c>
      <c r="G264" s="16">
        <f t="shared" si="55"/>
        <v>0</v>
      </c>
      <c r="H264" s="16">
        <f t="shared" si="56"/>
        <v>11.54999999999999</v>
      </c>
      <c r="I264" s="23">
        <f t="shared" si="61"/>
        <v>11.643349328924302</v>
      </c>
      <c r="J264" s="16">
        <f t="shared" si="65"/>
        <v>11.545816219470199</v>
      </c>
      <c r="K264" s="16">
        <f t="shared" si="57"/>
        <v>9.7533109454102984E-2</v>
      </c>
      <c r="L264" s="16">
        <f t="shared" si="58"/>
        <v>0</v>
      </c>
      <c r="M264" s="16">
        <f t="shared" si="62"/>
        <v>6.1549782905573407E-7</v>
      </c>
      <c r="N264" s="16">
        <f t="shared" si="59"/>
        <v>3.8160865401455512E-7</v>
      </c>
      <c r="O264" s="16">
        <f t="shared" si="60"/>
        <v>3.8160865401455512E-7</v>
      </c>
      <c r="P264" s="1">
        <f>'App MESURE'!T260</f>
        <v>0.41696870668903635</v>
      </c>
      <c r="Q264" s="84">
        <v>15.36712648</v>
      </c>
      <c r="R264" s="78">
        <f t="shared" si="66"/>
        <v>0.17386258412033939</v>
      </c>
    </row>
    <row r="265" spans="1:18" s="1" customFormat="1" x14ac:dyDescent="0.2">
      <c r="A265" s="17">
        <v>41000</v>
      </c>
      <c r="B265" s="1">
        <f t="shared" si="63"/>
        <v>4</v>
      </c>
      <c r="C265" s="47"/>
      <c r="D265" s="47"/>
      <c r="E265" s="47">
        <f t="shared" si="64"/>
        <v>76.889583333333249</v>
      </c>
      <c r="F265" s="51">
        <v>76.889583333333249</v>
      </c>
      <c r="G265" s="16">
        <f t="shared" si="55"/>
        <v>4.4618849315018752</v>
      </c>
      <c r="H265" s="16">
        <f t="shared" si="56"/>
        <v>72.427698401831378</v>
      </c>
      <c r="I265" s="23">
        <f t="shared" si="61"/>
        <v>72.525231511285483</v>
      </c>
      <c r="J265" s="16">
        <f t="shared" si="65"/>
        <v>53.548713588264363</v>
      </c>
      <c r="K265" s="16">
        <f t="shared" si="57"/>
        <v>18.97651792302112</v>
      </c>
      <c r="L265" s="16">
        <f t="shared" si="58"/>
        <v>0</v>
      </c>
      <c r="M265" s="16">
        <f t="shared" si="62"/>
        <v>2.3388917504117894E-7</v>
      </c>
      <c r="N265" s="16">
        <f t="shared" si="59"/>
        <v>1.4501128852553094E-7</v>
      </c>
      <c r="O265" s="16">
        <f t="shared" si="60"/>
        <v>4.4618850765131635</v>
      </c>
      <c r="P265" s="1">
        <f>'App MESURE'!T261</f>
        <v>1.4741381574148369</v>
      </c>
      <c r="Q265" s="84">
        <v>13.65891723</v>
      </c>
      <c r="R265" s="78">
        <f t="shared" si="66"/>
        <v>8.926631652581543</v>
      </c>
    </row>
    <row r="266" spans="1:18" s="1" customFormat="1" x14ac:dyDescent="0.2">
      <c r="A266" s="17">
        <v>41030</v>
      </c>
      <c r="B266" s="1">
        <f t="shared" si="63"/>
        <v>5</v>
      </c>
      <c r="C266" s="47"/>
      <c r="D266" s="47"/>
      <c r="E266" s="47">
        <f t="shared" si="64"/>
        <v>2.8249999999999966</v>
      </c>
      <c r="F266" s="51">
        <v>2.8249999999999966</v>
      </c>
      <c r="G266" s="16">
        <f t="shared" si="55"/>
        <v>0</v>
      </c>
      <c r="H266" s="16">
        <f t="shared" si="56"/>
        <v>2.8249999999999966</v>
      </c>
      <c r="I266" s="23">
        <f t="shared" si="61"/>
        <v>21.801517923021116</v>
      </c>
      <c r="J266" s="16">
        <f t="shared" si="65"/>
        <v>21.519341342775913</v>
      </c>
      <c r="K266" s="16">
        <f t="shared" si="57"/>
        <v>0.28217658024520276</v>
      </c>
      <c r="L266" s="16">
        <f t="shared" si="58"/>
        <v>0</v>
      </c>
      <c r="M266" s="16">
        <f t="shared" si="62"/>
        <v>8.8877886515648003E-8</v>
      </c>
      <c r="N266" s="16">
        <f t="shared" si="59"/>
        <v>5.5104289639701759E-8</v>
      </c>
      <c r="O266" s="16">
        <f t="shared" si="60"/>
        <v>5.5104289639701759E-8</v>
      </c>
      <c r="P266" s="1">
        <f>'App MESURE'!T262</f>
        <v>0.32697001969509093</v>
      </c>
      <c r="Q266" s="84">
        <v>21.12429216</v>
      </c>
      <c r="R266" s="78">
        <f t="shared" si="66"/>
        <v>0.10690935774450985</v>
      </c>
    </row>
    <row r="267" spans="1:18" s="1" customFormat="1" x14ac:dyDescent="0.2">
      <c r="A267" s="17">
        <v>41061</v>
      </c>
      <c r="B267" s="1">
        <f t="shared" si="63"/>
        <v>6</v>
      </c>
      <c r="C267" s="47"/>
      <c r="D267" s="47"/>
      <c r="E267" s="47">
        <f t="shared" si="64"/>
        <v>1.5854166666666634</v>
      </c>
      <c r="F267" s="51">
        <v>1.5854166666666634</v>
      </c>
      <c r="G267" s="16">
        <f t="shared" si="55"/>
        <v>0</v>
      </c>
      <c r="H267" s="16">
        <f t="shared" si="56"/>
        <v>1.5854166666666634</v>
      </c>
      <c r="I267" s="23">
        <f t="shared" si="61"/>
        <v>1.8675932469118661</v>
      </c>
      <c r="J267" s="16">
        <f t="shared" si="65"/>
        <v>1.867449608800446</v>
      </c>
      <c r="K267" s="16">
        <f t="shared" si="57"/>
        <v>1.4363811142015237E-4</v>
      </c>
      <c r="L267" s="16">
        <f t="shared" si="58"/>
        <v>0</v>
      </c>
      <c r="M267" s="16">
        <f t="shared" si="62"/>
        <v>3.3773596875946244E-8</v>
      </c>
      <c r="N267" s="16">
        <f t="shared" si="59"/>
        <v>2.0939630063086672E-8</v>
      </c>
      <c r="O267" s="16">
        <f t="shared" si="60"/>
        <v>2.0939630063086672E-8</v>
      </c>
      <c r="P267" s="1">
        <f>'App MESURE'!T263</f>
        <v>0.18138390838135535</v>
      </c>
      <c r="Q267" s="84">
        <v>22.756286670000001</v>
      </c>
      <c r="R267" s="78">
        <f t="shared" si="66"/>
        <v>3.2900114623472469E-2</v>
      </c>
    </row>
    <row r="268" spans="1:18" s="1" customFormat="1" x14ac:dyDescent="0.2">
      <c r="A268" s="17">
        <v>41091</v>
      </c>
      <c r="B268" s="1">
        <f t="shared" si="63"/>
        <v>7</v>
      </c>
      <c r="C268" s="47"/>
      <c r="D268" s="47"/>
      <c r="E268" s="47">
        <f t="shared" si="64"/>
        <v>0.37499999999999889</v>
      </c>
      <c r="F268" s="51">
        <v>0.37499999999999889</v>
      </c>
      <c r="G268" s="16">
        <f t="shared" si="55"/>
        <v>0</v>
      </c>
      <c r="H268" s="16">
        <f t="shared" si="56"/>
        <v>0.37499999999999889</v>
      </c>
      <c r="I268" s="23">
        <f t="shared" si="61"/>
        <v>0.37514363811141904</v>
      </c>
      <c r="J268" s="16">
        <f t="shared" si="65"/>
        <v>0.37514274869302638</v>
      </c>
      <c r="K268" s="16">
        <f t="shared" si="57"/>
        <v>8.8941839265777034E-7</v>
      </c>
      <c r="L268" s="16">
        <f t="shared" si="58"/>
        <v>0</v>
      </c>
      <c r="M268" s="16">
        <f t="shared" si="62"/>
        <v>1.2833966812859572E-8</v>
      </c>
      <c r="N268" s="16">
        <f t="shared" si="59"/>
        <v>7.9570594239729337E-9</v>
      </c>
      <c r="O268" s="16">
        <f t="shared" si="60"/>
        <v>7.9570594239729337E-9</v>
      </c>
      <c r="P268" s="1">
        <f>'App MESURE'!T264</f>
        <v>0.15365322051207239</v>
      </c>
      <c r="Q268" s="84">
        <v>24.677108230000002</v>
      </c>
      <c r="R268" s="78">
        <f t="shared" si="66"/>
        <v>2.3609309728475993E-2</v>
      </c>
    </row>
    <row r="269" spans="1:18" s="1" customFormat="1" ht="13.5" thickBot="1" x14ac:dyDescent="0.25">
      <c r="A269" s="17">
        <v>41122</v>
      </c>
      <c r="B269" s="4">
        <f t="shared" si="63"/>
        <v>8</v>
      </c>
      <c r="C269" s="48"/>
      <c r="D269" s="48"/>
      <c r="E269" s="47">
        <f t="shared" si="64"/>
        <v>2.6895833333333257</v>
      </c>
      <c r="F269" s="58">
        <v>2.6895833333333257</v>
      </c>
      <c r="G269" s="25">
        <f t="shared" si="55"/>
        <v>0</v>
      </c>
      <c r="H269" s="25">
        <f t="shared" si="56"/>
        <v>2.6895833333333257</v>
      </c>
      <c r="I269" s="24">
        <f t="shared" si="61"/>
        <v>2.6895842227517184</v>
      </c>
      <c r="J269" s="25">
        <f t="shared" si="65"/>
        <v>2.6893023461546162</v>
      </c>
      <c r="K269" s="25">
        <f t="shared" si="57"/>
        <v>2.8187659710221524E-4</v>
      </c>
      <c r="L269" s="25">
        <f t="shared" si="58"/>
        <v>0</v>
      </c>
      <c r="M269" s="25">
        <f t="shared" si="62"/>
        <v>4.8769073888866381E-9</v>
      </c>
      <c r="N269" s="25">
        <f t="shared" si="59"/>
        <v>3.0236825811097157E-9</v>
      </c>
      <c r="O269" s="25">
        <f t="shared" si="60"/>
        <v>3.0236825811097157E-9</v>
      </c>
      <c r="P269" s="4">
        <f>'App MESURE'!T265</f>
        <v>0.13172076737909411</v>
      </c>
      <c r="Q269" s="85">
        <v>25.761289550000001</v>
      </c>
      <c r="R269" s="79">
        <f t="shared" si="66"/>
        <v>1.7350359762373851E-2</v>
      </c>
    </row>
    <row r="270" spans="1:18" s="1" customFormat="1" x14ac:dyDescent="0.2">
      <c r="A270" s="17">
        <v>41153</v>
      </c>
      <c r="B270" s="1">
        <f t="shared" si="63"/>
        <v>9</v>
      </c>
      <c r="C270" s="47"/>
      <c r="D270" s="47"/>
      <c r="E270" s="47">
        <f t="shared" si="64"/>
        <v>20.112499999999994</v>
      </c>
      <c r="F270" s="51">
        <v>20.112499999999994</v>
      </c>
      <c r="G270" s="16">
        <f t="shared" ref="G270:G333" si="67">IF((F270-$J$2)&gt;0,$I$2*(F270-$J$2),0)</f>
        <v>0</v>
      </c>
      <c r="H270" s="16">
        <f t="shared" ref="H270:H333" si="68">F270-G270</f>
        <v>20.112499999999994</v>
      </c>
      <c r="I270" s="23">
        <f t="shared" si="61"/>
        <v>20.112781876597097</v>
      </c>
      <c r="J270" s="16">
        <f t="shared" si="65"/>
        <v>19.925322625925642</v>
      </c>
      <c r="K270" s="16">
        <f t="shared" ref="K270:K333" si="69">I270-J270</f>
        <v>0.18745925067145564</v>
      </c>
      <c r="L270" s="16">
        <f t="shared" ref="L270:L333" si="70">IF(K270&gt;$N$2,(K270-$N$2)/$L$2,0)</f>
        <v>0</v>
      </c>
      <c r="M270" s="16">
        <f t="shared" si="62"/>
        <v>1.8532248077769224E-9</v>
      </c>
      <c r="N270" s="16">
        <f t="shared" ref="N270:N333" si="71">$M$2*M270</f>
        <v>1.1489993808216918E-9</v>
      </c>
      <c r="O270" s="16">
        <f t="shared" ref="O270:O333" si="72">N270+G270</f>
        <v>1.1489993808216918E-9</v>
      </c>
      <c r="P270" s="1">
        <f>'App MESURE'!T266</f>
        <v>0.11546050040119638</v>
      </c>
      <c r="Q270" s="84">
        <v>22.345862830000002</v>
      </c>
      <c r="R270" s="78">
        <f t="shared" si="66"/>
        <v>1.3331126887566583E-2</v>
      </c>
    </row>
    <row r="271" spans="1:18" s="1" customFormat="1" x14ac:dyDescent="0.2">
      <c r="A271" s="17">
        <v>41183</v>
      </c>
      <c r="B271" s="1">
        <f t="shared" si="63"/>
        <v>10</v>
      </c>
      <c r="C271" s="47"/>
      <c r="D271" s="47"/>
      <c r="E271" s="47">
        <f t="shared" si="64"/>
        <v>101.05833333333321</v>
      </c>
      <c r="F271" s="51">
        <v>101.05833333333321</v>
      </c>
      <c r="G271" s="16">
        <f t="shared" si="67"/>
        <v>6.9546375141362295</v>
      </c>
      <c r="H271" s="16">
        <f t="shared" si="68"/>
        <v>94.103695819196986</v>
      </c>
      <c r="I271" s="23">
        <f t="shared" ref="I271:I334" si="73">H271+K270-L270</f>
        <v>94.291155069868438</v>
      </c>
      <c r="J271" s="16">
        <f t="shared" si="65"/>
        <v>74.2025535899581</v>
      </c>
      <c r="K271" s="16">
        <f t="shared" si="69"/>
        <v>20.088601479910338</v>
      </c>
      <c r="L271" s="16">
        <f t="shared" si="70"/>
        <v>0</v>
      </c>
      <c r="M271" s="16">
        <f t="shared" ref="M271:M334" si="74">L271+M270-N270</f>
        <v>7.0422542695523054E-10</v>
      </c>
      <c r="N271" s="16">
        <f t="shared" si="71"/>
        <v>4.3661976471224292E-10</v>
      </c>
      <c r="O271" s="16">
        <f t="shared" si="72"/>
        <v>6.9546375145728492</v>
      </c>
      <c r="P271" s="1">
        <f>'App MESURE'!T267</f>
        <v>6.8652359763658914</v>
      </c>
      <c r="Q271" s="84">
        <v>19.577001710000001</v>
      </c>
      <c r="R271" s="78">
        <f t="shared" si="66"/>
        <v>7.9926350337701235E-3</v>
      </c>
    </row>
    <row r="272" spans="1:18" s="1" customFormat="1" x14ac:dyDescent="0.2">
      <c r="A272" s="17">
        <v>41214</v>
      </c>
      <c r="B272" s="1">
        <f t="shared" si="63"/>
        <v>11</v>
      </c>
      <c r="C272" s="47"/>
      <c r="D272" s="47"/>
      <c r="E272" s="47">
        <f t="shared" si="64"/>
        <v>121.02291666666638</v>
      </c>
      <c r="F272" s="51">
        <v>121.02291666666638</v>
      </c>
      <c r="G272" s="16">
        <f t="shared" si="67"/>
        <v>9.0137744850339843</v>
      </c>
      <c r="H272" s="16">
        <f t="shared" si="68"/>
        <v>112.0091421816324</v>
      </c>
      <c r="I272" s="23">
        <f t="shared" si="73"/>
        <v>132.09774366154272</v>
      </c>
      <c r="J272" s="16">
        <f t="shared" si="65"/>
        <v>74.272543214433739</v>
      </c>
      <c r="K272" s="16">
        <f t="shared" si="69"/>
        <v>57.825200447108983</v>
      </c>
      <c r="L272" s="16">
        <f t="shared" si="70"/>
        <v>1.0591512811386932</v>
      </c>
      <c r="M272" s="16">
        <f t="shared" si="74"/>
        <v>1.0591512814062987</v>
      </c>
      <c r="N272" s="16">
        <f t="shared" si="71"/>
        <v>0.65667379447190521</v>
      </c>
      <c r="O272" s="16">
        <f t="shared" si="72"/>
        <v>9.670448279505889</v>
      </c>
      <c r="P272" s="1">
        <f>'App MESURE'!T268</f>
        <v>14.708734991611346</v>
      </c>
      <c r="Q272" s="84">
        <v>15.434985299999999</v>
      </c>
      <c r="R272" s="78">
        <f t="shared" si="66"/>
        <v>25.384332993378411</v>
      </c>
    </row>
    <row r="273" spans="1:18" s="1" customFormat="1" x14ac:dyDescent="0.2">
      <c r="A273" s="17">
        <v>41244</v>
      </c>
      <c r="B273" s="1">
        <f t="shared" si="63"/>
        <v>12</v>
      </c>
      <c r="C273" s="47"/>
      <c r="D273" s="47"/>
      <c r="E273" s="47">
        <f t="shared" si="64"/>
        <v>18.70208333333332</v>
      </c>
      <c r="F273" s="51">
        <v>18.70208333333332</v>
      </c>
      <c r="G273" s="16">
        <f t="shared" si="67"/>
        <v>0</v>
      </c>
      <c r="H273" s="16">
        <f t="shared" si="68"/>
        <v>18.70208333333332</v>
      </c>
      <c r="I273" s="23">
        <f t="shared" si="73"/>
        <v>75.468132499303607</v>
      </c>
      <c r="J273" s="16">
        <f t="shared" si="65"/>
        <v>51.354605758159124</v>
      </c>
      <c r="K273" s="16">
        <f t="shared" si="69"/>
        <v>24.113526741144483</v>
      </c>
      <c r="L273" s="16">
        <f t="shared" si="70"/>
        <v>0</v>
      </c>
      <c r="M273" s="16">
        <f t="shared" si="74"/>
        <v>0.40247748693439345</v>
      </c>
      <c r="N273" s="16">
        <f t="shared" si="71"/>
        <v>0.24953604189932393</v>
      </c>
      <c r="O273" s="16">
        <f t="shared" si="72"/>
        <v>0.24953604189932393</v>
      </c>
      <c r="P273" s="1">
        <f>'App MESURE'!T269</f>
        <v>4.9508101247355762</v>
      </c>
      <c r="Q273" s="84">
        <v>11.83308066</v>
      </c>
      <c r="R273" s="78">
        <f t="shared" si="66"/>
        <v>22.101978001947845</v>
      </c>
    </row>
    <row r="274" spans="1:18" s="1" customFormat="1" x14ac:dyDescent="0.2">
      <c r="A274" s="17">
        <v>41275</v>
      </c>
      <c r="B274" s="1">
        <f t="shared" si="63"/>
        <v>1</v>
      </c>
      <c r="C274" s="47"/>
      <c r="D274" s="47"/>
      <c r="E274" s="47">
        <f t="shared" si="64"/>
        <v>46.977083333333276</v>
      </c>
      <c r="F274" s="51">
        <v>46.977083333333276</v>
      </c>
      <c r="G274" s="16">
        <f t="shared" si="67"/>
        <v>1.3767248951718973</v>
      </c>
      <c r="H274" s="16">
        <f t="shared" si="68"/>
        <v>45.600358438161379</v>
      </c>
      <c r="I274" s="23">
        <f t="shared" si="73"/>
        <v>69.713885179305862</v>
      </c>
      <c r="J274" s="16">
        <f t="shared" si="65"/>
        <v>48.12016216473944</v>
      </c>
      <c r="K274" s="16">
        <f t="shared" si="69"/>
        <v>21.593723014566422</v>
      </c>
      <c r="L274" s="16">
        <f t="shared" si="70"/>
        <v>0</v>
      </c>
      <c r="M274" s="16">
        <f t="shared" si="74"/>
        <v>0.15294144503506951</v>
      </c>
      <c r="N274" s="16">
        <f t="shared" si="71"/>
        <v>9.4823695921743098E-2</v>
      </c>
      <c r="O274" s="16">
        <f t="shared" si="72"/>
        <v>1.4715485910936403</v>
      </c>
      <c r="P274" s="1">
        <f>'App MESURE'!T270</f>
        <v>3.2124741410752065</v>
      </c>
      <c r="Q274" s="84">
        <v>11.056890640000001</v>
      </c>
      <c r="R274" s="78">
        <f t="shared" si="66"/>
        <v>3.0308217705786187</v>
      </c>
    </row>
    <row r="275" spans="1:18" s="1" customFormat="1" x14ac:dyDescent="0.2">
      <c r="A275" s="17">
        <v>41306</v>
      </c>
      <c r="B275" s="1">
        <f t="shared" si="63"/>
        <v>2</v>
      </c>
      <c r="C275" s="47"/>
      <c r="D275" s="47"/>
      <c r="E275" s="47">
        <f t="shared" si="64"/>
        <v>29.406249999999954</v>
      </c>
      <c r="F275" s="51">
        <v>29.406249999999954</v>
      </c>
      <c r="G275" s="16">
        <f t="shared" si="67"/>
        <v>0</v>
      </c>
      <c r="H275" s="16">
        <f t="shared" si="68"/>
        <v>29.406249999999954</v>
      </c>
      <c r="I275" s="23">
        <f t="shared" si="73"/>
        <v>50.999973014566379</v>
      </c>
      <c r="J275" s="16">
        <f t="shared" si="65"/>
        <v>40.239992513523951</v>
      </c>
      <c r="K275" s="16">
        <f t="shared" si="69"/>
        <v>10.759980501042428</v>
      </c>
      <c r="L275" s="16">
        <f t="shared" si="70"/>
        <v>0</v>
      </c>
      <c r="M275" s="16">
        <f t="shared" si="74"/>
        <v>5.8117749113326414E-2</v>
      </c>
      <c r="N275" s="16">
        <f t="shared" si="71"/>
        <v>3.6033004450262376E-2</v>
      </c>
      <c r="O275" s="16">
        <f t="shared" si="72"/>
        <v>3.6033004450262376E-2</v>
      </c>
      <c r="P275" s="1">
        <f>'App MESURE'!T271</f>
        <v>1.219141877598658</v>
      </c>
      <c r="Q275" s="84">
        <v>10.830219870000001</v>
      </c>
      <c r="R275" s="78">
        <f t="shared" si="66"/>
        <v>1.3997466057224666</v>
      </c>
    </row>
    <row r="276" spans="1:18" s="1" customFormat="1" x14ac:dyDescent="0.2">
      <c r="A276" s="17">
        <v>41334</v>
      </c>
      <c r="B276" s="1">
        <f t="shared" si="63"/>
        <v>3</v>
      </c>
      <c r="C276" s="47"/>
      <c r="D276" s="47"/>
      <c r="E276" s="47">
        <f t="shared" si="64"/>
        <v>102.52708333333322</v>
      </c>
      <c r="F276" s="51">
        <v>102.52708333333322</v>
      </c>
      <c r="G276" s="16">
        <f t="shared" si="67"/>
        <v>7.1061236421215082</v>
      </c>
      <c r="H276" s="16">
        <f t="shared" si="68"/>
        <v>95.420959691211721</v>
      </c>
      <c r="I276" s="23">
        <f t="shared" si="73"/>
        <v>106.18094019225416</v>
      </c>
      <c r="J276" s="16">
        <f t="shared" si="65"/>
        <v>65.501655573476071</v>
      </c>
      <c r="K276" s="16">
        <f t="shared" si="69"/>
        <v>40.679284618778084</v>
      </c>
      <c r="L276" s="16">
        <f t="shared" si="70"/>
        <v>0</v>
      </c>
      <c r="M276" s="16">
        <f t="shared" si="74"/>
        <v>2.2084744663064038E-2</v>
      </c>
      <c r="N276" s="16">
        <f t="shared" si="71"/>
        <v>1.3692541691099703E-2</v>
      </c>
      <c r="O276" s="16">
        <f t="shared" si="72"/>
        <v>7.1198161838126079</v>
      </c>
      <c r="P276" s="1">
        <f>'App MESURE'!T272</f>
        <v>9.3514181924283353</v>
      </c>
      <c r="Q276" s="84">
        <v>14.339716790000001</v>
      </c>
      <c r="R276" s="78">
        <f t="shared" si="66"/>
        <v>4.9800475248577492</v>
      </c>
    </row>
    <row r="277" spans="1:18" s="1" customFormat="1" x14ac:dyDescent="0.2">
      <c r="A277" s="17">
        <v>41365</v>
      </c>
      <c r="B277" s="1">
        <f t="shared" si="63"/>
        <v>4</v>
      </c>
      <c r="C277" s="47"/>
      <c r="D277" s="47"/>
      <c r="E277" s="47">
        <f t="shared" si="64"/>
        <v>33.081249999999947</v>
      </c>
      <c r="F277" s="51">
        <v>33.081249999999947</v>
      </c>
      <c r="G277" s="16">
        <f t="shared" si="67"/>
        <v>0</v>
      </c>
      <c r="H277" s="16">
        <f t="shared" si="68"/>
        <v>33.081249999999947</v>
      </c>
      <c r="I277" s="23">
        <f t="shared" si="73"/>
        <v>73.760534618778024</v>
      </c>
      <c r="J277" s="16">
        <f t="shared" si="65"/>
        <v>58.443326639704374</v>
      </c>
      <c r="K277" s="16">
        <f t="shared" si="69"/>
        <v>15.31720797907365</v>
      </c>
      <c r="L277" s="16">
        <f t="shared" si="70"/>
        <v>0</v>
      </c>
      <c r="M277" s="16">
        <f t="shared" si="74"/>
        <v>8.3922029719643351E-3</v>
      </c>
      <c r="N277" s="16">
        <f t="shared" si="71"/>
        <v>5.2031658426178878E-3</v>
      </c>
      <c r="O277" s="16">
        <f t="shared" si="72"/>
        <v>5.2031658426178878E-3</v>
      </c>
      <c r="P277" s="1">
        <f>'App MESURE'!T273</f>
        <v>3.1746595667080011</v>
      </c>
      <c r="Q277" s="84">
        <v>16.355866450000001</v>
      </c>
      <c r="R277" s="78">
        <f t="shared" si="66"/>
        <v>10.045453876986549</v>
      </c>
    </row>
    <row r="278" spans="1:18" s="1" customFormat="1" x14ac:dyDescent="0.2">
      <c r="A278" s="17">
        <v>41395</v>
      </c>
      <c r="B278" s="1">
        <f t="shared" si="63"/>
        <v>5</v>
      </c>
      <c r="C278" s="47"/>
      <c r="D278" s="47"/>
      <c r="E278" s="47">
        <f t="shared" si="64"/>
        <v>19.491666666666642</v>
      </c>
      <c r="F278" s="51">
        <v>19.491666666666642</v>
      </c>
      <c r="G278" s="16">
        <f t="shared" si="67"/>
        <v>0</v>
      </c>
      <c r="H278" s="16">
        <f t="shared" si="68"/>
        <v>19.491666666666642</v>
      </c>
      <c r="I278" s="23">
        <f t="shared" si="73"/>
        <v>34.808874645740289</v>
      </c>
      <c r="J278" s="16">
        <f t="shared" si="65"/>
        <v>32.917719917692331</v>
      </c>
      <c r="K278" s="16">
        <f t="shared" si="69"/>
        <v>1.8911547280479581</v>
      </c>
      <c r="L278" s="16">
        <f t="shared" si="70"/>
        <v>0</v>
      </c>
      <c r="M278" s="16">
        <f t="shared" si="74"/>
        <v>3.1890371293464472E-3</v>
      </c>
      <c r="N278" s="16">
        <f t="shared" si="71"/>
        <v>1.9772030201947971E-3</v>
      </c>
      <c r="O278" s="16">
        <f t="shared" si="72"/>
        <v>1.9772030201947971E-3</v>
      </c>
      <c r="P278" s="1">
        <f>'App MESURE'!T274</f>
        <v>0.56104223502808381</v>
      </c>
      <c r="Q278" s="84">
        <v>17.142509260000001</v>
      </c>
      <c r="R278" s="78">
        <f t="shared" si="66"/>
        <v>0.31255371001398202</v>
      </c>
    </row>
    <row r="279" spans="1:18" s="1" customFormat="1" x14ac:dyDescent="0.2">
      <c r="A279" s="17">
        <v>41426</v>
      </c>
      <c r="B279" s="1">
        <f t="shared" si="63"/>
        <v>6</v>
      </c>
      <c r="C279" s="47"/>
      <c r="D279" s="47"/>
      <c r="E279" s="47">
        <f t="shared" si="64"/>
        <v>0.19583333333333325</v>
      </c>
      <c r="F279" s="51">
        <v>0.19583333333333325</v>
      </c>
      <c r="G279" s="16">
        <f t="shared" si="67"/>
        <v>0</v>
      </c>
      <c r="H279" s="16">
        <f t="shared" si="68"/>
        <v>0.19583333333333325</v>
      </c>
      <c r="I279" s="23">
        <f t="shared" si="73"/>
        <v>2.0869880613812914</v>
      </c>
      <c r="J279" s="16">
        <f t="shared" si="65"/>
        <v>2.0867425166077394</v>
      </c>
      <c r="K279" s="16">
        <f t="shared" si="69"/>
        <v>2.4554477355209769E-4</v>
      </c>
      <c r="L279" s="16">
        <f t="shared" si="70"/>
        <v>0</v>
      </c>
      <c r="M279" s="16">
        <f t="shared" si="74"/>
        <v>1.2118341091516501E-3</v>
      </c>
      <c r="N279" s="16">
        <f t="shared" si="71"/>
        <v>7.5133714767402311E-4</v>
      </c>
      <c r="O279" s="16">
        <f t="shared" si="72"/>
        <v>7.5133714767402311E-4</v>
      </c>
      <c r="P279" s="1">
        <f>'App MESURE'!T275</f>
        <v>0.22159340579181555</v>
      </c>
      <c r="Q279" s="84">
        <v>21.318120369999999</v>
      </c>
      <c r="R279" s="78">
        <f t="shared" si="66"/>
        <v>4.8771219283023713E-2</v>
      </c>
    </row>
    <row r="280" spans="1:18" s="1" customFormat="1" x14ac:dyDescent="0.2">
      <c r="A280" s="17">
        <v>41456</v>
      </c>
      <c r="B280" s="1">
        <f t="shared" si="63"/>
        <v>7</v>
      </c>
      <c r="C280" s="47"/>
      <c r="D280" s="47"/>
      <c r="E280" s="47">
        <f t="shared" si="64"/>
        <v>0.749999999999999</v>
      </c>
      <c r="F280" s="51">
        <v>0.749999999999999</v>
      </c>
      <c r="G280" s="16">
        <f t="shared" si="67"/>
        <v>0</v>
      </c>
      <c r="H280" s="16">
        <f t="shared" si="68"/>
        <v>0.749999999999999</v>
      </c>
      <c r="I280" s="23">
        <f t="shared" si="73"/>
        <v>0.7502455447735511</v>
      </c>
      <c r="J280" s="16">
        <f t="shared" si="65"/>
        <v>0.7502383063874879</v>
      </c>
      <c r="K280" s="16">
        <f t="shared" si="69"/>
        <v>7.2383860632019292E-6</v>
      </c>
      <c r="L280" s="16">
        <f t="shared" si="70"/>
        <v>0</v>
      </c>
      <c r="M280" s="16">
        <f t="shared" si="74"/>
        <v>4.6049696147762702E-4</v>
      </c>
      <c r="N280" s="16">
        <f t="shared" si="71"/>
        <v>2.8550811611612877E-4</v>
      </c>
      <c r="O280" s="16">
        <f t="shared" si="72"/>
        <v>2.8550811611612877E-4</v>
      </c>
      <c r="P280" s="1">
        <f>'App MESURE'!T276</f>
        <v>0.14016602232110292</v>
      </c>
      <c r="Q280" s="84">
        <v>24.552961740000001</v>
      </c>
      <c r="R280" s="78">
        <f t="shared" si="66"/>
        <v>1.956655825425151E-2</v>
      </c>
    </row>
    <row r="281" spans="1:18" s="1" customFormat="1" ht="13.5" thickBot="1" x14ac:dyDescent="0.25">
      <c r="A281" s="17">
        <v>41487</v>
      </c>
      <c r="B281" s="4">
        <f t="shared" si="63"/>
        <v>8</v>
      </c>
      <c r="C281" s="48"/>
      <c r="D281" s="48"/>
      <c r="E281" s="47">
        <f t="shared" si="64"/>
        <v>0.4874999999999986</v>
      </c>
      <c r="F281" s="58">
        <v>0.4874999999999986</v>
      </c>
      <c r="G281" s="25">
        <f t="shared" si="67"/>
        <v>0</v>
      </c>
      <c r="H281" s="25">
        <f t="shared" si="68"/>
        <v>0.4874999999999986</v>
      </c>
      <c r="I281" s="24">
        <f t="shared" si="73"/>
        <v>0.4875072383860618</v>
      </c>
      <c r="J281" s="25">
        <f t="shared" si="65"/>
        <v>0.48750565801301909</v>
      </c>
      <c r="K281" s="25">
        <f t="shared" si="69"/>
        <v>1.5803730427088603E-6</v>
      </c>
      <c r="L281" s="25">
        <f t="shared" si="70"/>
        <v>0</v>
      </c>
      <c r="M281" s="25">
        <f t="shared" si="74"/>
        <v>1.7498884536149825E-4</v>
      </c>
      <c r="N281" s="25">
        <f t="shared" si="71"/>
        <v>1.0849308412412892E-4</v>
      </c>
      <c r="O281" s="25">
        <f t="shared" si="72"/>
        <v>1.0849308412412892E-4</v>
      </c>
      <c r="P281" s="4">
        <f>'App MESURE'!T277</f>
        <v>7.4620760084615975E-2</v>
      </c>
      <c r="Q281" s="85">
        <v>26.19853745</v>
      </c>
      <c r="R281" s="79">
        <f t="shared" si="66"/>
        <v>5.5520779335525867E-3</v>
      </c>
    </row>
    <row r="282" spans="1:18" s="1" customFormat="1" x14ac:dyDescent="0.2">
      <c r="A282" s="17">
        <v>41518</v>
      </c>
      <c r="B282" s="1">
        <f t="shared" ref="B282:B345" si="75">B270</f>
        <v>9</v>
      </c>
      <c r="C282" s="47"/>
      <c r="D282" s="47"/>
      <c r="E282" s="47">
        <f t="shared" si="64"/>
        <v>20.247916666666626</v>
      </c>
      <c r="F282" s="51">
        <v>20.247916666666626</v>
      </c>
      <c r="G282" s="16">
        <f t="shared" si="67"/>
        <v>0</v>
      </c>
      <c r="H282" s="16">
        <f t="shared" si="68"/>
        <v>20.247916666666626</v>
      </c>
      <c r="I282" s="23">
        <f t="shared" si="73"/>
        <v>20.247918247039667</v>
      </c>
      <c r="J282" s="16">
        <f t="shared" si="65"/>
        <v>20.051155164500173</v>
      </c>
      <c r="K282" s="16">
        <f t="shared" si="69"/>
        <v>0.19676308253949415</v>
      </c>
      <c r="L282" s="16">
        <f t="shared" si="70"/>
        <v>0</v>
      </c>
      <c r="M282" s="16">
        <f t="shared" si="74"/>
        <v>6.649576123736933E-5</v>
      </c>
      <c r="N282" s="16">
        <f t="shared" si="71"/>
        <v>4.1227371967168984E-5</v>
      </c>
      <c r="O282" s="16">
        <f t="shared" si="72"/>
        <v>4.1227371967168984E-5</v>
      </c>
      <c r="P282" s="1">
        <f>'App MESURE'!T278</f>
        <v>6.1637756218542609E-2</v>
      </c>
      <c r="Q282" s="84">
        <v>22.1406679</v>
      </c>
      <c r="R282" s="78">
        <f t="shared" si="66"/>
        <v>3.7941323659470001E-3</v>
      </c>
    </row>
    <row r="283" spans="1:18" s="1" customFormat="1" x14ac:dyDescent="0.2">
      <c r="A283" s="17">
        <v>41548</v>
      </c>
      <c r="B283" s="1">
        <f t="shared" si="75"/>
        <v>10</v>
      </c>
      <c r="C283" s="47"/>
      <c r="D283" s="47"/>
      <c r="E283" s="47">
        <f t="shared" si="64"/>
        <v>9.2208333333333208</v>
      </c>
      <c r="F283" s="51">
        <v>9.2208333333333208</v>
      </c>
      <c r="G283" s="16">
        <f t="shared" si="67"/>
        <v>0</v>
      </c>
      <c r="H283" s="16">
        <f t="shared" si="68"/>
        <v>9.2208333333333208</v>
      </c>
      <c r="I283" s="23">
        <f t="shared" si="73"/>
        <v>9.4175964158728149</v>
      </c>
      <c r="J283" s="16">
        <f t="shared" si="65"/>
        <v>9.3896125484354638</v>
      </c>
      <c r="K283" s="16">
        <f t="shared" si="69"/>
        <v>2.7983867437351151E-2</v>
      </c>
      <c r="L283" s="16">
        <f t="shared" si="70"/>
        <v>0</v>
      </c>
      <c r="M283" s="16">
        <f t="shared" si="74"/>
        <v>2.5268389270200346E-5</v>
      </c>
      <c r="N283" s="16">
        <f t="shared" si="71"/>
        <v>1.5666401347524214E-5</v>
      </c>
      <c r="O283" s="16">
        <f t="shared" si="72"/>
        <v>1.5666401347524214E-5</v>
      </c>
      <c r="P283" s="1">
        <f>'App MESURE'!T279</f>
        <v>5.5335327157341935E-2</v>
      </c>
      <c r="Q283" s="84">
        <v>19.767122319999999</v>
      </c>
      <c r="R283" s="78">
        <f t="shared" si="66"/>
        <v>3.0602648661583083E-3</v>
      </c>
    </row>
    <row r="284" spans="1:18" s="1" customFormat="1" x14ac:dyDescent="0.2">
      <c r="A284" s="17">
        <v>41579</v>
      </c>
      <c r="B284" s="1">
        <f t="shared" si="75"/>
        <v>11</v>
      </c>
      <c r="C284" s="47"/>
      <c r="D284" s="47"/>
      <c r="E284" s="47">
        <f t="shared" si="64"/>
        <v>50.727083333333205</v>
      </c>
      <c r="F284" s="51">
        <v>50.727083333333205</v>
      </c>
      <c r="G284" s="16">
        <f t="shared" si="67"/>
        <v>1.7634979879002619</v>
      </c>
      <c r="H284" s="16">
        <f t="shared" si="68"/>
        <v>48.963585345432946</v>
      </c>
      <c r="I284" s="23">
        <f t="shared" si="73"/>
        <v>48.991569212870296</v>
      </c>
      <c r="J284" s="16">
        <f t="shared" si="65"/>
        <v>42.18029411599327</v>
      </c>
      <c r="K284" s="16">
        <f t="shared" si="69"/>
        <v>6.8112750968770257</v>
      </c>
      <c r="L284" s="16">
        <f t="shared" si="70"/>
        <v>0</v>
      </c>
      <c r="M284" s="16">
        <f t="shared" si="74"/>
        <v>9.6019879226761319E-6</v>
      </c>
      <c r="N284" s="16">
        <f t="shared" si="71"/>
        <v>5.9532325120592019E-6</v>
      </c>
      <c r="O284" s="16">
        <f t="shared" si="72"/>
        <v>1.763503941132774</v>
      </c>
      <c r="P284" s="1">
        <f>'App MESURE'!T280</f>
        <v>0.1545355605806405</v>
      </c>
      <c r="Q284" s="84">
        <v>14.287776620000001</v>
      </c>
      <c r="R284" s="78">
        <f t="shared" si="66"/>
        <v>2.5887792496165551</v>
      </c>
    </row>
    <row r="285" spans="1:18" s="1" customFormat="1" x14ac:dyDescent="0.2">
      <c r="A285" s="17">
        <v>41609</v>
      </c>
      <c r="B285" s="1">
        <f t="shared" si="75"/>
        <v>12</v>
      </c>
      <c r="C285" s="47"/>
      <c r="D285" s="47"/>
      <c r="E285" s="47">
        <f t="shared" si="64"/>
        <v>24.558333333333305</v>
      </c>
      <c r="F285" s="51">
        <v>24.558333333333305</v>
      </c>
      <c r="G285" s="16">
        <f t="shared" si="67"/>
        <v>0</v>
      </c>
      <c r="H285" s="16">
        <f t="shared" si="68"/>
        <v>24.558333333333305</v>
      </c>
      <c r="I285" s="23">
        <f t="shared" si="73"/>
        <v>31.369608430210331</v>
      </c>
      <c r="J285" s="16">
        <f t="shared" si="65"/>
        <v>28.584529839504807</v>
      </c>
      <c r="K285" s="16">
        <f t="shared" si="69"/>
        <v>2.785078590705524</v>
      </c>
      <c r="L285" s="16">
        <f t="shared" si="70"/>
        <v>0</v>
      </c>
      <c r="M285" s="16">
        <f t="shared" si="74"/>
        <v>3.64875541061693E-6</v>
      </c>
      <c r="N285" s="16">
        <f t="shared" si="71"/>
        <v>2.2622283545824968E-6</v>
      </c>
      <c r="O285" s="16">
        <f t="shared" si="72"/>
        <v>2.2622283545824968E-6</v>
      </c>
      <c r="P285" s="1">
        <f>'App MESURE'!T281</f>
        <v>0.11735122911955652</v>
      </c>
      <c r="Q285" s="84">
        <v>11.686836530000001</v>
      </c>
      <c r="R285" s="78">
        <f t="shared" si="66"/>
        <v>1.3770780030432406E-2</v>
      </c>
    </row>
    <row r="286" spans="1:18" s="1" customFormat="1" x14ac:dyDescent="0.2">
      <c r="A286" s="17">
        <v>41640</v>
      </c>
      <c r="B286" s="1">
        <f t="shared" si="75"/>
        <v>1</v>
      </c>
      <c r="C286" s="47"/>
      <c r="D286" s="47"/>
      <c r="E286" s="47">
        <f t="shared" si="64"/>
        <v>91.783333333333232</v>
      </c>
      <c r="F286" s="51">
        <v>91.783333333333232</v>
      </c>
      <c r="G286" s="16">
        <f t="shared" si="67"/>
        <v>5.9980187314547244</v>
      </c>
      <c r="H286" s="16">
        <f t="shared" si="68"/>
        <v>85.785314601878511</v>
      </c>
      <c r="I286" s="23">
        <f t="shared" si="73"/>
        <v>88.570393192584035</v>
      </c>
      <c r="J286" s="16">
        <f t="shared" si="65"/>
        <v>54.542417505409993</v>
      </c>
      <c r="K286" s="16">
        <f t="shared" si="69"/>
        <v>34.027975687174042</v>
      </c>
      <c r="L286" s="16">
        <f t="shared" si="70"/>
        <v>0</v>
      </c>
      <c r="M286" s="16">
        <f t="shared" si="74"/>
        <v>1.3865270560344332E-6</v>
      </c>
      <c r="N286" s="16">
        <f t="shared" si="71"/>
        <v>8.5964677474134859E-7</v>
      </c>
      <c r="O286" s="16">
        <f t="shared" si="72"/>
        <v>5.9980195911014995</v>
      </c>
      <c r="P286" s="1">
        <f>'App MESURE'!T282</f>
        <v>2.2511016120796552</v>
      </c>
      <c r="Q286" s="84">
        <v>11.65124318</v>
      </c>
      <c r="R286" s="78">
        <f t="shared" si="66"/>
        <v>14.039394341517141</v>
      </c>
    </row>
    <row r="287" spans="1:18" s="1" customFormat="1" x14ac:dyDescent="0.2">
      <c r="A287" s="17">
        <v>41671</v>
      </c>
      <c r="B287" s="1">
        <f t="shared" si="75"/>
        <v>2</v>
      </c>
      <c r="C287" s="47"/>
      <c r="D287" s="47"/>
      <c r="E287" s="47">
        <f t="shared" si="64"/>
        <v>31.322916666666622</v>
      </c>
      <c r="F287" s="51">
        <v>31.322916666666622</v>
      </c>
      <c r="G287" s="16">
        <f t="shared" si="67"/>
        <v>0</v>
      </c>
      <c r="H287" s="16">
        <f t="shared" si="68"/>
        <v>31.322916666666622</v>
      </c>
      <c r="I287" s="23">
        <f t="shared" si="73"/>
        <v>65.350892353840663</v>
      </c>
      <c r="J287" s="16">
        <f t="shared" si="65"/>
        <v>47.220204499984405</v>
      </c>
      <c r="K287" s="16">
        <f t="shared" si="69"/>
        <v>18.130687853856259</v>
      </c>
      <c r="L287" s="16">
        <f t="shared" si="70"/>
        <v>0</v>
      </c>
      <c r="M287" s="16">
        <f t="shared" si="74"/>
        <v>5.2688028129308465E-7</v>
      </c>
      <c r="N287" s="16">
        <f t="shared" si="71"/>
        <v>3.2666577440171249E-7</v>
      </c>
      <c r="O287" s="16">
        <f t="shared" si="72"/>
        <v>3.2666577440171249E-7</v>
      </c>
      <c r="P287" s="1">
        <f>'App MESURE'!T283</f>
        <v>1.2618723466335982</v>
      </c>
      <c r="Q287" s="84">
        <v>11.45346838</v>
      </c>
      <c r="R287" s="78">
        <f t="shared" si="66"/>
        <v>1.5923209947776757</v>
      </c>
    </row>
    <row r="288" spans="1:18" s="1" customFormat="1" x14ac:dyDescent="0.2">
      <c r="A288" s="17">
        <v>41699</v>
      </c>
      <c r="B288" s="1">
        <f t="shared" si="75"/>
        <v>3</v>
      </c>
      <c r="C288" s="47"/>
      <c r="D288" s="47"/>
      <c r="E288" s="47">
        <f t="shared" si="64"/>
        <v>17.302083333333318</v>
      </c>
      <c r="F288" s="51">
        <v>17.302083333333318</v>
      </c>
      <c r="G288" s="16">
        <f t="shared" si="67"/>
        <v>0</v>
      </c>
      <c r="H288" s="16">
        <f t="shared" si="68"/>
        <v>17.302083333333318</v>
      </c>
      <c r="I288" s="23">
        <f t="shared" si="73"/>
        <v>35.432771187189573</v>
      </c>
      <c r="J288" s="16">
        <f t="shared" si="65"/>
        <v>32.431118219158229</v>
      </c>
      <c r="K288" s="16">
        <f t="shared" si="69"/>
        <v>3.001652968031344</v>
      </c>
      <c r="L288" s="16">
        <f t="shared" si="70"/>
        <v>0</v>
      </c>
      <c r="M288" s="16">
        <f t="shared" si="74"/>
        <v>2.0021450689137216E-7</v>
      </c>
      <c r="N288" s="16">
        <f t="shared" si="71"/>
        <v>1.2413299427265074E-7</v>
      </c>
      <c r="O288" s="16">
        <f t="shared" si="72"/>
        <v>1.2413299427265074E-7</v>
      </c>
      <c r="P288" s="1">
        <f>'App MESURE'!T284</f>
        <v>0.23621504121380099</v>
      </c>
      <c r="Q288" s="84">
        <v>13.860906809999999</v>
      </c>
      <c r="R288" s="78">
        <f t="shared" si="66"/>
        <v>5.5797487051492393E-2</v>
      </c>
    </row>
    <row r="289" spans="1:18" s="1" customFormat="1" x14ac:dyDescent="0.2">
      <c r="A289" s="17">
        <v>41730</v>
      </c>
      <c r="B289" s="1">
        <f t="shared" si="75"/>
        <v>4</v>
      </c>
      <c r="C289" s="47"/>
      <c r="D289" s="47"/>
      <c r="E289" s="47">
        <f t="shared" si="64"/>
        <v>36.37291666666664</v>
      </c>
      <c r="F289" s="51">
        <v>36.37291666666664</v>
      </c>
      <c r="G289" s="16">
        <f t="shared" si="67"/>
        <v>0.2830165385122263</v>
      </c>
      <c r="H289" s="16">
        <f t="shared" si="68"/>
        <v>36.089900128154412</v>
      </c>
      <c r="I289" s="23">
        <f t="shared" si="73"/>
        <v>39.091553096185756</v>
      </c>
      <c r="J289" s="16">
        <f t="shared" si="65"/>
        <v>36.660543953134756</v>
      </c>
      <c r="K289" s="16">
        <f t="shared" si="69"/>
        <v>2.4310091430509999</v>
      </c>
      <c r="L289" s="16">
        <f t="shared" si="70"/>
        <v>0</v>
      </c>
      <c r="M289" s="16">
        <f t="shared" si="74"/>
        <v>7.6081512618721419E-8</v>
      </c>
      <c r="N289" s="16">
        <f t="shared" si="71"/>
        <v>4.7170537823607279E-8</v>
      </c>
      <c r="O289" s="16">
        <f t="shared" si="72"/>
        <v>0.28301658568276411</v>
      </c>
      <c r="P289" s="1">
        <f>'App MESURE'!T285</f>
        <v>0.41759894959515609</v>
      </c>
      <c r="Q289" s="84">
        <v>17.740376869999999</v>
      </c>
      <c r="R289" s="78">
        <f t="shared" si="66"/>
        <v>1.8112412676247507E-2</v>
      </c>
    </row>
    <row r="290" spans="1:18" s="1" customFormat="1" x14ac:dyDescent="0.2">
      <c r="A290" s="17">
        <v>41760</v>
      </c>
      <c r="B290" s="1">
        <f t="shared" si="75"/>
        <v>5</v>
      </c>
      <c r="C290" s="47"/>
      <c r="D290" s="47"/>
      <c r="E290" s="47">
        <f t="shared" si="64"/>
        <v>4.0583333333333309</v>
      </c>
      <c r="F290" s="51">
        <v>4.0583333333333309</v>
      </c>
      <c r="G290" s="16">
        <f t="shared" si="67"/>
        <v>0</v>
      </c>
      <c r="H290" s="16">
        <f t="shared" si="68"/>
        <v>4.0583333333333309</v>
      </c>
      <c r="I290" s="23">
        <f t="shared" si="73"/>
        <v>6.4893424763843308</v>
      </c>
      <c r="J290" s="16">
        <f t="shared" si="65"/>
        <v>6.4813636907504462</v>
      </c>
      <c r="K290" s="16">
        <f t="shared" si="69"/>
        <v>7.9787856338846552E-3</v>
      </c>
      <c r="L290" s="16">
        <f t="shared" si="70"/>
        <v>0</v>
      </c>
      <c r="M290" s="16">
        <f t="shared" si="74"/>
        <v>2.891097479511414E-8</v>
      </c>
      <c r="N290" s="16">
        <f t="shared" si="71"/>
        <v>1.7924804372970766E-8</v>
      </c>
      <c r="O290" s="16">
        <f t="shared" si="72"/>
        <v>1.7924804372970766E-8</v>
      </c>
      <c r="P290" s="1">
        <f>'App MESURE'!T286</f>
        <v>7.1469545554015607E-2</v>
      </c>
      <c r="Q290" s="84">
        <v>20.756975650000001</v>
      </c>
      <c r="R290" s="78">
        <f t="shared" si="66"/>
        <v>5.1078933795425871E-3</v>
      </c>
    </row>
    <row r="291" spans="1:18" s="1" customFormat="1" x14ac:dyDescent="0.2">
      <c r="A291" s="17">
        <v>41791</v>
      </c>
      <c r="B291" s="1">
        <f t="shared" si="75"/>
        <v>6</v>
      </c>
      <c r="C291" s="47"/>
      <c r="D291" s="47"/>
      <c r="E291" s="47">
        <f t="shared" si="64"/>
        <v>2.0999999999999983</v>
      </c>
      <c r="F291" s="51">
        <v>2.0999999999999983</v>
      </c>
      <c r="G291" s="16">
        <f t="shared" si="67"/>
        <v>0</v>
      </c>
      <c r="H291" s="16">
        <f t="shared" si="68"/>
        <v>2.0999999999999983</v>
      </c>
      <c r="I291" s="23">
        <f t="shared" si="73"/>
        <v>2.107978785633883</v>
      </c>
      <c r="J291" s="16">
        <f t="shared" si="65"/>
        <v>2.1077126966092941</v>
      </c>
      <c r="K291" s="16">
        <f t="shared" si="69"/>
        <v>2.6608902458891137E-4</v>
      </c>
      <c r="L291" s="16">
        <f t="shared" si="70"/>
        <v>0</v>
      </c>
      <c r="M291" s="16">
        <f t="shared" si="74"/>
        <v>1.0986170422143375E-8</v>
      </c>
      <c r="N291" s="16">
        <f t="shared" si="71"/>
        <v>6.8114256617288923E-9</v>
      </c>
      <c r="O291" s="16">
        <f t="shared" si="72"/>
        <v>6.8114256617288923E-9</v>
      </c>
      <c r="P291" s="1">
        <f>'App MESURE'!T287</f>
        <v>5.4200889926325803E-2</v>
      </c>
      <c r="Q291" s="84">
        <v>20.962340269999999</v>
      </c>
      <c r="R291" s="78">
        <f t="shared" si="66"/>
        <v>2.9377357304350674E-3</v>
      </c>
    </row>
    <row r="292" spans="1:18" s="1" customFormat="1" x14ac:dyDescent="0.2">
      <c r="A292" s="17">
        <v>41821</v>
      </c>
      <c r="B292" s="1">
        <f t="shared" si="75"/>
        <v>7</v>
      </c>
      <c r="C292" s="47"/>
      <c r="D292" s="47"/>
      <c r="E292" s="47">
        <f t="shared" si="64"/>
        <v>0.87916666666666488</v>
      </c>
      <c r="F292" s="51">
        <v>0.87916666666666488</v>
      </c>
      <c r="G292" s="16">
        <f t="shared" si="67"/>
        <v>0</v>
      </c>
      <c r="H292" s="16">
        <f t="shared" si="68"/>
        <v>0.87916666666666488</v>
      </c>
      <c r="I292" s="23">
        <f t="shared" si="73"/>
        <v>0.87943275569125379</v>
      </c>
      <c r="J292" s="16">
        <f t="shared" si="65"/>
        <v>0.87941684558199995</v>
      </c>
      <c r="K292" s="16">
        <f t="shared" si="69"/>
        <v>1.5910109253836069E-5</v>
      </c>
      <c r="L292" s="16">
        <f t="shared" si="70"/>
        <v>0</v>
      </c>
      <c r="M292" s="16">
        <f t="shared" si="74"/>
        <v>4.1747447604144825E-9</v>
      </c>
      <c r="N292" s="16">
        <f t="shared" si="71"/>
        <v>2.5883417514569793E-9</v>
      </c>
      <c r="O292" s="16">
        <f t="shared" si="72"/>
        <v>2.5883417514569793E-9</v>
      </c>
      <c r="P292" s="1">
        <f>'App MESURE'!T288</f>
        <v>5.4957181413669891E-2</v>
      </c>
      <c r="Q292" s="84">
        <v>22.33799994</v>
      </c>
      <c r="R292" s="78">
        <f t="shared" si="66"/>
        <v>3.020291504439096E-3</v>
      </c>
    </row>
    <row r="293" spans="1:18" s="1" customFormat="1" ht="13.5" thickBot="1" x14ac:dyDescent="0.25">
      <c r="A293" s="17">
        <v>41852</v>
      </c>
      <c r="B293" s="4">
        <f t="shared" si="75"/>
        <v>8</v>
      </c>
      <c r="C293" s="48"/>
      <c r="D293" s="48"/>
      <c r="E293" s="47">
        <f t="shared" si="64"/>
        <v>9.7916666666666555E-2</v>
      </c>
      <c r="F293" s="58">
        <v>9.7916666666666555E-2</v>
      </c>
      <c r="G293" s="25">
        <f t="shared" si="67"/>
        <v>0</v>
      </c>
      <c r="H293" s="25">
        <f t="shared" si="68"/>
        <v>9.7916666666666555E-2</v>
      </c>
      <c r="I293" s="24">
        <f t="shared" si="73"/>
        <v>9.7932576775920391E-2</v>
      </c>
      <c r="J293" s="25">
        <f t="shared" si="65"/>
        <v>9.7932558948118781E-2</v>
      </c>
      <c r="K293" s="25">
        <f t="shared" si="69"/>
        <v>1.7827801609970884E-8</v>
      </c>
      <c r="L293" s="25">
        <f t="shared" si="70"/>
        <v>0</v>
      </c>
      <c r="M293" s="25">
        <f t="shared" si="74"/>
        <v>1.5864030089575032E-9</v>
      </c>
      <c r="N293" s="25">
        <f t="shared" si="71"/>
        <v>9.835698655536519E-10</v>
      </c>
      <c r="O293" s="25">
        <f t="shared" si="72"/>
        <v>9.835698655536519E-10</v>
      </c>
      <c r="P293" s="4">
        <f>'App MESURE'!T289</f>
        <v>4.689007221533302E-2</v>
      </c>
      <c r="Q293" s="85">
        <v>23.824044449999999</v>
      </c>
      <c r="R293" s="79">
        <f t="shared" si="66"/>
        <v>2.1986787801198228E-3</v>
      </c>
    </row>
    <row r="294" spans="1:18" s="1" customFormat="1" x14ac:dyDescent="0.2">
      <c r="A294" s="17">
        <v>41883</v>
      </c>
      <c r="B294" s="1">
        <f t="shared" si="75"/>
        <v>9</v>
      </c>
      <c r="C294" s="47"/>
      <c r="D294" s="47"/>
      <c r="E294" s="47">
        <f t="shared" si="64"/>
        <v>17.193749999999952</v>
      </c>
      <c r="F294" s="51">
        <v>17.193749999999952</v>
      </c>
      <c r="G294" s="16">
        <f t="shared" si="67"/>
        <v>0</v>
      </c>
      <c r="H294" s="16">
        <f t="shared" si="68"/>
        <v>17.193749999999952</v>
      </c>
      <c r="I294" s="23">
        <f t="shared" si="73"/>
        <v>17.193750017827753</v>
      </c>
      <c r="J294" s="16">
        <f t="shared" si="65"/>
        <v>17.070007209267036</v>
      </c>
      <c r="K294" s="16">
        <f t="shared" si="69"/>
        <v>0.12374280856071707</v>
      </c>
      <c r="L294" s="16">
        <f t="shared" si="70"/>
        <v>0</v>
      </c>
      <c r="M294" s="16">
        <f t="shared" si="74"/>
        <v>6.0283314340385133E-10</v>
      </c>
      <c r="N294" s="16">
        <f t="shared" si="71"/>
        <v>3.737565489103878E-10</v>
      </c>
      <c r="O294" s="16">
        <f t="shared" si="72"/>
        <v>3.737565489103878E-10</v>
      </c>
      <c r="P294" s="1">
        <f>'App MESURE'!T290</f>
        <v>0.59948705230140764</v>
      </c>
      <c r="Q294" s="84">
        <v>21.97843117</v>
      </c>
      <c r="R294" s="78">
        <f t="shared" si="66"/>
        <v>0.3593847254289062</v>
      </c>
    </row>
    <row r="295" spans="1:18" s="1" customFormat="1" x14ac:dyDescent="0.2">
      <c r="A295" s="17">
        <v>41913</v>
      </c>
      <c r="B295" s="1">
        <f t="shared" si="75"/>
        <v>10</v>
      </c>
      <c r="C295" s="47"/>
      <c r="D295" s="47"/>
      <c r="E295" s="47">
        <f t="shared" si="64"/>
        <v>4.0624999999999911</v>
      </c>
      <c r="F295" s="51">
        <v>4.0624999999999911</v>
      </c>
      <c r="G295" s="16">
        <f t="shared" si="67"/>
        <v>0</v>
      </c>
      <c r="H295" s="16">
        <f t="shared" si="68"/>
        <v>4.0624999999999911</v>
      </c>
      <c r="I295" s="23">
        <f t="shared" si="73"/>
        <v>4.1862428085607082</v>
      </c>
      <c r="J295" s="16">
        <f t="shared" si="65"/>
        <v>4.1844457404461197</v>
      </c>
      <c r="K295" s="16">
        <f t="shared" si="69"/>
        <v>1.7970681145884626E-3</v>
      </c>
      <c r="L295" s="16">
        <f t="shared" si="70"/>
        <v>0</v>
      </c>
      <c r="M295" s="16">
        <f t="shared" si="74"/>
        <v>2.2907659449346352E-10</v>
      </c>
      <c r="N295" s="16">
        <f t="shared" si="71"/>
        <v>1.4202748858594739E-10</v>
      </c>
      <c r="O295" s="16">
        <f t="shared" si="72"/>
        <v>1.4202748858594739E-10</v>
      </c>
      <c r="P295" s="1">
        <f>'App MESURE'!T291</f>
        <v>7.8150120358888367E-3</v>
      </c>
      <c r="Q295" s="84">
        <v>22.00689113</v>
      </c>
      <c r="R295" s="78">
        <f t="shared" si="66"/>
        <v>6.1074410901194328E-5</v>
      </c>
    </row>
    <row r="296" spans="1:18" s="1" customFormat="1" x14ac:dyDescent="0.2">
      <c r="A296" s="17">
        <v>41944</v>
      </c>
      <c r="B296" s="1">
        <f t="shared" si="75"/>
        <v>11</v>
      </c>
      <c r="C296" s="47"/>
      <c r="D296" s="47"/>
      <c r="E296" s="47">
        <f t="shared" si="64"/>
        <v>165.85833333333295</v>
      </c>
      <c r="F296" s="51">
        <v>165.85833333333295</v>
      </c>
      <c r="G296" s="16">
        <f t="shared" si="67"/>
        <v>13.638076556482469</v>
      </c>
      <c r="H296" s="16">
        <f t="shared" si="68"/>
        <v>152.22025677685048</v>
      </c>
      <c r="I296" s="23">
        <f t="shared" si="73"/>
        <v>152.22205384496507</v>
      </c>
      <c r="J296" s="16">
        <f t="shared" si="65"/>
        <v>77.821056550640037</v>
      </c>
      <c r="K296" s="16">
        <f t="shared" si="69"/>
        <v>74.400997294325038</v>
      </c>
      <c r="L296" s="16">
        <f t="shared" si="70"/>
        <v>8.37242185058426</v>
      </c>
      <c r="M296" s="16">
        <f t="shared" si="74"/>
        <v>8.3724218506713104</v>
      </c>
      <c r="N296" s="16">
        <f t="shared" si="71"/>
        <v>5.1909015474162121</v>
      </c>
      <c r="O296" s="16">
        <f t="shared" si="72"/>
        <v>18.828978103898681</v>
      </c>
      <c r="P296" s="1">
        <f>'App MESURE'!T292</f>
        <v>9.1389002844846452</v>
      </c>
      <c r="Q296" s="84">
        <v>15.5516389</v>
      </c>
      <c r="R296" s="78">
        <f t="shared" si="66"/>
        <v>93.897608146299874</v>
      </c>
    </row>
    <row r="297" spans="1:18" s="1" customFormat="1" x14ac:dyDescent="0.2">
      <c r="A297" s="17">
        <v>41974</v>
      </c>
      <c r="B297" s="1">
        <f t="shared" si="75"/>
        <v>12</v>
      </c>
      <c r="C297" s="47"/>
      <c r="D297" s="47"/>
      <c r="E297" s="47">
        <f t="shared" si="64"/>
        <v>55.612499999999869</v>
      </c>
      <c r="F297" s="51">
        <v>55.612499999999869</v>
      </c>
      <c r="G297" s="16">
        <f t="shared" si="67"/>
        <v>2.2673773781491686</v>
      </c>
      <c r="H297" s="16">
        <f t="shared" si="68"/>
        <v>53.345122621850699</v>
      </c>
      <c r="I297" s="23">
        <f t="shared" si="73"/>
        <v>119.37369806559147</v>
      </c>
      <c r="J297" s="16">
        <f t="shared" si="65"/>
        <v>58.956653225035652</v>
      </c>
      <c r="K297" s="16">
        <f t="shared" si="69"/>
        <v>60.417044840555818</v>
      </c>
      <c r="L297" s="16">
        <f t="shared" si="70"/>
        <v>2.2026775621307739</v>
      </c>
      <c r="M297" s="16">
        <f t="shared" si="74"/>
        <v>5.3841978653858718</v>
      </c>
      <c r="N297" s="16">
        <f t="shared" si="71"/>
        <v>3.3382026765392405</v>
      </c>
      <c r="O297" s="16">
        <f t="shared" si="72"/>
        <v>5.6055800546884091</v>
      </c>
      <c r="P297" s="1">
        <f>'App MESURE'!T293</f>
        <v>10.995721934495581</v>
      </c>
      <c r="Q297" s="84">
        <v>11.34399215</v>
      </c>
      <c r="R297" s="78">
        <f t="shared" si="66"/>
        <v>29.053629484451193</v>
      </c>
    </row>
    <row r="298" spans="1:18" s="1" customFormat="1" x14ac:dyDescent="0.2">
      <c r="A298" s="17">
        <v>42005</v>
      </c>
      <c r="B298" s="1">
        <f t="shared" si="75"/>
        <v>1</v>
      </c>
      <c r="C298" s="47"/>
      <c r="D298" s="47"/>
      <c r="E298" s="47">
        <f t="shared" si="64"/>
        <v>68.037499999999866</v>
      </c>
      <c r="F298" s="51">
        <v>68.037499999999866</v>
      </c>
      <c r="G298" s="16">
        <f t="shared" si="67"/>
        <v>3.5488855587225077</v>
      </c>
      <c r="H298" s="16">
        <f t="shared" si="68"/>
        <v>64.488614441277363</v>
      </c>
      <c r="I298" s="23">
        <f t="shared" si="73"/>
        <v>122.70298171970241</v>
      </c>
      <c r="J298" s="16">
        <f t="shared" si="65"/>
        <v>56.907177996324712</v>
      </c>
      <c r="K298" s="16">
        <f t="shared" si="69"/>
        <v>65.795803723377702</v>
      </c>
      <c r="L298" s="16">
        <f t="shared" si="70"/>
        <v>4.5757953917265093</v>
      </c>
      <c r="M298" s="16">
        <f t="shared" si="74"/>
        <v>6.6217905805731396</v>
      </c>
      <c r="N298" s="16">
        <f t="shared" si="71"/>
        <v>4.1055101599553465</v>
      </c>
      <c r="O298" s="16">
        <f t="shared" si="72"/>
        <v>7.6543957186778542</v>
      </c>
      <c r="P298" s="1">
        <f>'App MESURE'!T294</f>
        <v>7.3187587716098896</v>
      </c>
      <c r="Q298" s="84">
        <v>10.53935192</v>
      </c>
      <c r="R298" s="78">
        <f t="shared" si="66"/>
        <v>0.11265216023710363</v>
      </c>
    </row>
    <row r="299" spans="1:18" s="1" customFormat="1" x14ac:dyDescent="0.2">
      <c r="A299" s="17">
        <v>42036</v>
      </c>
      <c r="B299" s="1">
        <f t="shared" si="75"/>
        <v>2</v>
      </c>
      <c r="C299" s="47"/>
      <c r="D299" s="47"/>
      <c r="E299" s="47">
        <f t="shared" si="64"/>
        <v>24.747916666666629</v>
      </c>
      <c r="F299" s="51">
        <v>24.747916666666629</v>
      </c>
      <c r="G299" s="16">
        <f t="shared" si="67"/>
        <v>0</v>
      </c>
      <c r="H299" s="16">
        <f t="shared" si="68"/>
        <v>24.747916666666629</v>
      </c>
      <c r="I299" s="23">
        <f t="shared" si="73"/>
        <v>85.967924998317812</v>
      </c>
      <c r="J299" s="16">
        <f t="shared" si="65"/>
        <v>49.528938113314062</v>
      </c>
      <c r="K299" s="16">
        <f t="shared" si="69"/>
        <v>36.43898688500375</v>
      </c>
      <c r="L299" s="16">
        <f t="shared" si="70"/>
        <v>0</v>
      </c>
      <c r="M299" s="16">
        <f t="shared" si="74"/>
        <v>2.5162804206177931</v>
      </c>
      <c r="N299" s="16">
        <f t="shared" si="71"/>
        <v>1.5600938607830317</v>
      </c>
      <c r="O299" s="16">
        <f t="shared" si="72"/>
        <v>1.5600938607830317</v>
      </c>
      <c r="P299" s="1">
        <f>'App MESURE'!T295</f>
        <v>0.92128908016631383</v>
      </c>
      <c r="Q299" s="84">
        <v>9.6659675860000007</v>
      </c>
      <c r="R299" s="78">
        <f t="shared" si="66"/>
        <v>0.40807154773877302</v>
      </c>
    </row>
    <row r="300" spans="1:18" s="1" customFormat="1" x14ac:dyDescent="0.2">
      <c r="A300" s="17">
        <v>42064</v>
      </c>
      <c r="B300" s="1">
        <f t="shared" si="75"/>
        <v>3</v>
      </c>
      <c r="C300" s="47"/>
      <c r="D300" s="47"/>
      <c r="E300" s="47">
        <f t="shared" si="64"/>
        <v>58.841666666666569</v>
      </c>
      <c r="F300" s="51">
        <v>58.841666666666569</v>
      </c>
      <c r="G300" s="16">
        <f t="shared" si="67"/>
        <v>2.6004319857763813</v>
      </c>
      <c r="H300" s="16">
        <f t="shared" si="68"/>
        <v>56.241234680890187</v>
      </c>
      <c r="I300" s="23">
        <f t="shared" si="73"/>
        <v>92.68022156589393</v>
      </c>
      <c r="J300" s="16">
        <f t="shared" si="65"/>
        <v>60.989904167827603</v>
      </c>
      <c r="K300" s="16">
        <f t="shared" si="69"/>
        <v>31.690317398066327</v>
      </c>
      <c r="L300" s="16">
        <f t="shared" si="70"/>
        <v>0</v>
      </c>
      <c r="M300" s="16">
        <f t="shared" si="74"/>
        <v>0.95618655983476142</v>
      </c>
      <c r="N300" s="16">
        <f t="shared" si="71"/>
        <v>0.59283566709755209</v>
      </c>
      <c r="O300" s="16">
        <f t="shared" si="72"/>
        <v>3.1932676528739332</v>
      </c>
      <c r="P300" s="1">
        <f>'App MESURE'!T296</f>
        <v>2.8725211175140415</v>
      </c>
      <c r="Q300" s="84">
        <v>13.948258060000001</v>
      </c>
      <c r="R300" s="78">
        <f t="shared" si="66"/>
        <v>0.10287833994537428</v>
      </c>
    </row>
    <row r="301" spans="1:18" s="1" customFormat="1" x14ac:dyDescent="0.2">
      <c r="A301" s="17">
        <v>42095</v>
      </c>
      <c r="B301" s="1">
        <f t="shared" si="75"/>
        <v>4</v>
      </c>
      <c r="C301" s="47"/>
      <c r="D301" s="47"/>
      <c r="E301" s="47">
        <f t="shared" si="64"/>
        <v>16.229166666666661</v>
      </c>
      <c r="F301" s="51">
        <v>16.229166666666661</v>
      </c>
      <c r="G301" s="16">
        <f t="shared" si="67"/>
        <v>0</v>
      </c>
      <c r="H301" s="16">
        <f t="shared" si="68"/>
        <v>16.229166666666661</v>
      </c>
      <c r="I301" s="23">
        <f t="shared" si="73"/>
        <v>47.919484064732984</v>
      </c>
      <c r="J301" s="16">
        <f t="shared" si="65"/>
        <v>43.058773867483993</v>
      </c>
      <c r="K301" s="16">
        <f t="shared" si="69"/>
        <v>4.8607101972489914</v>
      </c>
      <c r="L301" s="16">
        <f t="shared" si="70"/>
        <v>0</v>
      </c>
      <c r="M301" s="16">
        <f t="shared" si="74"/>
        <v>0.36335089273720933</v>
      </c>
      <c r="N301" s="16">
        <f t="shared" si="71"/>
        <v>0.22527755349706979</v>
      </c>
      <c r="O301" s="16">
        <f t="shared" si="72"/>
        <v>0.22527755349706979</v>
      </c>
      <c r="P301" s="1">
        <f>'App MESURE'!T297</f>
        <v>0.30793668393026474</v>
      </c>
      <c r="Q301" s="84">
        <v>16.696938070000002</v>
      </c>
      <c r="R301" s="78">
        <f t="shared" si="66"/>
        <v>6.8325318439719351E-3</v>
      </c>
    </row>
    <row r="302" spans="1:18" s="1" customFormat="1" x14ac:dyDescent="0.2">
      <c r="A302" s="17">
        <v>42125</v>
      </c>
      <c r="B302" s="1">
        <f t="shared" si="75"/>
        <v>5</v>
      </c>
      <c r="C302" s="47"/>
      <c r="D302" s="47"/>
      <c r="E302" s="47">
        <f t="shared" si="64"/>
        <v>28.585416666666642</v>
      </c>
      <c r="F302" s="51">
        <v>28.585416666666642</v>
      </c>
      <c r="G302" s="16">
        <f t="shared" si="67"/>
        <v>0</v>
      </c>
      <c r="H302" s="16">
        <f t="shared" si="68"/>
        <v>28.585416666666642</v>
      </c>
      <c r="I302" s="23">
        <f t="shared" si="73"/>
        <v>33.446126863915637</v>
      </c>
      <c r="J302" s="16">
        <f t="shared" si="65"/>
        <v>32.507275208843595</v>
      </c>
      <c r="K302" s="16">
        <f t="shared" si="69"/>
        <v>0.93885165507204249</v>
      </c>
      <c r="L302" s="16">
        <f t="shared" si="70"/>
        <v>0</v>
      </c>
      <c r="M302" s="16">
        <f t="shared" si="74"/>
        <v>0.13807333924013954</v>
      </c>
      <c r="N302" s="16">
        <f t="shared" si="71"/>
        <v>8.5605470328886518E-2</v>
      </c>
      <c r="O302" s="16">
        <f t="shared" si="72"/>
        <v>8.5605470328886518E-2</v>
      </c>
      <c r="P302" s="1">
        <f>'App MESURE'!T298</f>
        <v>0.18579560872419573</v>
      </c>
      <c r="Q302" s="84">
        <v>21.537871320000001</v>
      </c>
      <c r="R302" s="78">
        <f t="shared" si="66"/>
        <v>1.0038063831671214E-2</v>
      </c>
    </row>
    <row r="303" spans="1:18" s="1" customFormat="1" x14ac:dyDescent="0.2">
      <c r="A303" s="17">
        <v>42156</v>
      </c>
      <c r="B303" s="1">
        <f t="shared" si="75"/>
        <v>6</v>
      </c>
      <c r="C303" s="47"/>
      <c r="D303" s="47"/>
      <c r="E303" s="47">
        <f t="shared" si="64"/>
        <v>6.0520833333333233</v>
      </c>
      <c r="F303" s="51">
        <v>6.0520833333333233</v>
      </c>
      <c r="G303" s="16">
        <f t="shared" si="67"/>
        <v>0</v>
      </c>
      <c r="H303" s="16">
        <f t="shared" si="68"/>
        <v>6.0520833333333233</v>
      </c>
      <c r="I303" s="23">
        <f t="shared" si="73"/>
        <v>6.9909349884053658</v>
      </c>
      <c r="J303" s="16">
        <f t="shared" si="65"/>
        <v>6.9835557807058919</v>
      </c>
      <c r="K303" s="16">
        <f t="shared" si="69"/>
        <v>7.3792076994738665E-3</v>
      </c>
      <c r="L303" s="16">
        <f t="shared" si="70"/>
        <v>0</v>
      </c>
      <c r="M303" s="16">
        <f t="shared" si="74"/>
        <v>5.2467868911253018E-2</v>
      </c>
      <c r="N303" s="16">
        <f t="shared" si="71"/>
        <v>3.2530078724976874E-2</v>
      </c>
      <c r="O303" s="16">
        <f t="shared" si="72"/>
        <v>3.2530078724976874E-2</v>
      </c>
      <c r="P303" s="1">
        <f>'App MESURE'!T299</f>
        <v>4.6259829309212956E-2</v>
      </c>
      <c r="Q303" s="84">
        <v>22.893348169999999</v>
      </c>
      <c r="R303" s="78">
        <f t="shared" si="66"/>
        <v>1.8850605110533103E-4</v>
      </c>
    </row>
    <row r="304" spans="1:18" s="1" customFormat="1" x14ac:dyDescent="0.2">
      <c r="A304" s="17">
        <v>42186</v>
      </c>
      <c r="B304" s="1">
        <f t="shared" si="75"/>
        <v>7</v>
      </c>
      <c r="C304" s="47"/>
      <c r="D304" s="47"/>
      <c r="E304" s="47">
        <f t="shared" si="64"/>
        <v>2.3604166666666666</v>
      </c>
      <c r="F304" s="51">
        <v>2.3604166666666666</v>
      </c>
      <c r="G304" s="16">
        <f t="shared" si="67"/>
        <v>0</v>
      </c>
      <c r="H304" s="16">
        <f t="shared" si="68"/>
        <v>2.3604166666666666</v>
      </c>
      <c r="I304" s="23">
        <f t="shared" si="73"/>
        <v>2.3677958743661405</v>
      </c>
      <c r="J304" s="16">
        <f t="shared" si="65"/>
        <v>2.3676153174889736</v>
      </c>
      <c r="K304" s="16">
        <f t="shared" si="69"/>
        <v>1.8055687716689306E-4</v>
      </c>
      <c r="L304" s="16">
        <f t="shared" si="70"/>
        <v>0</v>
      </c>
      <c r="M304" s="16">
        <f t="shared" si="74"/>
        <v>1.9937790186276144E-2</v>
      </c>
      <c r="N304" s="16">
        <f t="shared" si="71"/>
        <v>1.2361429915491209E-2</v>
      </c>
      <c r="O304" s="16">
        <f t="shared" si="72"/>
        <v>1.2361429915491209E-2</v>
      </c>
      <c r="P304" s="1">
        <f>'App MESURE'!T300</f>
        <v>2.2436647457874395E-2</v>
      </c>
      <c r="Q304" s="84">
        <v>26.218350390000001</v>
      </c>
      <c r="R304" s="78">
        <f t="shared" si="66"/>
        <v>1.0151000852634588E-4</v>
      </c>
    </row>
    <row r="305" spans="1:18" s="1" customFormat="1" ht="13.5" thickBot="1" x14ac:dyDescent="0.25">
      <c r="A305" s="17">
        <v>42217</v>
      </c>
      <c r="B305" s="4">
        <f t="shared" si="75"/>
        <v>8</v>
      </c>
      <c r="C305" s="48"/>
      <c r="D305" s="48"/>
      <c r="E305" s="47">
        <f t="shared" si="64"/>
        <v>6.462499999999987</v>
      </c>
      <c r="F305" s="58">
        <v>6.462499999999987</v>
      </c>
      <c r="G305" s="25">
        <f t="shared" si="67"/>
        <v>0</v>
      </c>
      <c r="H305" s="25">
        <f t="shared" si="68"/>
        <v>6.462499999999987</v>
      </c>
      <c r="I305" s="24">
        <f t="shared" si="73"/>
        <v>6.4626805568771539</v>
      </c>
      <c r="J305" s="25">
        <f t="shared" si="65"/>
        <v>6.4579598834220944</v>
      </c>
      <c r="K305" s="25">
        <f t="shared" si="69"/>
        <v>4.7206734550595542E-3</v>
      </c>
      <c r="L305" s="25">
        <f t="shared" si="70"/>
        <v>0</v>
      </c>
      <c r="M305" s="25">
        <f t="shared" si="74"/>
        <v>7.5763602707849351E-3</v>
      </c>
      <c r="N305" s="25">
        <f t="shared" si="71"/>
        <v>4.69734336788666E-3</v>
      </c>
      <c r="O305" s="25">
        <f t="shared" si="72"/>
        <v>4.69734336788666E-3</v>
      </c>
      <c r="P305" s="4">
        <f>'App MESURE'!T301</f>
        <v>1.9789627252170112E-2</v>
      </c>
      <c r="Q305" s="85">
        <v>24.401194</v>
      </c>
      <c r="R305" s="79">
        <f t="shared" si="66"/>
        <v>2.27777032843802E-4</v>
      </c>
    </row>
    <row r="306" spans="1:18" s="1" customFormat="1" x14ac:dyDescent="0.2">
      <c r="A306" s="17">
        <v>42248</v>
      </c>
      <c r="B306" s="1">
        <f t="shared" si="75"/>
        <v>9</v>
      </c>
      <c r="C306" s="47"/>
      <c r="D306" s="47"/>
      <c r="E306" s="47">
        <f t="shared" si="64"/>
        <v>14.802083333333261</v>
      </c>
      <c r="F306" s="51">
        <v>14.802083333333261</v>
      </c>
      <c r="G306" s="16">
        <f t="shared" si="67"/>
        <v>0</v>
      </c>
      <c r="H306" s="16">
        <f t="shared" si="68"/>
        <v>14.802083333333261</v>
      </c>
      <c r="I306" s="23">
        <f t="shared" si="73"/>
        <v>14.806804006788321</v>
      </c>
      <c r="J306" s="16">
        <f t="shared" si="65"/>
        <v>14.717961668136562</v>
      </c>
      <c r="K306" s="16">
        <f t="shared" si="69"/>
        <v>8.8842338651758723E-2</v>
      </c>
      <c r="L306" s="16">
        <f t="shared" si="70"/>
        <v>0</v>
      </c>
      <c r="M306" s="16">
        <f t="shared" si="74"/>
        <v>2.8790169028982751E-3</v>
      </c>
      <c r="N306" s="16">
        <f t="shared" si="71"/>
        <v>1.7849904797969305E-3</v>
      </c>
      <c r="O306" s="16">
        <f t="shared" si="72"/>
        <v>1.7849904797969305E-3</v>
      </c>
      <c r="P306" s="1">
        <f>'App MESURE'!T302</f>
        <v>1.3344763294186297</v>
      </c>
      <c r="Q306" s="84">
        <v>21.163317769999999</v>
      </c>
      <c r="R306" s="78">
        <f t="shared" si="66"/>
        <v>1.776066204882579</v>
      </c>
    </row>
    <row r="307" spans="1:18" s="1" customFormat="1" x14ac:dyDescent="0.2">
      <c r="A307" s="17">
        <v>42278</v>
      </c>
      <c r="B307" s="1">
        <f t="shared" si="75"/>
        <v>10</v>
      </c>
      <c r="C307" s="47"/>
      <c r="D307" s="47"/>
      <c r="E307" s="47">
        <f t="shared" si="64"/>
        <v>36.87083333333328</v>
      </c>
      <c r="F307" s="51">
        <v>36.87083333333328</v>
      </c>
      <c r="G307" s="16">
        <f t="shared" si="67"/>
        <v>0.33437141026893519</v>
      </c>
      <c r="H307" s="16">
        <f t="shared" si="68"/>
        <v>36.536461923064344</v>
      </c>
      <c r="I307" s="23">
        <f t="shared" si="73"/>
        <v>36.625304261716103</v>
      </c>
      <c r="J307" s="16">
        <f t="shared" si="65"/>
        <v>35.170619692912851</v>
      </c>
      <c r="K307" s="16">
        <f t="shared" si="69"/>
        <v>1.4546845688032519</v>
      </c>
      <c r="L307" s="16">
        <f t="shared" si="70"/>
        <v>0</v>
      </c>
      <c r="M307" s="16">
        <f t="shared" si="74"/>
        <v>1.0940264231013447E-3</v>
      </c>
      <c r="N307" s="16">
        <f t="shared" si="71"/>
        <v>6.7829638232283366E-4</v>
      </c>
      <c r="O307" s="16">
        <f t="shared" si="72"/>
        <v>0.33504970665125799</v>
      </c>
      <c r="P307" s="1">
        <f>'App MESURE'!T303</f>
        <v>0.17281260485812242</v>
      </c>
      <c r="Q307" s="84">
        <v>20.240277710000001</v>
      </c>
      <c r="R307" s="78">
        <f t="shared" si="66"/>
        <v>2.6320877198236236E-2</v>
      </c>
    </row>
    <row r="308" spans="1:18" s="1" customFormat="1" x14ac:dyDescent="0.2">
      <c r="A308" s="17">
        <v>42309</v>
      </c>
      <c r="B308" s="1">
        <f t="shared" si="75"/>
        <v>11</v>
      </c>
      <c r="C308" s="47"/>
      <c r="D308" s="47"/>
      <c r="E308" s="47">
        <f t="shared" si="64"/>
        <v>22.285416666666581</v>
      </c>
      <c r="F308" s="51">
        <v>22.285416666666581</v>
      </c>
      <c r="G308" s="16">
        <f t="shared" si="67"/>
        <v>0</v>
      </c>
      <c r="H308" s="16">
        <f t="shared" si="68"/>
        <v>22.285416666666581</v>
      </c>
      <c r="I308" s="23">
        <f t="shared" si="73"/>
        <v>23.740101235469833</v>
      </c>
      <c r="J308" s="16">
        <f t="shared" si="65"/>
        <v>22.941031045832926</v>
      </c>
      <c r="K308" s="16">
        <f t="shared" si="69"/>
        <v>0.79907018963690746</v>
      </c>
      <c r="L308" s="16">
        <f t="shared" si="70"/>
        <v>0</v>
      </c>
      <c r="M308" s="16">
        <f t="shared" si="74"/>
        <v>4.15730040778511E-4</v>
      </c>
      <c r="N308" s="16">
        <f t="shared" si="71"/>
        <v>2.577526252826768E-4</v>
      </c>
      <c r="O308" s="16">
        <f t="shared" si="72"/>
        <v>2.577526252826768E-4</v>
      </c>
      <c r="P308" s="1">
        <f>'App MESURE'!T304</f>
        <v>0.11394791742650819</v>
      </c>
      <c r="Q308" s="84">
        <v>15.33243208</v>
      </c>
      <c r="R308" s="78">
        <f t="shared" si="66"/>
        <v>1.2925453572529817E-2</v>
      </c>
    </row>
    <row r="309" spans="1:18" s="1" customFormat="1" x14ac:dyDescent="0.2">
      <c r="A309" s="17">
        <v>42339</v>
      </c>
      <c r="B309" s="1">
        <f t="shared" si="75"/>
        <v>12</v>
      </c>
      <c r="C309" s="47"/>
      <c r="D309" s="47"/>
      <c r="E309" s="47">
        <f t="shared" si="64"/>
        <v>5.4166666666666599E-2</v>
      </c>
      <c r="F309" s="51">
        <v>5.4166666666666599E-2</v>
      </c>
      <c r="G309" s="16">
        <f t="shared" si="67"/>
        <v>0</v>
      </c>
      <c r="H309" s="16">
        <f t="shared" si="68"/>
        <v>5.4166666666666599E-2</v>
      </c>
      <c r="I309" s="23">
        <f t="shared" si="73"/>
        <v>0.85323685630357404</v>
      </c>
      <c r="J309" s="16">
        <f t="shared" si="65"/>
        <v>0.85319394391620074</v>
      </c>
      <c r="K309" s="16">
        <f t="shared" si="69"/>
        <v>4.291238737330616E-5</v>
      </c>
      <c r="L309" s="16">
        <f t="shared" si="70"/>
        <v>0</v>
      </c>
      <c r="M309" s="16">
        <f t="shared" si="74"/>
        <v>1.579774154958342E-4</v>
      </c>
      <c r="N309" s="16">
        <f t="shared" si="71"/>
        <v>9.7945997607417205E-5</v>
      </c>
      <c r="O309" s="16">
        <f t="shared" si="72"/>
        <v>9.7945997607417205E-5</v>
      </c>
      <c r="P309" s="1">
        <f>'App MESURE'!T305</f>
        <v>5.0923626814501452E-2</v>
      </c>
      <c r="Q309" s="84">
        <v>14.656106210000001</v>
      </c>
      <c r="R309" s="78">
        <f t="shared" si="66"/>
        <v>2.5832498305007907E-3</v>
      </c>
    </row>
    <row r="310" spans="1:18" s="1" customFormat="1" x14ac:dyDescent="0.2">
      <c r="A310" s="17">
        <v>42370</v>
      </c>
      <c r="B310" s="1">
        <f t="shared" si="75"/>
        <v>1</v>
      </c>
      <c r="C310" s="47"/>
      <c r="D310" s="47"/>
      <c r="E310" s="47">
        <f t="shared" si="64"/>
        <v>15.749999999999915</v>
      </c>
      <c r="F310" s="51">
        <v>15.749999999999915</v>
      </c>
      <c r="G310" s="16">
        <f t="shared" si="67"/>
        <v>0</v>
      </c>
      <c r="H310" s="16">
        <f t="shared" si="68"/>
        <v>15.749999999999915</v>
      </c>
      <c r="I310" s="23">
        <f t="shared" si="73"/>
        <v>15.750042912387288</v>
      </c>
      <c r="J310" s="16">
        <f t="shared" si="65"/>
        <v>15.454929914935725</v>
      </c>
      <c r="K310" s="16">
        <f t="shared" si="69"/>
        <v>0.29511299745156272</v>
      </c>
      <c r="L310" s="16">
        <f t="shared" si="70"/>
        <v>0</v>
      </c>
      <c r="M310" s="16">
        <f t="shared" si="74"/>
        <v>6.0031417888416994E-5</v>
      </c>
      <c r="N310" s="16">
        <f t="shared" si="71"/>
        <v>3.7219479090818535E-5</v>
      </c>
      <c r="O310" s="16">
        <f t="shared" si="72"/>
        <v>3.7219479090818535E-5</v>
      </c>
      <c r="P310" s="1">
        <f>'App MESURE'!T306</f>
        <v>0.31814661900940966</v>
      </c>
      <c r="Q310" s="84">
        <v>13.806697809999999</v>
      </c>
      <c r="R310" s="78">
        <f t="shared" si="66"/>
        <v>0.10119359006954003</v>
      </c>
    </row>
    <row r="311" spans="1:18" s="1" customFormat="1" x14ac:dyDescent="0.2">
      <c r="A311" s="17">
        <v>42401</v>
      </c>
      <c r="B311" s="1">
        <f t="shared" si="75"/>
        <v>2</v>
      </c>
      <c r="C311" s="47"/>
      <c r="D311" s="47"/>
      <c r="E311" s="47">
        <f t="shared" si="64"/>
        <v>70.185416666666612</v>
      </c>
      <c r="F311" s="51">
        <v>70.185416666666612</v>
      </c>
      <c r="G311" s="16">
        <f t="shared" si="67"/>
        <v>3.7704205912797111</v>
      </c>
      <c r="H311" s="16">
        <f t="shared" si="68"/>
        <v>66.414996075386895</v>
      </c>
      <c r="I311" s="23">
        <f t="shared" si="73"/>
        <v>66.710109072838463</v>
      </c>
      <c r="J311" s="16">
        <f t="shared" si="65"/>
        <v>49.330045631645881</v>
      </c>
      <c r="K311" s="16">
        <f t="shared" si="69"/>
        <v>17.380063441192583</v>
      </c>
      <c r="L311" s="16">
        <f t="shared" si="70"/>
        <v>0</v>
      </c>
      <c r="M311" s="16">
        <f t="shared" si="74"/>
        <v>2.2811938797598459E-5</v>
      </c>
      <c r="N311" s="16">
        <f t="shared" si="71"/>
        <v>1.4143402054511045E-5</v>
      </c>
      <c r="O311" s="16">
        <f t="shared" si="72"/>
        <v>3.7704347346817655</v>
      </c>
      <c r="P311" s="1">
        <f>'App MESURE'!T307</f>
        <v>3.3566737179954775</v>
      </c>
      <c r="Q311" s="84">
        <v>12.48868852</v>
      </c>
      <c r="R311" s="78">
        <f t="shared" si="66"/>
        <v>0.17119817892927067</v>
      </c>
    </row>
    <row r="312" spans="1:18" s="1" customFormat="1" x14ac:dyDescent="0.2">
      <c r="A312" s="17">
        <v>42430</v>
      </c>
      <c r="B312" s="1">
        <f t="shared" si="75"/>
        <v>3</v>
      </c>
      <c r="C312" s="47"/>
      <c r="D312" s="47"/>
      <c r="E312" s="47">
        <f t="shared" si="64"/>
        <v>38.468749999999936</v>
      </c>
      <c r="F312" s="51">
        <v>38.468749999999936</v>
      </c>
      <c r="G312" s="16">
        <f t="shared" si="67"/>
        <v>0.49917972255930149</v>
      </c>
      <c r="H312" s="16">
        <f t="shared" si="68"/>
        <v>37.969570277440631</v>
      </c>
      <c r="I312" s="23">
        <f t="shared" si="73"/>
        <v>55.349633718633214</v>
      </c>
      <c r="J312" s="16">
        <f t="shared" si="65"/>
        <v>44.14780586837324</v>
      </c>
      <c r="K312" s="16">
        <f t="shared" si="69"/>
        <v>11.201827850259974</v>
      </c>
      <c r="L312" s="16">
        <f t="shared" si="70"/>
        <v>0</v>
      </c>
      <c r="M312" s="16">
        <f t="shared" si="74"/>
        <v>8.6685367430874139E-6</v>
      </c>
      <c r="N312" s="16">
        <f t="shared" si="71"/>
        <v>5.3744927807141966E-6</v>
      </c>
      <c r="O312" s="16">
        <f t="shared" si="72"/>
        <v>0.49918509705208219</v>
      </c>
      <c r="P312" s="1">
        <f>'App MESURE'!T308</f>
        <v>0.52221927201108753</v>
      </c>
      <c r="Q312" s="84">
        <v>12.47181061</v>
      </c>
      <c r="R312" s="78">
        <f t="shared" si="66"/>
        <v>5.3057321604206857E-4</v>
      </c>
    </row>
    <row r="313" spans="1:18" s="1" customFormat="1" x14ac:dyDescent="0.2">
      <c r="A313" s="17">
        <v>42461</v>
      </c>
      <c r="B313" s="1">
        <f t="shared" si="75"/>
        <v>4</v>
      </c>
      <c r="C313" s="47"/>
      <c r="D313" s="47"/>
      <c r="E313" s="47">
        <f t="shared" si="64"/>
        <v>12.749999999999991</v>
      </c>
      <c r="F313" s="51">
        <v>12.749999999999991</v>
      </c>
      <c r="G313" s="16">
        <f t="shared" si="67"/>
        <v>0</v>
      </c>
      <c r="H313" s="16">
        <f t="shared" si="68"/>
        <v>12.749999999999991</v>
      </c>
      <c r="I313" s="23">
        <f t="shared" si="73"/>
        <v>23.951827850259967</v>
      </c>
      <c r="J313" s="16">
        <f t="shared" si="65"/>
        <v>23.169884839995852</v>
      </c>
      <c r="K313" s="16">
        <f t="shared" si="69"/>
        <v>0.78194301026411495</v>
      </c>
      <c r="L313" s="16">
        <f t="shared" si="70"/>
        <v>0</v>
      </c>
      <c r="M313" s="16">
        <f t="shared" si="74"/>
        <v>3.2940439623732173E-6</v>
      </c>
      <c r="N313" s="16">
        <f t="shared" si="71"/>
        <v>2.0423072566713947E-6</v>
      </c>
      <c r="O313" s="16">
        <f t="shared" si="72"/>
        <v>2.0423072566713947E-6</v>
      </c>
      <c r="P313" s="1">
        <f>'App MESURE'!T309</f>
        <v>3.6932234298635937E-2</v>
      </c>
      <c r="Q313" s="84">
        <v>15.689428769999999</v>
      </c>
      <c r="R313" s="78">
        <f t="shared" si="66"/>
        <v>1.3638390805201332E-3</v>
      </c>
    </row>
    <row r="314" spans="1:18" s="1" customFormat="1" x14ac:dyDescent="0.2">
      <c r="A314" s="17">
        <v>42491</v>
      </c>
      <c r="B314" s="1">
        <f t="shared" si="75"/>
        <v>5</v>
      </c>
      <c r="C314" s="47"/>
      <c r="D314" s="47"/>
      <c r="E314" s="47">
        <f t="shared" si="64"/>
        <v>43.40624999999995</v>
      </c>
      <c r="F314" s="51">
        <v>43.40624999999995</v>
      </c>
      <c r="G314" s="16">
        <f t="shared" si="67"/>
        <v>1.008430961318326</v>
      </c>
      <c r="H314" s="16">
        <f t="shared" si="68"/>
        <v>42.397819038681625</v>
      </c>
      <c r="I314" s="23">
        <f t="shared" si="73"/>
        <v>43.17976204894574</v>
      </c>
      <c r="J314" s="16">
        <f t="shared" si="65"/>
        <v>40.463539077684047</v>
      </c>
      <c r="K314" s="16">
        <f t="shared" si="69"/>
        <v>2.7162229712616934</v>
      </c>
      <c r="L314" s="16">
        <f t="shared" si="70"/>
        <v>0</v>
      </c>
      <c r="M314" s="16">
        <f t="shared" si="74"/>
        <v>1.2517367057018226E-6</v>
      </c>
      <c r="N314" s="16">
        <f t="shared" si="71"/>
        <v>7.7607675753512994E-7</v>
      </c>
      <c r="O314" s="16">
        <f t="shared" si="72"/>
        <v>1.0084317373950835</v>
      </c>
      <c r="P314" s="1">
        <f>'App MESURE'!T310</f>
        <v>3.1007950981107313E-2</v>
      </c>
      <c r="Q314" s="84">
        <v>19.057529550000002</v>
      </c>
      <c r="R314" s="78">
        <f t="shared" si="66"/>
        <v>0.95535725824783413</v>
      </c>
    </row>
    <row r="315" spans="1:18" s="1" customFormat="1" x14ac:dyDescent="0.2">
      <c r="A315" s="17">
        <v>42522</v>
      </c>
      <c r="B315" s="1">
        <f t="shared" si="75"/>
        <v>6</v>
      </c>
      <c r="C315" s="47"/>
      <c r="D315" s="47"/>
      <c r="E315" s="47">
        <f t="shared" si="64"/>
        <v>2.3437499999999987</v>
      </c>
      <c r="F315" s="51">
        <v>2.3437499999999987</v>
      </c>
      <c r="G315" s="16">
        <f t="shared" si="67"/>
        <v>0</v>
      </c>
      <c r="H315" s="16">
        <f t="shared" si="68"/>
        <v>2.3437499999999987</v>
      </c>
      <c r="I315" s="23">
        <f t="shared" si="73"/>
        <v>5.0599729712616917</v>
      </c>
      <c r="J315" s="16">
        <f t="shared" si="65"/>
        <v>5.0570123207960318</v>
      </c>
      <c r="K315" s="16">
        <f t="shared" si="69"/>
        <v>2.9606504656598531E-3</v>
      </c>
      <c r="L315" s="16">
        <f t="shared" si="70"/>
        <v>0</v>
      </c>
      <c r="M315" s="16">
        <f t="shared" si="74"/>
        <v>4.7565994816669263E-7</v>
      </c>
      <c r="N315" s="16">
        <f t="shared" si="71"/>
        <v>2.9490916786334943E-7</v>
      </c>
      <c r="O315" s="16">
        <f t="shared" si="72"/>
        <v>2.9490916786334943E-7</v>
      </c>
      <c r="P315" s="1">
        <f>'App MESURE'!T311</f>
        <v>1.7394704208913859E-2</v>
      </c>
      <c r="Q315" s="84">
        <v>22.497259530000001</v>
      </c>
      <c r="R315" s="78">
        <f t="shared" si="66"/>
        <v>3.0256547488708997E-4</v>
      </c>
    </row>
    <row r="316" spans="1:18" s="1" customFormat="1" x14ac:dyDescent="0.2">
      <c r="A316" s="17">
        <v>42552</v>
      </c>
      <c r="B316" s="1">
        <f t="shared" si="75"/>
        <v>7</v>
      </c>
      <c r="C316" s="47"/>
      <c r="D316" s="47"/>
      <c r="E316" s="47">
        <f t="shared" si="64"/>
        <v>3.5333333333333226</v>
      </c>
      <c r="F316" s="51">
        <v>3.5333333333333226</v>
      </c>
      <c r="G316" s="16">
        <f t="shared" si="67"/>
        <v>0</v>
      </c>
      <c r="H316" s="16">
        <f t="shared" si="68"/>
        <v>3.5333333333333226</v>
      </c>
      <c r="I316" s="23">
        <f t="shared" si="73"/>
        <v>3.5362939837989824</v>
      </c>
      <c r="J316" s="16">
        <f t="shared" si="65"/>
        <v>3.5357092125477898</v>
      </c>
      <c r="K316" s="16">
        <f t="shared" si="69"/>
        <v>5.847712511926062E-4</v>
      </c>
      <c r="L316" s="16">
        <f t="shared" si="70"/>
        <v>0</v>
      </c>
      <c r="M316" s="16">
        <f t="shared" si="74"/>
        <v>1.807507803033432E-7</v>
      </c>
      <c r="N316" s="16">
        <f t="shared" si="71"/>
        <v>1.1206548378807278E-7</v>
      </c>
      <c r="O316" s="16">
        <f t="shared" si="72"/>
        <v>1.1206548378807278E-7</v>
      </c>
      <c r="P316" s="1">
        <f>'App MESURE'!T312</f>
        <v>1.4873732584433589E-2</v>
      </c>
      <c r="Q316" s="84">
        <v>26.421765740000001</v>
      </c>
      <c r="R316" s="78">
        <f t="shared" si="66"/>
        <v>2.2122458734172453E-4</v>
      </c>
    </row>
    <row r="317" spans="1:18" s="1" customFormat="1" ht="13.5" thickBot="1" x14ac:dyDescent="0.25">
      <c r="A317" s="17">
        <v>42583</v>
      </c>
      <c r="B317" s="4">
        <f t="shared" si="75"/>
        <v>8</v>
      </c>
      <c r="C317" s="48"/>
      <c r="D317" s="48"/>
      <c r="E317" s="47">
        <f t="shared" si="64"/>
        <v>2.8687499999999959</v>
      </c>
      <c r="F317" s="58">
        <v>2.8687499999999959</v>
      </c>
      <c r="G317" s="25">
        <f t="shared" si="67"/>
        <v>0</v>
      </c>
      <c r="H317" s="25">
        <f t="shared" si="68"/>
        <v>2.8687499999999959</v>
      </c>
      <c r="I317" s="24">
        <f t="shared" si="73"/>
        <v>2.8693347712511885</v>
      </c>
      <c r="J317" s="25">
        <f t="shared" si="65"/>
        <v>2.8690517821438588</v>
      </c>
      <c r="K317" s="25">
        <f t="shared" si="69"/>
        <v>2.8298910732971194E-4</v>
      </c>
      <c r="L317" s="25">
        <f t="shared" si="70"/>
        <v>0</v>
      </c>
      <c r="M317" s="25">
        <f t="shared" si="74"/>
        <v>6.8685296515270415E-8</v>
      </c>
      <c r="N317" s="25">
        <f t="shared" si="71"/>
        <v>4.2584883839467659E-8</v>
      </c>
      <c r="O317" s="25">
        <f t="shared" si="72"/>
        <v>4.2584883839467659E-8</v>
      </c>
      <c r="P317" s="4">
        <f>'App MESURE'!T313</f>
        <v>1.0462032241593117E-2</v>
      </c>
      <c r="Q317" s="85">
        <v>27.14170197</v>
      </c>
      <c r="R317" s="79">
        <f t="shared" si="66"/>
        <v>1.0945322757709189E-4</v>
      </c>
    </row>
    <row r="318" spans="1:18" s="1" customFormat="1" x14ac:dyDescent="0.2">
      <c r="A318" s="17">
        <v>42614</v>
      </c>
      <c r="B318" s="1">
        <f t="shared" si="75"/>
        <v>9</v>
      </c>
      <c r="C318" s="47"/>
      <c r="D318" s="47"/>
      <c r="E318" s="47">
        <f t="shared" si="64"/>
        <v>1.5499999999999978</v>
      </c>
      <c r="F318" s="51">
        <v>1.5499999999999978</v>
      </c>
      <c r="G318" s="16">
        <f t="shared" si="67"/>
        <v>0</v>
      </c>
      <c r="H318" s="16">
        <f t="shared" si="68"/>
        <v>1.5499999999999978</v>
      </c>
      <c r="I318" s="23">
        <f t="shared" si="73"/>
        <v>1.5502829891073275</v>
      </c>
      <c r="J318" s="16">
        <f t="shared" si="65"/>
        <v>1.5502035705549115</v>
      </c>
      <c r="K318" s="16">
        <f t="shared" si="69"/>
        <v>7.9418552415999599E-5</v>
      </c>
      <c r="L318" s="16">
        <f t="shared" si="70"/>
        <v>0</v>
      </c>
      <c r="M318" s="16">
        <f t="shared" si="74"/>
        <v>2.6100412675802757E-8</v>
      </c>
      <c r="N318" s="16">
        <f t="shared" si="71"/>
        <v>1.6182255858997709E-8</v>
      </c>
      <c r="O318" s="16">
        <f t="shared" si="72"/>
        <v>1.6182255858997709E-8</v>
      </c>
      <c r="P318" s="1">
        <f>'App MESURE'!T314</f>
        <v>1.2100663797505296E-2</v>
      </c>
      <c r="Q318" s="84">
        <v>22.997567830000001</v>
      </c>
      <c r="R318" s="78">
        <f t="shared" si="66"/>
        <v>1.464256727084419E-4</v>
      </c>
    </row>
    <row r="319" spans="1:18" s="1" customFormat="1" x14ac:dyDescent="0.2">
      <c r="A319" s="17">
        <v>42644</v>
      </c>
      <c r="B319" s="1">
        <f t="shared" si="75"/>
        <v>10</v>
      </c>
      <c r="C319" s="47"/>
      <c r="D319" s="47"/>
      <c r="E319" s="47">
        <f t="shared" si="64"/>
        <v>19.460416666666653</v>
      </c>
      <c r="F319" s="51">
        <v>19.460416666666653</v>
      </c>
      <c r="G319" s="16">
        <f t="shared" si="67"/>
        <v>0</v>
      </c>
      <c r="H319" s="16">
        <f t="shared" si="68"/>
        <v>19.460416666666653</v>
      </c>
      <c r="I319" s="23">
        <f t="shared" si="73"/>
        <v>19.46049608521907</v>
      </c>
      <c r="J319" s="16">
        <f t="shared" si="65"/>
        <v>19.261357087641137</v>
      </c>
      <c r="K319" s="16">
        <f t="shared" si="69"/>
        <v>0.19913899757793274</v>
      </c>
      <c r="L319" s="16">
        <f t="shared" si="70"/>
        <v>0</v>
      </c>
      <c r="M319" s="16">
        <f t="shared" si="74"/>
        <v>9.9181568168050479E-9</v>
      </c>
      <c r="N319" s="16">
        <f t="shared" si="71"/>
        <v>6.1492572264191299E-9</v>
      </c>
      <c r="O319" s="16">
        <f t="shared" si="72"/>
        <v>6.1492572264191299E-9</v>
      </c>
      <c r="P319" s="1">
        <f>'App MESURE'!T315</f>
        <v>1.3768286527098983</v>
      </c>
      <c r="Q319" s="84">
        <v>21.208195740000001</v>
      </c>
      <c r="R319" s="78">
        <f t="shared" si="66"/>
        <v>1.8956571219900065</v>
      </c>
    </row>
    <row r="320" spans="1:18" s="1" customFormat="1" x14ac:dyDescent="0.2">
      <c r="A320" s="17">
        <v>42675</v>
      </c>
      <c r="B320" s="1">
        <f t="shared" si="75"/>
        <v>11</v>
      </c>
      <c r="C320" s="47"/>
      <c r="D320" s="47"/>
      <c r="E320" s="47">
        <f t="shared" si="64"/>
        <v>59.82499999999991</v>
      </c>
      <c r="F320" s="51">
        <v>59.82499999999991</v>
      </c>
      <c r="G320" s="16">
        <f t="shared" si="67"/>
        <v>2.7018524856473776</v>
      </c>
      <c r="H320" s="16">
        <f t="shared" si="68"/>
        <v>57.123147514352532</v>
      </c>
      <c r="I320" s="23">
        <f t="shared" si="73"/>
        <v>57.322286511930464</v>
      </c>
      <c r="J320" s="16">
        <f t="shared" si="65"/>
        <v>47.993357709788221</v>
      </c>
      <c r="K320" s="16">
        <f t="shared" si="69"/>
        <v>9.3289288021422436</v>
      </c>
      <c r="L320" s="16">
        <f t="shared" si="70"/>
        <v>0</v>
      </c>
      <c r="M320" s="16">
        <f t="shared" si="74"/>
        <v>3.7688995903859179E-9</v>
      </c>
      <c r="N320" s="16">
        <f t="shared" si="71"/>
        <v>2.3367177460392693E-9</v>
      </c>
      <c r="O320" s="16">
        <f t="shared" si="72"/>
        <v>2.7018524879840955</v>
      </c>
      <c r="P320" s="1">
        <f>'App MESURE'!T316</f>
        <v>2.5427780290320228</v>
      </c>
      <c r="Q320" s="84">
        <v>15.10492453</v>
      </c>
      <c r="R320" s="78">
        <f t="shared" si="66"/>
        <v>2.530468349089467E-2</v>
      </c>
    </row>
    <row r="321" spans="1:18" s="1" customFormat="1" x14ac:dyDescent="0.2">
      <c r="A321" s="17">
        <v>42705</v>
      </c>
      <c r="B321" s="1">
        <f t="shared" si="75"/>
        <v>12</v>
      </c>
      <c r="C321" s="47"/>
      <c r="D321" s="47"/>
      <c r="E321" s="47">
        <f t="shared" si="64"/>
        <v>58.170833333333242</v>
      </c>
      <c r="F321" s="51">
        <v>58.170833333333242</v>
      </c>
      <c r="G321" s="16">
        <f t="shared" si="67"/>
        <v>2.5312425769660845</v>
      </c>
      <c r="H321" s="16">
        <f t="shared" si="68"/>
        <v>55.639590756367156</v>
      </c>
      <c r="I321" s="23">
        <f t="shared" si="73"/>
        <v>64.968519558509399</v>
      </c>
      <c r="J321" s="16">
        <f t="shared" si="65"/>
        <v>48.749513111771513</v>
      </c>
      <c r="K321" s="16">
        <f t="shared" si="69"/>
        <v>16.219006446737886</v>
      </c>
      <c r="L321" s="16">
        <f t="shared" si="70"/>
        <v>0</v>
      </c>
      <c r="M321" s="16">
        <f t="shared" si="74"/>
        <v>1.4321818443466487E-9</v>
      </c>
      <c r="N321" s="16">
        <f t="shared" si="71"/>
        <v>8.8795274349492218E-10</v>
      </c>
      <c r="O321" s="16">
        <f t="shared" si="72"/>
        <v>2.5312425778540373</v>
      </c>
      <c r="P321" s="1">
        <f>'App MESURE'!T317</f>
        <v>3.1857518418557151</v>
      </c>
      <c r="Q321" s="84">
        <v>12.5822754</v>
      </c>
      <c r="R321" s="78">
        <f t="shared" si="66"/>
        <v>0.42838237666401807</v>
      </c>
    </row>
    <row r="322" spans="1:18" s="1" customFormat="1" x14ac:dyDescent="0.2">
      <c r="A322" s="17">
        <v>42736</v>
      </c>
      <c r="B322" s="1">
        <f t="shared" si="75"/>
        <v>1</v>
      </c>
      <c r="C322" s="47"/>
      <c r="D322" s="47"/>
      <c r="E322" s="47">
        <f t="shared" si="64"/>
        <v>32.714583333333302</v>
      </c>
      <c r="F322" s="51">
        <v>32.714583333333302</v>
      </c>
      <c r="G322" s="16">
        <f t="shared" si="67"/>
        <v>0</v>
      </c>
      <c r="H322" s="16">
        <f t="shared" si="68"/>
        <v>32.714583333333302</v>
      </c>
      <c r="I322" s="23">
        <f t="shared" si="73"/>
        <v>48.933589780071188</v>
      </c>
      <c r="J322" s="16">
        <f t="shared" si="65"/>
        <v>38.931442703549408</v>
      </c>
      <c r="K322" s="16">
        <f t="shared" si="69"/>
        <v>10.00214707652178</v>
      </c>
      <c r="L322" s="16">
        <f t="shared" si="70"/>
        <v>0</v>
      </c>
      <c r="M322" s="16">
        <f t="shared" si="74"/>
        <v>5.4422910085172649E-10</v>
      </c>
      <c r="N322" s="16">
        <f t="shared" si="71"/>
        <v>3.3742204252807043E-10</v>
      </c>
      <c r="O322" s="16">
        <f t="shared" si="72"/>
        <v>3.3742204252807043E-10</v>
      </c>
      <c r="P322" s="1">
        <f>'App MESURE'!T318</f>
        <v>0.24932409366109851</v>
      </c>
      <c r="Q322" s="84">
        <v>10.54606581</v>
      </c>
      <c r="R322" s="78">
        <f t="shared" si="66"/>
        <v>6.2162503511673337E-2</v>
      </c>
    </row>
    <row r="323" spans="1:18" s="1" customFormat="1" x14ac:dyDescent="0.2">
      <c r="A323" s="17">
        <v>42767</v>
      </c>
      <c r="B323" s="1">
        <f t="shared" si="75"/>
        <v>2</v>
      </c>
      <c r="C323" s="47"/>
      <c r="D323" s="47"/>
      <c r="E323" s="47">
        <f t="shared" si="64"/>
        <v>59.402083333333273</v>
      </c>
      <c r="F323" s="51">
        <v>59.402083333333273</v>
      </c>
      <c r="G323" s="16">
        <f t="shared" si="67"/>
        <v>2.6582330757452364</v>
      </c>
      <c r="H323" s="16">
        <f t="shared" si="68"/>
        <v>56.743850257588036</v>
      </c>
      <c r="I323" s="23">
        <f t="shared" si="73"/>
        <v>66.745997334109816</v>
      </c>
      <c r="J323" s="16">
        <f t="shared" si="65"/>
        <v>50.379316014074618</v>
      </c>
      <c r="K323" s="16">
        <f t="shared" si="69"/>
        <v>16.366681320035198</v>
      </c>
      <c r="L323" s="16">
        <f t="shared" si="70"/>
        <v>0</v>
      </c>
      <c r="M323" s="16">
        <f t="shared" si="74"/>
        <v>2.0680705832365605E-10</v>
      </c>
      <c r="N323" s="16">
        <f t="shared" si="71"/>
        <v>1.2822037616066676E-10</v>
      </c>
      <c r="O323" s="16">
        <f t="shared" si="72"/>
        <v>2.6582330758734569</v>
      </c>
      <c r="P323" s="1">
        <f>'App MESURE'!T319</f>
        <v>2.1960183820847612</v>
      </c>
      <c r="Q323" s="84">
        <v>13.175239550000001</v>
      </c>
      <c r="R323" s="78">
        <f t="shared" si="66"/>
        <v>0.21364242315417775</v>
      </c>
    </row>
    <row r="324" spans="1:18" s="1" customFormat="1" x14ac:dyDescent="0.2">
      <c r="A324" s="17">
        <v>42795</v>
      </c>
      <c r="B324" s="1">
        <f t="shared" si="75"/>
        <v>3</v>
      </c>
      <c r="C324" s="47"/>
      <c r="D324" s="47"/>
      <c r="E324" s="47">
        <f t="shared" si="64"/>
        <v>19.593749999999982</v>
      </c>
      <c r="F324" s="51">
        <v>19.593749999999982</v>
      </c>
      <c r="G324" s="16">
        <f t="shared" si="67"/>
        <v>0</v>
      </c>
      <c r="H324" s="16">
        <f t="shared" si="68"/>
        <v>19.593749999999982</v>
      </c>
      <c r="I324" s="23">
        <f t="shared" si="73"/>
        <v>35.960431320035184</v>
      </c>
      <c r="J324" s="16">
        <f t="shared" si="65"/>
        <v>33.112317485350964</v>
      </c>
      <c r="K324" s="16">
        <f t="shared" si="69"/>
        <v>2.8481138346842201</v>
      </c>
      <c r="L324" s="16">
        <f t="shared" si="70"/>
        <v>0</v>
      </c>
      <c r="M324" s="16">
        <f t="shared" si="74"/>
        <v>7.8586682162989291E-11</v>
      </c>
      <c r="N324" s="16">
        <f t="shared" si="71"/>
        <v>4.8723742941053361E-11</v>
      </c>
      <c r="O324" s="16">
        <f t="shared" si="72"/>
        <v>4.8723742941053361E-11</v>
      </c>
      <c r="P324" s="1">
        <f>'App MESURE'!T320</f>
        <v>4.6637975052884993E-2</v>
      </c>
      <c r="Q324" s="84">
        <v>14.626291650000001</v>
      </c>
      <c r="R324" s="78">
        <f t="shared" si="66"/>
        <v>2.1751007124887699E-3</v>
      </c>
    </row>
    <row r="325" spans="1:18" s="1" customFormat="1" x14ac:dyDescent="0.2">
      <c r="A325" s="17">
        <v>42826</v>
      </c>
      <c r="B325" s="1">
        <f t="shared" si="75"/>
        <v>4</v>
      </c>
      <c r="C325" s="47"/>
      <c r="D325" s="47"/>
      <c r="E325" s="47">
        <f t="shared" si="64"/>
        <v>4.4270833333333304</v>
      </c>
      <c r="F325" s="51">
        <v>4.4270833333333304</v>
      </c>
      <c r="G325" s="16">
        <f t="shared" si="67"/>
        <v>0</v>
      </c>
      <c r="H325" s="16">
        <f t="shared" si="68"/>
        <v>4.4270833333333304</v>
      </c>
      <c r="I325" s="23">
        <f t="shared" si="73"/>
        <v>7.2751971680175505</v>
      </c>
      <c r="J325" s="16">
        <f t="shared" si="65"/>
        <v>7.2617757362225284</v>
      </c>
      <c r="K325" s="16">
        <f t="shared" si="69"/>
        <v>1.3421431795022087E-2</v>
      </c>
      <c r="L325" s="16">
        <f t="shared" si="70"/>
        <v>0</v>
      </c>
      <c r="M325" s="16">
        <f t="shared" si="74"/>
        <v>2.9862939221935929E-11</v>
      </c>
      <c r="N325" s="16">
        <f t="shared" si="71"/>
        <v>1.8515022317600277E-11</v>
      </c>
      <c r="O325" s="16">
        <f t="shared" si="72"/>
        <v>1.8515022317600277E-11</v>
      </c>
      <c r="P325" s="1">
        <f>'App MESURE'!T321</f>
        <v>3.2898679699467519E-2</v>
      </c>
      <c r="Q325" s="84">
        <v>19.499894170000001</v>
      </c>
      <c r="R325" s="78">
        <f t="shared" si="66"/>
        <v>1.0823231247499166E-3</v>
      </c>
    </row>
    <row r="326" spans="1:18" s="1" customFormat="1" x14ac:dyDescent="0.2">
      <c r="A326" s="17">
        <v>42856</v>
      </c>
      <c r="B326" s="1">
        <f t="shared" si="75"/>
        <v>5</v>
      </c>
      <c r="C326" s="47"/>
      <c r="D326" s="47"/>
      <c r="E326" s="47">
        <f t="shared" si="64"/>
        <v>2.4166666666666616</v>
      </c>
      <c r="F326" s="51">
        <v>2.4166666666666616</v>
      </c>
      <c r="G326" s="16">
        <f t="shared" si="67"/>
        <v>0</v>
      </c>
      <c r="H326" s="16">
        <f t="shared" si="68"/>
        <v>2.4166666666666616</v>
      </c>
      <c r="I326" s="23">
        <f t="shared" si="73"/>
        <v>2.4300880984616837</v>
      </c>
      <c r="J326" s="16">
        <f t="shared" si="65"/>
        <v>2.4297209378238378</v>
      </c>
      <c r="K326" s="16">
        <f t="shared" si="69"/>
        <v>3.6716063784592023E-4</v>
      </c>
      <c r="L326" s="16">
        <f t="shared" si="70"/>
        <v>0</v>
      </c>
      <c r="M326" s="16">
        <f t="shared" si="74"/>
        <v>1.1347916904335652E-11</v>
      </c>
      <c r="N326" s="16">
        <f t="shared" si="71"/>
        <v>7.0357084806881043E-12</v>
      </c>
      <c r="O326" s="16">
        <f t="shared" si="72"/>
        <v>7.0357084806881043E-12</v>
      </c>
      <c r="P326" s="1">
        <f>'App MESURE'!T322</f>
        <v>2.3949230432562557E-2</v>
      </c>
      <c r="Q326" s="84">
        <v>21.70179503</v>
      </c>
      <c r="R326" s="78">
        <f t="shared" si="66"/>
        <v>5.7356563797498095E-4</v>
      </c>
    </row>
    <row r="327" spans="1:18" s="1" customFormat="1" x14ac:dyDescent="0.2">
      <c r="A327" s="17">
        <v>42887</v>
      </c>
      <c r="B327" s="1">
        <f t="shared" si="75"/>
        <v>6</v>
      </c>
      <c r="C327" s="47"/>
      <c r="D327" s="47"/>
      <c r="E327" s="47">
        <f t="shared" ref="E327:E390" si="76">F327</f>
        <v>1.6812499999999977</v>
      </c>
      <c r="F327" s="51">
        <v>1.6812499999999977</v>
      </c>
      <c r="G327" s="16">
        <f t="shared" si="67"/>
        <v>0</v>
      </c>
      <c r="H327" s="16">
        <f t="shared" si="68"/>
        <v>1.6812499999999977</v>
      </c>
      <c r="I327" s="23">
        <f t="shared" si="73"/>
        <v>1.6816171606378436</v>
      </c>
      <c r="J327" s="16">
        <f t="shared" ref="J327:J390" si="77">I327/SQRT(1+(I327/($K$2*(300+(25*Q327)+0.05*(Q327)^3)))^2)</f>
        <v>1.6815447274448658</v>
      </c>
      <c r="K327" s="16">
        <f t="shared" si="69"/>
        <v>7.2433192977783278E-5</v>
      </c>
      <c r="L327" s="16">
        <f t="shared" si="70"/>
        <v>0</v>
      </c>
      <c r="M327" s="16">
        <f t="shared" si="74"/>
        <v>4.3122084236475477E-12</v>
      </c>
      <c r="N327" s="16">
        <f t="shared" si="71"/>
        <v>2.6735692226614795E-12</v>
      </c>
      <c r="O327" s="16">
        <f t="shared" si="72"/>
        <v>2.6735692226614795E-12</v>
      </c>
      <c r="P327" s="1">
        <f>'App MESURE'!T323</f>
        <v>2.647020205704283E-2</v>
      </c>
      <c r="Q327" s="84">
        <v>25.400708030000001</v>
      </c>
      <c r="R327" s="78">
        <f t="shared" ref="R327:R390" si="78">(P327-O327)^2</f>
        <v>7.0067159679913467E-4</v>
      </c>
    </row>
    <row r="328" spans="1:18" s="1" customFormat="1" x14ac:dyDescent="0.2">
      <c r="A328" s="17">
        <v>42917</v>
      </c>
      <c r="B328" s="1">
        <f t="shared" si="75"/>
        <v>7</v>
      </c>
      <c r="C328" s="47"/>
      <c r="D328" s="47"/>
      <c r="E328" s="47">
        <f t="shared" si="76"/>
        <v>0.89999999999999947</v>
      </c>
      <c r="F328" s="51">
        <v>0.89999999999999947</v>
      </c>
      <c r="G328" s="16">
        <f t="shared" si="67"/>
        <v>0</v>
      </c>
      <c r="H328" s="16">
        <f t="shared" si="68"/>
        <v>0.89999999999999947</v>
      </c>
      <c r="I328" s="23">
        <f t="shared" si="73"/>
        <v>0.90007243319297725</v>
      </c>
      <c r="J328" s="16">
        <f t="shared" si="77"/>
        <v>0.90006159100410721</v>
      </c>
      <c r="K328" s="16">
        <f t="shared" si="69"/>
        <v>1.0842188870041625E-5</v>
      </c>
      <c r="L328" s="16">
        <f t="shared" si="70"/>
        <v>0</v>
      </c>
      <c r="M328" s="16">
        <f t="shared" si="74"/>
        <v>1.6386392009860683E-12</v>
      </c>
      <c r="N328" s="16">
        <f t="shared" si="71"/>
        <v>1.0159563046113624E-12</v>
      </c>
      <c r="O328" s="16">
        <f t="shared" si="72"/>
        <v>1.0159563046113624E-12</v>
      </c>
      <c r="P328" s="1">
        <f>'App MESURE'!T324</f>
        <v>2.5083667663578682E-2</v>
      </c>
      <c r="Q328" s="84">
        <v>25.574834030000002</v>
      </c>
      <c r="R328" s="78">
        <f t="shared" si="78"/>
        <v>6.291903834058951E-4</v>
      </c>
    </row>
    <row r="329" spans="1:18" s="1" customFormat="1" ht="13.5" thickBot="1" x14ac:dyDescent="0.25">
      <c r="A329" s="17">
        <v>42948</v>
      </c>
      <c r="B329" s="4">
        <f t="shared" si="75"/>
        <v>8</v>
      </c>
      <c r="C329" s="48"/>
      <c r="D329" s="48"/>
      <c r="E329" s="47">
        <f t="shared" si="76"/>
        <v>2.2041666666666644</v>
      </c>
      <c r="F329" s="58">
        <v>2.2041666666666644</v>
      </c>
      <c r="G329" s="25">
        <f t="shared" si="67"/>
        <v>0</v>
      </c>
      <c r="H329" s="25">
        <f t="shared" si="68"/>
        <v>2.2041666666666644</v>
      </c>
      <c r="I329" s="24">
        <f t="shared" si="73"/>
        <v>2.2041775088555342</v>
      </c>
      <c r="J329" s="25">
        <f t="shared" si="77"/>
        <v>2.2040473057583676</v>
      </c>
      <c r="K329" s="25">
        <f t="shared" si="69"/>
        <v>1.302030971666035E-4</v>
      </c>
      <c r="L329" s="25">
        <f t="shared" si="70"/>
        <v>0</v>
      </c>
      <c r="M329" s="25">
        <f t="shared" si="74"/>
        <v>6.2268289637470586E-13</v>
      </c>
      <c r="N329" s="25">
        <f t="shared" si="71"/>
        <v>3.8606339575231761E-13</v>
      </c>
      <c r="O329" s="25">
        <f t="shared" si="72"/>
        <v>3.8606339575231761E-13</v>
      </c>
      <c r="P329" s="4">
        <f>'App MESURE'!T325</f>
        <v>2.5083667663578682E-2</v>
      </c>
      <c r="Q329" s="85">
        <v>27.033675649999999</v>
      </c>
      <c r="R329" s="79">
        <f t="shared" si="78"/>
        <v>6.2919038343749504E-4</v>
      </c>
    </row>
    <row r="330" spans="1:18" s="1" customFormat="1" x14ac:dyDescent="0.2">
      <c r="A330" s="17">
        <v>42979</v>
      </c>
      <c r="B330" s="1">
        <f t="shared" si="75"/>
        <v>9</v>
      </c>
      <c r="C330" s="47"/>
      <c r="D330" s="47"/>
      <c r="E330" s="47">
        <f t="shared" si="76"/>
        <v>0.39999999999999958</v>
      </c>
      <c r="F330" s="51">
        <v>0.39999999999999958</v>
      </c>
      <c r="G330" s="16">
        <f t="shared" si="67"/>
        <v>0</v>
      </c>
      <c r="H330" s="16">
        <f t="shared" si="68"/>
        <v>0.39999999999999958</v>
      </c>
      <c r="I330" s="23">
        <f t="shared" si="73"/>
        <v>0.40013020309716618</v>
      </c>
      <c r="J330" s="16">
        <f t="shared" si="77"/>
        <v>0.40012885668973591</v>
      </c>
      <c r="K330" s="16">
        <f t="shared" si="69"/>
        <v>1.3464074302693696E-6</v>
      </c>
      <c r="L330" s="16">
        <f t="shared" si="70"/>
        <v>0</v>
      </c>
      <c r="M330" s="16">
        <f t="shared" si="74"/>
        <v>2.3661950062238825E-13</v>
      </c>
      <c r="N330" s="16">
        <f t="shared" si="71"/>
        <v>1.4670409038588072E-13</v>
      </c>
      <c r="O330" s="16">
        <f t="shared" si="72"/>
        <v>1.4670409038588072E-13</v>
      </c>
      <c r="P330" s="1">
        <f>'App MESURE'!T326</f>
        <v>1.9033335764826034E-2</v>
      </c>
      <c r="Q330" s="84">
        <v>23.098200429999999</v>
      </c>
      <c r="R330" s="78">
        <f t="shared" si="78"/>
        <v>3.6226787033102122E-4</v>
      </c>
    </row>
    <row r="331" spans="1:18" s="1" customFormat="1" x14ac:dyDescent="0.2">
      <c r="A331" s="17">
        <v>43009</v>
      </c>
      <c r="B331" s="1">
        <f t="shared" si="75"/>
        <v>10</v>
      </c>
      <c r="C331" s="47"/>
      <c r="D331" s="47"/>
      <c r="E331" s="47">
        <f t="shared" si="76"/>
        <v>7.6208333333333194</v>
      </c>
      <c r="F331" s="51">
        <v>7.6208333333333194</v>
      </c>
      <c r="G331" s="16">
        <f t="shared" si="67"/>
        <v>0</v>
      </c>
      <c r="H331" s="16">
        <f t="shared" si="68"/>
        <v>7.6208333333333194</v>
      </c>
      <c r="I331" s="23">
        <f t="shared" si="73"/>
        <v>7.6208346797407494</v>
      </c>
      <c r="J331" s="16">
        <f t="shared" si="77"/>
        <v>7.6123063043076593</v>
      </c>
      <c r="K331" s="16">
        <f t="shared" si="69"/>
        <v>8.5283754330900408E-3</v>
      </c>
      <c r="L331" s="16">
        <f t="shared" si="70"/>
        <v>0</v>
      </c>
      <c r="M331" s="16">
        <f t="shared" si="74"/>
        <v>8.9915410236507533E-14</v>
      </c>
      <c r="N331" s="16">
        <f t="shared" si="71"/>
        <v>5.5747554346634671E-14</v>
      </c>
      <c r="O331" s="16">
        <f t="shared" si="72"/>
        <v>5.5747554346634671E-14</v>
      </c>
      <c r="P331" s="1">
        <f>'App MESURE'!T327</f>
        <v>8.9494492669049582E-3</v>
      </c>
      <c r="Q331" s="84">
        <v>23.70460945</v>
      </c>
      <c r="R331" s="78">
        <f t="shared" si="78"/>
        <v>8.0092642179907888E-5</v>
      </c>
    </row>
    <row r="332" spans="1:18" s="1" customFormat="1" x14ac:dyDescent="0.2">
      <c r="A332" s="17">
        <v>43040</v>
      </c>
      <c r="B332" s="1">
        <f t="shared" si="75"/>
        <v>11</v>
      </c>
      <c r="C332" s="47"/>
      <c r="D332" s="47"/>
      <c r="E332" s="47">
        <f t="shared" si="76"/>
        <v>26.531249999999961</v>
      </c>
      <c r="F332" s="51">
        <v>26.531249999999961</v>
      </c>
      <c r="G332" s="16">
        <f t="shared" si="67"/>
        <v>0</v>
      </c>
      <c r="H332" s="16">
        <f t="shared" si="68"/>
        <v>26.531249999999961</v>
      </c>
      <c r="I332" s="23">
        <f t="shared" si="73"/>
        <v>26.539778375433052</v>
      </c>
      <c r="J332" s="16">
        <f t="shared" si="77"/>
        <v>25.596754759353868</v>
      </c>
      <c r="K332" s="16">
        <f t="shared" si="69"/>
        <v>0.94302361607918428</v>
      </c>
      <c r="L332" s="16">
        <f t="shared" si="70"/>
        <v>0</v>
      </c>
      <c r="M332" s="16">
        <f t="shared" si="74"/>
        <v>3.4167855889872861E-14</v>
      </c>
      <c r="N332" s="16">
        <f t="shared" si="71"/>
        <v>2.1184070651721173E-14</v>
      </c>
      <c r="O332" s="16">
        <f t="shared" si="72"/>
        <v>2.1184070651721173E-14</v>
      </c>
      <c r="P332" s="1">
        <f>'App MESURE'!T328</f>
        <v>0.64020074403676386</v>
      </c>
      <c r="Q332" s="84">
        <v>16.51660042</v>
      </c>
      <c r="R332" s="78">
        <f t="shared" si="78"/>
        <v>0.40985699266519887</v>
      </c>
    </row>
    <row r="333" spans="1:18" s="1" customFormat="1" x14ac:dyDescent="0.2">
      <c r="A333" s="17">
        <v>43070</v>
      </c>
      <c r="B333" s="1">
        <f t="shared" si="75"/>
        <v>12</v>
      </c>
      <c r="C333" s="47"/>
      <c r="D333" s="47"/>
      <c r="E333" s="47">
        <f t="shared" si="76"/>
        <v>43.585416666666625</v>
      </c>
      <c r="F333" s="51">
        <v>43.585416666666625</v>
      </c>
      <c r="G333" s="16">
        <f t="shared" si="67"/>
        <v>1.0269101201931268</v>
      </c>
      <c r="H333" s="16">
        <f t="shared" si="68"/>
        <v>42.558506546473495</v>
      </c>
      <c r="I333" s="23">
        <f t="shared" si="73"/>
        <v>43.501530162552683</v>
      </c>
      <c r="J333" s="16">
        <f t="shared" si="77"/>
        <v>36.26732429029007</v>
      </c>
      <c r="K333" s="16">
        <f t="shared" si="69"/>
        <v>7.2342058722626135</v>
      </c>
      <c r="L333" s="16">
        <f t="shared" si="70"/>
        <v>0</v>
      </c>
      <c r="M333" s="16">
        <f t="shared" si="74"/>
        <v>1.2983785238151688E-14</v>
      </c>
      <c r="N333" s="16">
        <f t="shared" si="71"/>
        <v>8.0499468476540471E-15</v>
      </c>
      <c r="O333" s="16">
        <f t="shared" si="72"/>
        <v>1.0269101201931348</v>
      </c>
      <c r="P333" s="1">
        <f>'App MESURE'!T329</f>
        <v>1.7721170034284039</v>
      </c>
      <c r="Q333" s="84">
        <v>10.870617380000001</v>
      </c>
      <c r="R333" s="78">
        <f t="shared" si="78"/>
        <v>0.55533329882122406</v>
      </c>
    </row>
    <row r="334" spans="1:18" s="1" customFormat="1" x14ac:dyDescent="0.2">
      <c r="A334" s="17">
        <v>43101</v>
      </c>
      <c r="B334" s="1">
        <f t="shared" si="75"/>
        <v>1</v>
      </c>
      <c r="C334" s="47"/>
      <c r="D334" s="47"/>
      <c r="E334" s="47">
        <f t="shared" si="76"/>
        <v>66.670833333333221</v>
      </c>
      <c r="F334" s="51">
        <v>66.670833333333221</v>
      </c>
      <c r="G334" s="16">
        <f t="shared" ref="G334:G397" si="79">IF((F334-$J$2)&gt;0,$I$2*(F334-$J$2),0)</f>
        <v>3.4079282538170586</v>
      </c>
      <c r="H334" s="16">
        <f t="shared" ref="H334:H397" si="80">F334-G334</f>
        <v>63.262905079516159</v>
      </c>
      <c r="I334" s="23">
        <f t="shared" si="73"/>
        <v>70.49711095177878</v>
      </c>
      <c r="J334" s="16">
        <f t="shared" si="77"/>
        <v>47.94171222647914</v>
      </c>
      <c r="K334" s="16">
        <f t="shared" ref="K334:K397" si="81">I334-J334</f>
        <v>22.555398725299639</v>
      </c>
      <c r="L334" s="16">
        <f t="shared" ref="L334:L397" si="82">IF(K334&gt;$N$2,(K334-$N$2)/$L$2,0)</f>
        <v>0</v>
      </c>
      <c r="M334" s="16">
        <f t="shared" si="74"/>
        <v>4.9338383904976411E-15</v>
      </c>
      <c r="N334" s="16">
        <f t="shared" ref="N334:N397" si="83">$M$2*M334</f>
        <v>3.0589798021085375E-15</v>
      </c>
      <c r="O334" s="16">
        <f t="shared" ref="O334:O397" si="84">N334+G334</f>
        <v>3.4079282538170617</v>
      </c>
      <c r="P334" s="1">
        <f>'App MESURE'!T330</f>
        <v>3.8108267561455982</v>
      </c>
      <c r="Q334" s="84">
        <v>10.80563349</v>
      </c>
      <c r="R334" s="78">
        <f t="shared" si="78"/>
        <v>0.16232720317857774</v>
      </c>
    </row>
    <row r="335" spans="1:18" s="1" customFormat="1" x14ac:dyDescent="0.2">
      <c r="A335" s="17">
        <v>43132</v>
      </c>
      <c r="B335" s="1">
        <f t="shared" si="75"/>
        <v>2</v>
      </c>
      <c r="C335" s="47"/>
      <c r="D335" s="47"/>
      <c r="E335" s="47">
        <f t="shared" si="76"/>
        <v>61.427083333333314</v>
      </c>
      <c r="F335" s="51">
        <v>61.427083333333314</v>
      </c>
      <c r="G335" s="16">
        <f t="shared" si="79"/>
        <v>2.8670905458185616</v>
      </c>
      <c r="H335" s="16">
        <f t="shared" si="80"/>
        <v>58.559992787514751</v>
      </c>
      <c r="I335" s="23">
        <f t="shared" ref="I335:I398" si="85">H335+K334-L334</f>
        <v>81.115391512814398</v>
      </c>
      <c r="J335" s="16">
        <f t="shared" si="77"/>
        <v>50.45664648475195</v>
      </c>
      <c r="K335" s="16">
        <f t="shared" si="81"/>
        <v>30.658745028062448</v>
      </c>
      <c r="L335" s="16">
        <f t="shared" si="82"/>
        <v>0</v>
      </c>
      <c r="M335" s="16">
        <f t="shared" ref="M335:M398" si="86">L335+M334-N334</f>
        <v>1.8748585883891035E-15</v>
      </c>
      <c r="N335" s="16">
        <f t="shared" si="83"/>
        <v>1.1624123248012442E-15</v>
      </c>
      <c r="O335" s="16">
        <f t="shared" si="84"/>
        <v>2.8670905458185629</v>
      </c>
      <c r="P335" s="1">
        <f>'App MESURE'!T331</f>
        <v>2.260933401415131</v>
      </c>
      <c r="Q335" s="84">
        <v>10.587644299999999</v>
      </c>
      <c r="R335" s="78">
        <f t="shared" si="78"/>
        <v>0.36742648371132303</v>
      </c>
    </row>
    <row r="336" spans="1:18" s="1" customFormat="1" x14ac:dyDescent="0.2">
      <c r="A336" s="17">
        <v>43160</v>
      </c>
      <c r="B336" s="1">
        <f t="shared" si="75"/>
        <v>3</v>
      </c>
      <c r="C336" s="47"/>
      <c r="D336" s="47"/>
      <c r="E336" s="47">
        <f t="shared" si="76"/>
        <v>111.71458333333314</v>
      </c>
      <c r="F336" s="51">
        <v>111.71458333333314</v>
      </c>
      <c r="G336" s="16">
        <f t="shared" si="79"/>
        <v>8.053717719306011</v>
      </c>
      <c r="H336" s="16">
        <f t="shared" si="80"/>
        <v>103.66086561402713</v>
      </c>
      <c r="I336" s="23">
        <f t="shared" si="85"/>
        <v>134.31961064208957</v>
      </c>
      <c r="J336" s="16">
        <f t="shared" si="77"/>
        <v>67.898689675586368</v>
      </c>
      <c r="K336" s="16">
        <f t="shared" si="81"/>
        <v>66.420920966503203</v>
      </c>
      <c r="L336" s="16">
        <f t="shared" si="82"/>
        <v>4.8515982130774784</v>
      </c>
      <c r="M336" s="16">
        <f t="shared" si="86"/>
        <v>4.8515982130774793</v>
      </c>
      <c r="N336" s="16">
        <f t="shared" si="83"/>
        <v>3.0079908921080372</v>
      </c>
      <c r="O336" s="16">
        <f t="shared" si="84"/>
        <v>11.061708611414048</v>
      </c>
      <c r="P336" s="1">
        <f>'App MESURE'!T332</f>
        <v>5.9318462324020693</v>
      </c>
      <c r="Q336" s="84">
        <v>13.529230849999999</v>
      </c>
      <c r="R336" s="78">
        <f t="shared" si="78"/>
        <v>26.315488027602434</v>
      </c>
    </row>
    <row r="337" spans="1:18" s="1" customFormat="1" x14ac:dyDescent="0.2">
      <c r="A337" s="17">
        <v>43191</v>
      </c>
      <c r="B337" s="1">
        <f t="shared" si="75"/>
        <v>4</v>
      </c>
      <c r="C337" s="47"/>
      <c r="D337" s="47"/>
      <c r="E337" s="47">
        <f t="shared" si="76"/>
        <v>78.322916666666416</v>
      </c>
      <c r="F337" s="51">
        <v>78.322916666666416</v>
      </c>
      <c r="G337" s="16">
        <f t="shared" si="79"/>
        <v>4.6097182025002583</v>
      </c>
      <c r="H337" s="16">
        <f t="shared" si="80"/>
        <v>73.713198464166155</v>
      </c>
      <c r="I337" s="23">
        <f t="shared" si="85"/>
        <v>135.28252121759189</v>
      </c>
      <c r="J337" s="16">
        <f t="shared" si="77"/>
        <v>73.903564487326562</v>
      </c>
      <c r="K337" s="16">
        <f t="shared" si="81"/>
        <v>61.37895673026533</v>
      </c>
      <c r="L337" s="16">
        <f t="shared" si="82"/>
        <v>2.6270747707991364</v>
      </c>
      <c r="M337" s="16">
        <f t="shared" si="86"/>
        <v>4.4706820917685786</v>
      </c>
      <c r="N337" s="16">
        <f t="shared" si="83"/>
        <v>2.7718228968965186</v>
      </c>
      <c r="O337" s="16">
        <f t="shared" si="84"/>
        <v>7.3815410993967774</v>
      </c>
      <c r="P337" s="1">
        <f>'App MESURE'!T333</f>
        <v>6.5569211466919519</v>
      </c>
      <c r="Q337" s="84">
        <v>15.180532749999999</v>
      </c>
      <c r="R337" s="78">
        <f t="shared" si="78"/>
        <v>0.67999806639890858</v>
      </c>
    </row>
    <row r="338" spans="1:18" s="1" customFormat="1" x14ac:dyDescent="0.2">
      <c r="A338" s="17">
        <v>43221</v>
      </c>
      <c r="B338" s="1">
        <f t="shared" si="75"/>
        <v>5</v>
      </c>
      <c r="C338" s="47"/>
      <c r="D338" s="47"/>
      <c r="E338" s="47">
        <f t="shared" si="76"/>
        <v>23.939583333333314</v>
      </c>
      <c r="F338" s="51">
        <v>23.939583333333314</v>
      </c>
      <c r="G338" s="16">
        <f t="shared" si="79"/>
        <v>0</v>
      </c>
      <c r="H338" s="16">
        <f t="shared" si="80"/>
        <v>23.939583333333314</v>
      </c>
      <c r="I338" s="23">
        <f t="shared" si="85"/>
        <v>82.691465292799506</v>
      </c>
      <c r="J338" s="16">
        <f t="shared" si="77"/>
        <v>63.258851779164594</v>
      </c>
      <c r="K338" s="16">
        <f t="shared" si="81"/>
        <v>19.432613513634912</v>
      </c>
      <c r="L338" s="16">
        <f t="shared" si="82"/>
        <v>0</v>
      </c>
      <c r="M338" s="16">
        <f t="shared" si="86"/>
        <v>1.6988591948720599</v>
      </c>
      <c r="N338" s="16">
        <f t="shared" si="83"/>
        <v>1.0532927008206772</v>
      </c>
      <c r="O338" s="16">
        <f t="shared" si="84"/>
        <v>1.0532927008206772</v>
      </c>
      <c r="P338" s="1">
        <f>'App MESURE'!T334</f>
        <v>0.1018472536290029</v>
      </c>
      <c r="Q338" s="84">
        <v>16.711958339999999</v>
      </c>
      <c r="R338" s="78">
        <f t="shared" si="78"/>
        <v>0.90524843898176499</v>
      </c>
    </row>
    <row r="339" spans="1:18" s="1" customFormat="1" x14ac:dyDescent="0.2">
      <c r="A339" s="17">
        <v>43252</v>
      </c>
      <c r="B339" s="1">
        <f t="shared" si="75"/>
        <v>6</v>
      </c>
      <c r="C339" s="47"/>
      <c r="D339" s="47"/>
      <c r="E339" s="47">
        <f t="shared" si="76"/>
        <v>1.3291666666666628</v>
      </c>
      <c r="F339" s="51">
        <v>1.3291666666666628</v>
      </c>
      <c r="G339" s="16">
        <f t="shared" si="79"/>
        <v>0</v>
      </c>
      <c r="H339" s="16">
        <f t="shared" si="80"/>
        <v>1.3291666666666628</v>
      </c>
      <c r="I339" s="23">
        <f t="shared" si="85"/>
        <v>20.761780180301574</v>
      </c>
      <c r="J339" s="16">
        <f t="shared" si="77"/>
        <v>20.4720367842238</v>
      </c>
      <c r="K339" s="16">
        <f t="shared" si="81"/>
        <v>0.28974339607777466</v>
      </c>
      <c r="L339" s="16">
        <f t="shared" si="82"/>
        <v>0</v>
      </c>
      <c r="M339" s="16">
        <f t="shared" si="86"/>
        <v>0.64556649405138278</v>
      </c>
      <c r="N339" s="16">
        <f t="shared" si="83"/>
        <v>0.40025122631185733</v>
      </c>
      <c r="O339" s="16">
        <f t="shared" si="84"/>
        <v>0.40025122631185733</v>
      </c>
      <c r="P339" s="1">
        <f>'App MESURE'!T335</f>
        <v>5.7604201619374171E-2</v>
      </c>
      <c r="Q339" s="84">
        <v>19.89130973</v>
      </c>
      <c r="R339" s="78">
        <f t="shared" si="78"/>
        <v>0.11740698353061116</v>
      </c>
    </row>
    <row r="340" spans="1:18" s="1" customFormat="1" x14ac:dyDescent="0.2">
      <c r="A340" s="17">
        <v>43282</v>
      </c>
      <c r="B340" s="1">
        <f t="shared" si="75"/>
        <v>7</v>
      </c>
      <c r="C340" s="47"/>
      <c r="D340" s="47"/>
      <c r="E340" s="47">
        <f t="shared" si="76"/>
        <v>8.5416666666666488E-2</v>
      </c>
      <c r="F340" s="51">
        <v>8.5416666666666488E-2</v>
      </c>
      <c r="G340" s="16">
        <f t="shared" si="79"/>
        <v>0</v>
      </c>
      <c r="H340" s="16">
        <f t="shared" si="80"/>
        <v>8.5416666666666488E-2</v>
      </c>
      <c r="I340" s="23">
        <f t="shared" si="85"/>
        <v>0.37516006274444114</v>
      </c>
      <c r="J340" s="16">
        <f t="shared" si="77"/>
        <v>0.37515891037161214</v>
      </c>
      <c r="K340" s="16">
        <f t="shared" si="81"/>
        <v>1.1523728289941637E-6</v>
      </c>
      <c r="L340" s="16">
        <f t="shared" si="82"/>
        <v>0</v>
      </c>
      <c r="M340" s="16">
        <f t="shared" si="86"/>
        <v>0.24531526773952544</v>
      </c>
      <c r="N340" s="16">
        <f t="shared" si="83"/>
        <v>0.15209546599850576</v>
      </c>
      <c r="O340" s="16">
        <f t="shared" si="84"/>
        <v>0.15209546599850576</v>
      </c>
      <c r="P340" s="1">
        <f>'App MESURE'!T336</f>
        <v>5.0419432489605405E-2</v>
      </c>
      <c r="Q340" s="84">
        <v>22.830323230000001</v>
      </c>
      <c r="R340" s="78">
        <f t="shared" si="78"/>
        <v>1.0338015790103031E-2</v>
      </c>
    </row>
    <row r="341" spans="1:18" s="1" customFormat="1" ht="13.5" thickBot="1" x14ac:dyDescent="0.25">
      <c r="A341" s="17">
        <v>43313</v>
      </c>
      <c r="B341" s="4">
        <f t="shared" si="75"/>
        <v>8</v>
      </c>
      <c r="C341" s="48"/>
      <c r="D341" s="48"/>
      <c r="E341" s="47">
        <f t="shared" si="76"/>
        <v>0.97916666666666485</v>
      </c>
      <c r="F341" s="58">
        <v>0.97916666666666485</v>
      </c>
      <c r="G341" s="25">
        <f t="shared" si="79"/>
        <v>0</v>
      </c>
      <c r="H341" s="25">
        <f t="shared" si="80"/>
        <v>0.97916666666666485</v>
      </c>
      <c r="I341" s="24">
        <f t="shared" si="85"/>
        <v>0.9791678190394939</v>
      </c>
      <c r="J341" s="25">
        <f t="shared" si="77"/>
        <v>0.97915457857451205</v>
      </c>
      <c r="K341" s="25">
        <f t="shared" si="81"/>
        <v>1.324046498185627E-5</v>
      </c>
      <c r="L341" s="25">
        <f t="shared" si="82"/>
        <v>0</v>
      </c>
      <c r="M341" s="25">
        <f t="shared" si="86"/>
        <v>9.3219801741019681E-2</v>
      </c>
      <c r="N341" s="25">
        <f t="shared" si="83"/>
        <v>5.7796277079432204E-2</v>
      </c>
      <c r="O341" s="25">
        <f t="shared" si="84"/>
        <v>5.7796277079432204E-2</v>
      </c>
      <c r="P341" s="4">
        <f>'App MESURE'!T337</f>
        <v>3.8192720110876079E-2</v>
      </c>
      <c r="Q341" s="85">
        <v>25.956497710000001</v>
      </c>
      <c r="R341" s="79">
        <f t="shared" si="78"/>
        <v>3.8429944581942543E-4</v>
      </c>
    </row>
    <row r="342" spans="1:18" s="1" customFormat="1" x14ac:dyDescent="0.2">
      <c r="A342" s="17">
        <v>43344</v>
      </c>
      <c r="B342" s="1">
        <f t="shared" si="75"/>
        <v>9</v>
      </c>
      <c r="C342" s="47"/>
      <c r="D342" s="47"/>
      <c r="E342" s="47">
        <f t="shared" si="76"/>
        <v>20.877083333333314</v>
      </c>
      <c r="F342" s="51">
        <v>20.877083333333314</v>
      </c>
      <c r="G342" s="16">
        <f t="shared" si="79"/>
        <v>0</v>
      </c>
      <c r="H342" s="16">
        <f t="shared" si="80"/>
        <v>20.877083333333314</v>
      </c>
      <c r="I342" s="23">
        <f t="shared" si="85"/>
        <v>20.877096573798294</v>
      </c>
      <c r="J342" s="16">
        <f t="shared" si="77"/>
        <v>20.706343638462751</v>
      </c>
      <c r="K342" s="16">
        <f t="shared" si="81"/>
        <v>0.17075293533554259</v>
      </c>
      <c r="L342" s="16">
        <f t="shared" si="82"/>
        <v>0</v>
      </c>
      <c r="M342" s="16">
        <f t="shared" si="86"/>
        <v>3.5423524661587477E-2</v>
      </c>
      <c r="N342" s="16">
        <f t="shared" si="83"/>
        <v>2.1962585290184234E-2</v>
      </c>
      <c r="O342" s="16">
        <f t="shared" si="84"/>
        <v>2.1962585290184234E-2</v>
      </c>
      <c r="P342" s="1">
        <f>'App MESURE'!T338</f>
        <v>0.13411569042235028</v>
      </c>
      <c r="Q342" s="84">
        <v>23.817551699999999</v>
      </c>
      <c r="R342" s="78">
        <f t="shared" si="78"/>
        <v>1.257831899078669E-2</v>
      </c>
    </row>
    <row r="343" spans="1:18" s="1" customFormat="1" x14ac:dyDescent="0.2">
      <c r="A343" s="17">
        <v>43374</v>
      </c>
      <c r="B343" s="1">
        <f t="shared" si="75"/>
        <v>10</v>
      </c>
      <c r="C343" s="47"/>
      <c r="D343" s="47"/>
      <c r="E343" s="47">
        <f t="shared" si="76"/>
        <v>113.45416666666644</v>
      </c>
      <c r="F343" s="51">
        <v>113.45416666666644</v>
      </c>
      <c r="G343" s="16">
        <f t="shared" si="79"/>
        <v>8.233137459543892</v>
      </c>
      <c r="H343" s="16">
        <f t="shared" si="80"/>
        <v>105.22102920712254</v>
      </c>
      <c r="I343" s="23">
        <f t="shared" si="85"/>
        <v>105.39178214245808</v>
      </c>
      <c r="J343" s="16">
        <f t="shared" si="77"/>
        <v>78.203646968019527</v>
      </c>
      <c r="K343" s="16">
        <f t="shared" si="81"/>
        <v>27.188135174438557</v>
      </c>
      <c r="L343" s="16">
        <f t="shared" si="82"/>
        <v>0</v>
      </c>
      <c r="M343" s="16">
        <f t="shared" si="86"/>
        <v>1.3460939371403243E-2</v>
      </c>
      <c r="N343" s="16">
        <f t="shared" si="83"/>
        <v>8.3457824102700102E-3</v>
      </c>
      <c r="O343" s="16">
        <f t="shared" si="84"/>
        <v>8.2414832419541622</v>
      </c>
      <c r="P343" s="1">
        <f>'App MESURE'!T339</f>
        <v>4.2068713983514483</v>
      </c>
      <c r="Q343" s="84">
        <v>19.14751906</v>
      </c>
      <c r="R343" s="78">
        <f t="shared" si="78"/>
        <v>16.278092728539288</v>
      </c>
    </row>
    <row r="344" spans="1:18" s="1" customFormat="1" x14ac:dyDescent="0.2">
      <c r="A344" s="17">
        <v>43405</v>
      </c>
      <c r="B344" s="1">
        <f t="shared" si="75"/>
        <v>11</v>
      </c>
      <c r="C344" s="47"/>
      <c r="D344" s="47"/>
      <c r="E344" s="47">
        <f t="shared" si="76"/>
        <v>57.881249999999916</v>
      </c>
      <c r="F344" s="51">
        <v>57.881249999999916</v>
      </c>
      <c r="G344" s="16">
        <f t="shared" si="79"/>
        <v>2.5013750992498385</v>
      </c>
      <c r="H344" s="16">
        <f t="shared" si="80"/>
        <v>55.379874900750075</v>
      </c>
      <c r="I344" s="23">
        <f t="shared" si="85"/>
        <v>82.568010075188624</v>
      </c>
      <c r="J344" s="16">
        <f t="shared" si="77"/>
        <v>58.153159731411812</v>
      </c>
      <c r="K344" s="16">
        <f t="shared" si="81"/>
        <v>24.414850343776813</v>
      </c>
      <c r="L344" s="16">
        <f t="shared" si="82"/>
        <v>0</v>
      </c>
      <c r="M344" s="16">
        <f t="shared" si="86"/>
        <v>5.1151569611332329E-3</v>
      </c>
      <c r="N344" s="16">
        <f t="shared" si="83"/>
        <v>3.1713973159026043E-3</v>
      </c>
      <c r="O344" s="16">
        <f t="shared" si="84"/>
        <v>2.5045464965657409</v>
      </c>
      <c r="P344" s="1">
        <f>'App MESURE'!T340</f>
        <v>2.4022338609672471</v>
      </c>
      <c r="Q344" s="84">
        <v>14.1111989</v>
      </c>
      <c r="R344" s="78">
        <f t="shared" si="78"/>
        <v>1.046787540311018E-2</v>
      </c>
    </row>
    <row r="345" spans="1:18" s="1" customFormat="1" x14ac:dyDescent="0.2">
      <c r="A345" s="17">
        <v>43435</v>
      </c>
      <c r="B345" s="1">
        <f t="shared" si="75"/>
        <v>12</v>
      </c>
      <c r="C345" s="47"/>
      <c r="D345" s="47"/>
      <c r="E345" s="47">
        <f t="shared" si="76"/>
        <v>5.9645833333333256</v>
      </c>
      <c r="F345" s="51">
        <v>5.9645833333333256</v>
      </c>
      <c r="G345" s="16">
        <f t="shared" si="79"/>
        <v>0</v>
      </c>
      <c r="H345" s="16">
        <f t="shared" si="80"/>
        <v>5.9645833333333256</v>
      </c>
      <c r="I345" s="23">
        <f t="shared" si="85"/>
        <v>30.379433677110139</v>
      </c>
      <c r="J345" s="16">
        <f t="shared" si="77"/>
        <v>28.219508373468621</v>
      </c>
      <c r="K345" s="16">
        <f t="shared" si="81"/>
        <v>2.1599253036415185</v>
      </c>
      <c r="L345" s="16">
        <f t="shared" si="82"/>
        <v>0</v>
      </c>
      <c r="M345" s="16">
        <f t="shared" si="86"/>
        <v>1.9437596452306287E-3</v>
      </c>
      <c r="N345" s="16">
        <f t="shared" si="83"/>
        <v>1.2051309800429897E-3</v>
      </c>
      <c r="O345" s="16">
        <f t="shared" si="84"/>
        <v>1.2051309800429897E-3</v>
      </c>
      <c r="P345" s="1">
        <f>'App MESURE'!T341</f>
        <v>0.13096447589175</v>
      </c>
      <c r="Q345" s="84">
        <v>13.060866819999999</v>
      </c>
      <c r="R345" s="78">
        <f t="shared" si="78"/>
        <v>1.6837487591915345E-2</v>
      </c>
    </row>
    <row r="346" spans="1:18" s="1" customFormat="1" x14ac:dyDescent="0.2">
      <c r="A346" s="17">
        <v>43466</v>
      </c>
      <c r="B346" s="1">
        <f t="shared" ref="B346:B401" si="87">B334</f>
        <v>1</v>
      </c>
      <c r="C346" s="47"/>
      <c r="D346" s="47"/>
      <c r="E346" s="47">
        <f t="shared" si="76"/>
        <v>23.220833333333314</v>
      </c>
      <c r="F346" s="51">
        <v>23.220833333333314</v>
      </c>
      <c r="G346" s="16">
        <f t="shared" si="79"/>
        <v>0</v>
      </c>
      <c r="H346" s="16">
        <f t="shared" si="80"/>
        <v>23.220833333333314</v>
      </c>
      <c r="I346" s="23">
        <f t="shared" si="85"/>
        <v>25.380758636974832</v>
      </c>
      <c r="J346" s="16">
        <f t="shared" si="77"/>
        <v>23.479657291356833</v>
      </c>
      <c r="K346" s="16">
        <f t="shared" si="81"/>
        <v>1.9011013456179988</v>
      </c>
      <c r="L346" s="16">
        <f t="shared" si="82"/>
        <v>0</v>
      </c>
      <c r="M346" s="16">
        <f t="shared" si="86"/>
        <v>7.3862866518763898E-4</v>
      </c>
      <c r="N346" s="16">
        <f t="shared" si="83"/>
        <v>4.5794977241633616E-4</v>
      </c>
      <c r="O346" s="16">
        <f t="shared" si="84"/>
        <v>4.5794977241633616E-4</v>
      </c>
      <c r="P346" s="1">
        <f>'App MESURE'!T342</f>
        <v>0.26457597198920413</v>
      </c>
      <c r="Q346" s="84">
        <v>9.9692362580000005</v>
      </c>
      <c r="R346" s="78">
        <f t="shared" si="78"/>
        <v>6.975832965970763E-2</v>
      </c>
    </row>
    <row r="347" spans="1:18" s="1" customFormat="1" x14ac:dyDescent="0.2">
      <c r="A347" s="17">
        <v>43497</v>
      </c>
      <c r="B347" s="1">
        <f t="shared" si="87"/>
        <v>2</v>
      </c>
      <c r="C347" s="47"/>
      <c r="D347" s="47"/>
      <c r="E347" s="47">
        <f t="shared" si="76"/>
        <v>15.558333333333326</v>
      </c>
      <c r="F347" s="51">
        <v>15.558333333333326</v>
      </c>
      <c r="G347" s="16">
        <f t="shared" si="79"/>
        <v>0</v>
      </c>
      <c r="H347" s="16">
        <f t="shared" si="80"/>
        <v>15.558333333333326</v>
      </c>
      <c r="I347" s="23">
        <f t="shared" si="85"/>
        <v>17.459434678951325</v>
      </c>
      <c r="J347" s="16">
        <f t="shared" si="77"/>
        <v>17.035429568361799</v>
      </c>
      <c r="K347" s="16">
        <f t="shared" si="81"/>
        <v>0.42400511058952617</v>
      </c>
      <c r="L347" s="16">
        <f t="shared" si="82"/>
        <v>0</v>
      </c>
      <c r="M347" s="16">
        <f t="shared" si="86"/>
        <v>2.8067889277130282E-4</v>
      </c>
      <c r="N347" s="16">
        <f t="shared" si="83"/>
        <v>1.7402091351820774E-4</v>
      </c>
      <c r="O347" s="16">
        <f t="shared" si="84"/>
        <v>1.7402091351820774E-4</v>
      </c>
      <c r="P347" s="1">
        <f>'App MESURE'!T343</f>
        <v>0.44633802611423146</v>
      </c>
      <c r="Q347" s="84">
        <v>13.357916639999999</v>
      </c>
      <c r="R347" s="78">
        <f t="shared" si="78"/>
        <v>0.19906231953674208</v>
      </c>
    </row>
    <row r="348" spans="1:18" s="1" customFormat="1" x14ac:dyDescent="0.2">
      <c r="A348" s="17">
        <v>43525</v>
      </c>
      <c r="B348" s="1">
        <f t="shared" si="87"/>
        <v>3</v>
      </c>
      <c r="C348" s="47"/>
      <c r="D348" s="47"/>
      <c r="E348" s="47">
        <f t="shared" si="76"/>
        <v>20.624999999999961</v>
      </c>
      <c r="F348" s="51">
        <v>20.624999999999961</v>
      </c>
      <c r="G348" s="16">
        <f t="shared" si="79"/>
        <v>0</v>
      </c>
      <c r="H348" s="16">
        <f t="shared" si="80"/>
        <v>20.624999999999961</v>
      </c>
      <c r="I348" s="23">
        <f t="shared" si="85"/>
        <v>21.049005110589487</v>
      </c>
      <c r="J348" s="16">
        <f t="shared" si="77"/>
        <v>20.526948543898783</v>
      </c>
      <c r="K348" s="16">
        <f t="shared" si="81"/>
        <v>0.52205656669070422</v>
      </c>
      <c r="L348" s="16">
        <f t="shared" si="82"/>
        <v>0</v>
      </c>
      <c r="M348" s="16">
        <f t="shared" si="86"/>
        <v>1.0665797925309508E-4</v>
      </c>
      <c r="N348" s="16">
        <f t="shared" si="83"/>
        <v>6.6127947136918955E-5</v>
      </c>
      <c r="O348" s="16">
        <f t="shared" si="84"/>
        <v>6.6127947136918955E-5</v>
      </c>
      <c r="P348" s="1">
        <f>'App MESURE'!T344</f>
        <v>0.10550266248449928</v>
      </c>
      <c r="Q348" s="84">
        <v>15.893794740000001</v>
      </c>
      <c r="R348" s="78">
        <f t="shared" si="78"/>
        <v>1.1116862815248407E-2</v>
      </c>
    </row>
    <row r="349" spans="1:18" s="1" customFormat="1" x14ac:dyDescent="0.2">
      <c r="A349" s="17">
        <v>43556</v>
      </c>
      <c r="B349" s="1">
        <f t="shared" si="87"/>
        <v>4</v>
      </c>
      <c r="C349" s="47"/>
      <c r="D349" s="47"/>
      <c r="E349" s="47">
        <f t="shared" si="76"/>
        <v>28.356249999999964</v>
      </c>
      <c r="F349" s="51">
        <v>28.356249999999964</v>
      </c>
      <c r="G349" s="16">
        <f t="shared" si="79"/>
        <v>0</v>
      </c>
      <c r="H349" s="16">
        <f t="shared" si="80"/>
        <v>28.356249999999964</v>
      </c>
      <c r="I349" s="23">
        <f t="shared" si="85"/>
        <v>28.878306566690668</v>
      </c>
      <c r="J349" s="16">
        <f t="shared" si="77"/>
        <v>27.544225583875058</v>
      </c>
      <c r="K349" s="16">
        <f t="shared" si="81"/>
        <v>1.3340809828156104</v>
      </c>
      <c r="L349" s="16">
        <f t="shared" si="82"/>
        <v>0</v>
      </c>
      <c r="M349" s="16">
        <f t="shared" si="86"/>
        <v>4.0530032116176126E-5</v>
      </c>
      <c r="N349" s="16">
        <f t="shared" si="83"/>
        <v>2.5128619912029198E-5</v>
      </c>
      <c r="O349" s="16">
        <f t="shared" si="84"/>
        <v>2.5128619912029198E-5</v>
      </c>
      <c r="P349" s="1">
        <f>'App MESURE'!T345</f>
        <v>0.10600685680939534</v>
      </c>
      <c r="Q349" s="84">
        <v>15.729602030000001</v>
      </c>
      <c r="R349" s="78">
        <f t="shared" si="78"/>
        <v>1.1232126710029522E-2</v>
      </c>
    </row>
    <row r="350" spans="1:18" s="1" customFormat="1" x14ac:dyDescent="0.2">
      <c r="A350" s="17">
        <v>43586</v>
      </c>
      <c r="B350" s="1">
        <f t="shared" si="87"/>
        <v>5</v>
      </c>
      <c r="C350" s="47"/>
      <c r="D350" s="47"/>
      <c r="E350" s="47">
        <f t="shared" si="76"/>
        <v>3.0437499999999957</v>
      </c>
      <c r="F350" s="51">
        <v>3.0437499999999957</v>
      </c>
      <c r="G350" s="16">
        <f t="shared" si="79"/>
        <v>0</v>
      </c>
      <c r="H350" s="16">
        <f t="shared" si="80"/>
        <v>3.0437499999999957</v>
      </c>
      <c r="I350" s="23">
        <f t="shared" si="85"/>
        <v>4.3778309828156061</v>
      </c>
      <c r="J350" s="16">
        <f t="shared" si="77"/>
        <v>4.3756975979486548</v>
      </c>
      <c r="K350" s="16">
        <f t="shared" si="81"/>
        <v>2.13338486695136E-3</v>
      </c>
      <c r="L350" s="16">
        <f t="shared" si="82"/>
        <v>0</v>
      </c>
      <c r="M350" s="16">
        <f t="shared" si="86"/>
        <v>1.5401412204146928E-5</v>
      </c>
      <c r="N350" s="16">
        <f t="shared" si="83"/>
        <v>9.5488755665710949E-6</v>
      </c>
      <c r="O350" s="16">
        <f t="shared" si="84"/>
        <v>9.5488755665710949E-6</v>
      </c>
      <c r="P350" s="1">
        <f>'App MESURE'!T346</f>
        <v>6.0503318987526485E-2</v>
      </c>
      <c r="Q350" s="84">
        <v>21.742183480000001</v>
      </c>
      <c r="R350" s="78">
        <f t="shared" si="78"/>
        <v>3.6594962223586549E-3</v>
      </c>
    </row>
    <row r="351" spans="1:18" s="1" customFormat="1" x14ac:dyDescent="0.2">
      <c r="A351" s="17">
        <v>43617</v>
      </c>
      <c r="B351" s="1">
        <f t="shared" si="87"/>
        <v>6</v>
      </c>
      <c r="C351" s="47"/>
      <c r="D351" s="47"/>
      <c r="E351" s="47">
        <f t="shared" si="76"/>
        <v>0.82916666666666439</v>
      </c>
      <c r="F351" s="51">
        <v>0.82916666666666439</v>
      </c>
      <c r="G351" s="16">
        <f t="shared" si="79"/>
        <v>0</v>
      </c>
      <c r="H351" s="16">
        <f t="shared" si="80"/>
        <v>0.82916666666666439</v>
      </c>
      <c r="I351" s="23">
        <f t="shared" si="85"/>
        <v>0.83130005153361575</v>
      </c>
      <c r="J351" s="16">
        <f t="shared" si="77"/>
        <v>0.83128271264242393</v>
      </c>
      <c r="K351" s="16">
        <f t="shared" si="81"/>
        <v>1.7338891191820416E-5</v>
      </c>
      <c r="L351" s="16">
        <f t="shared" si="82"/>
        <v>0</v>
      </c>
      <c r="M351" s="16">
        <f t="shared" si="86"/>
        <v>5.8525366375758334E-6</v>
      </c>
      <c r="N351" s="16">
        <f t="shared" si="83"/>
        <v>3.6285727152970169E-6</v>
      </c>
      <c r="O351" s="16">
        <f t="shared" si="84"/>
        <v>3.6285727152970169E-6</v>
      </c>
      <c r="P351" s="1">
        <f>'App MESURE'!T347</f>
        <v>4.8654752352469209E-2</v>
      </c>
      <c r="Q351" s="84">
        <v>20.53541577</v>
      </c>
      <c r="R351" s="78">
        <f t="shared" si="78"/>
        <v>2.3669318450329365E-3</v>
      </c>
    </row>
    <row r="352" spans="1:18" s="1" customFormat="1" x14ac:dyDescent="0.2">
      <c r="A352" s="17">
        <v>43647</v>
      </c>
      <c r="B352" s="1">
        <f t="shared" si="87"/>
        <v>7</v>
      </c>
      <c r="C352" s="47"/>
      <c r="D352" s="47"/>
      <c r="E352" s="47">
        <f t="shared" si="76"/>
        <v>0.15416666666666659</v>
      </c>
      <c r="F352" s="51">
        <v>0.15416666666666659</v>
      </c>
      <c r="G352" s="16">
        <f t="shared" si="79"/>
        <v>0</v>
      </c>
      <c r="H352" s="16">
        <f t="shared" si="80"/>
        <v>0.15416666666666659</v>
      </c>
      <c r="I352" s="23">
        <f t="shared" si="85"/>
        <v>0.15418400555785841</v>
      </c>
      <c r="J352" s="16">
        <f t="shared" si="77"/>
        <v>0.15418392341331463</v>
      </c>
      <c r="K352" s="16">
        <f t="shared" si="81"/>
        <v>8.2144543778195356E-8</v>
      </c>
      <c r="L352" s="16">
        <f t="shared" si="82"/>
        <v>0</v>
      </c>
      <c r="M352" s="16">
        <f t="shared" si="86"/>
        <v>2.2239639222788166E-6</v>
      </c>
      <c r="N352" s="16">
        <f t="shared" si="83"/>
        <v>1.3788576318128662E-6</v>
      </c>
      <c r="O352" s="16">
        <f t="shared" si="84"/>
        <v>1.3788576318128662E-6</v>
      </c>
      <c r="P352" s="1">
        <f>'App MESURE'!T348</f>
        <v>2.8613027937851053E-2</v>
      </c>
      <c r="Q352" s="84">
        <v>22.642058349999999</v>
      </c>
      <c r="R352" s="78">
        <f t="shared" si="78"/>
        <v>8.1862646308961053E-4</v>
      </c>
    </row>
    <row r="353" spans="1:18" s="1" customFormat="1" ht="13.5" thickBot="1" x14ac:dyDescent="0.25">
      <c r="A353" s="17">
        <v>43678</v>
      </c>
      <c r="B353" s="4">
        <f t="shared" si="87"/>
        <v>8</v>
      </c>
      <c r="C353" s="48"/>
      <c r="D353" s="48"/>
      <c r="E353" s="47">
        <f t="shared" si="76"/>
        <v>0.85416666666666574</v>
      </c>
      <c r="F353" s="58">
        <v>0.85416666666666574</v>
      </c>
      <c r="G353" s="25">
        <f t="shared" si="79"/>
        <v>0</v>
      </c>
      <c r="H353" s="25">
        <f t="shared" si="80"/>
        <v>0.85416666666666574</v>
      </c>
      <c r="I353" s="24">
        <f t="shared" si="85"/>
        <v>0.85416674881120946</v>
      </c>
      <c r="J353" s="25">
        <f t="shared" si="77"/>
        <v>0.85415681872740068</v>
      </c>
      <c r="K353" s="25">
        <f t="shared" si="81"/>
        <v>9.9300838087845733E-6</v>
      </c>
      <c r="L353" s="25">
        <f t="shared" si="82"/>
        <v>0</v>
      </c>
      <c r="M353" s="25">
        <f t="shared" si="86"/>
        <v>8.4510629046595041E-7</v>
      </c>
      <c r="N353" s="25">
        <f t="shared" si="83"/>
        <v>5.2396590008888928E-7</v>
      </c>
      <c r="O353" s="25">
        <f t="shared" si="84"/>
        <v>5.2396590008888928E-7</v>
      </c>
      <c r="P353" s="4">
        <f>'App MESURE'!T349</f>
        <v>2.281479320154645E-2</v>
      </c>
      <c r="Q353" s="85">
        <v>25.076828419999998</v>
      </c>
      <c r="R353" s="79">
        <f t="shared" si="78"/>
        <v>5.2049088075656E-4</v>
      </c>
    </row>
    <row r="354" spans="1:18" s="1" customFormat="1" x14ac:dyDescent="0.2">
      <c r="A354" s="17">
        <v>43709</v>
      </c>
      <c r="B354" s="1">
        <f t="shared" si="87"/>
        <v>9</v>
      </c>
      <c r="C354" s="47"/>
      <c r="D354" s="47"/>
      <c r="E354" s="47">
        <f t="shared" si="76"/>
        <v>4.5104166666666572</v>
      </c>
      <c r="F354" s="51">
        <v>4.5104166666666572</v>
      </c>
      <c r="G354" s="16">
        <f t="shared" si="79"/>
        <v>0</v>
      </c>
      <c r="H354" s="16">
        <f t="shared" si="80"/>
        <v>4.5104166666666572</v>
      </c>
      <c r="I354" s="23">
        <f t="shared" si="85"/>
        <v>4.5104265967504658</v>
      </c>
      <c r="J354" s="16">
        <f t="shared" si="77"/>
        <v>4.5084422088512941</v>
      </c>
      <c r="K354" s="16">
        <f t="shared" si="81"/>
        <v>1.9843878991716579E-3</v>
      </c>
      <c r="L354" s="16">
        <f t="shared" si="82"/>
        <v>0</v>
      </c>
      <c r="M354" s="16">
        <f t="shared" si="86"/>
        <v>3.2114039037706112E-7</v>
      </c>
      <c r="N354" s="16">
        <f t="shared" si="83"/>
        <v>1.991070420337779E-7</v>
      </c>
      <c r="O354" s="16">
        <f t="shared" si="84"/>
        <v>1.991070420337779E-7</v>
      </c>
      <c r="P354" s="1">
        <f>'App MESURE'!T350</f>
        <v>1.273090670362536E-2</v>
      </c>
      <c r="Q354" s="84">
        <v>22.8905934</v>
      </c>
      <c r="R354" s="78">
        <f t="shared" si="78"/>
        <v>1.6207091590970439E-4</v>
      </c>
    </row>
    <row r="355" spans="1:18" s="1" customFormat="1" x14ac:dyDescent="0.2">
      <c r="A355" s="17">
        <v>43739</v>
      </c>
      <c r="B355" s="1">
        <f t="shared" si="87"/>
        <v>10</v>
      </c>
      <c r="C355" s="47"/>
      <c r="D355" s="47"/>
      <c r="E355" s="47">
        <f t="shared" si="76"/>
        <v>11.318749999999977</v>
      </c>
      <c r="F355" s="51">
        <v>11.318749999999977</v>
      </c>
      <c r="G355" s="16">
        <f t="shared" si="79"/>
        <v>0</v>
      </c>
      <c r="H355" s="16">
        <f t="shared" si="80"/>
        <v>11.318749999999977</v>
      </c>
      <c r="I355" s="23">
        <f t="shared" si="85"/>
        <v>11.320734387899147</v>
      </c>
      <c r="J355" s="16">
        <f t="shared" si="77"/>
        <v>11.269732282218895</v>
      </c>
      <c r="K355" s="16">
        <f t="shared" si="81"/>
        <v>5.1002105680252541E-2</v>
      </c>
      <c r="L355" s="16">
        <f t="shared" si="82"/>
        <v>0</v>
      </c>
      <c r="M355" s="16">
        <f t="shared" si="86"/>
        <v>1.2203334834328322E-7</v>
      </c>
      <c r="N355" s="16">
        <f t="shared" si="83"/>
        <v>7.5660675972835595E-8</v>
      </c>
      <c r="O355" s="16">
        <f t="shared" si="84"/>
        <v>7.5660675972835595E-8</v>
      </c>
      <c r="P355" s="1">
        <f>'App MESURE'!T351</f>
        <v>1.0462032241593118E-2</v>
      </c>
      <c r="Q355" s="84">
        <v>19.411479419999999</v>
      </c>
      <c r="R355" s="78">
        <f t="shared" si="78"/>
        <v>1.0945253550099558E-4</v>
      </c>
    </row>
    <row r="356" spans="1:18" s="1" customFormat="1" x14ac:dyDescent="0.2">
      <c r="A356" s="17">
        <v>43770</v>
      </c>
      <c r="B356" s="1">
        <f t="shared" si="87"/>
        <v>11</v>
      </c>
      <c r="C356" s="47"/>
      <c r="D356" s="47"/>
      <c r="E356" s="47">
        <f t="shared" si="76"/>
        <v>42.627083333333267</v>
      </c>
      <c r="F356" s="51">
        <v>42.627083333333267</v>
      </c>
      <c r="G356" s="16">
        <f t="shared" si="79"/>
        <v>0.92806810760698488</v>
      </c>
      <c r="H356" s="16">
        <f t="shared" si="80"/>
        <v>41.699015225726285</v>
      </c>
      <c r="I356" s="23">
        <f t="shared" si="85"/>
        <v>41.750017331406539</v>
      </c>
      <c r="J356" s="16">
        <f t="shared" si="77"/>
        <v>37.080388649087539</v>
      </c>
      <c r="K356" s="16">
        <f t="shared" si="81"/>
        <v>4.6696286823190007</v>
      </c>
      <c r="L356" s="16">
        <f t="shared" si="82"/>
        <v>0</v>
      </c>
      <c r="M356" s="16">
        <f t="shared" si="86"/>
        <v>4.6372672370447625E-8</v>
      </c>
      <c r="N356" s="16">
        <f t="shared" si="83"/>
        <v>2.8751056869677528E-8</v>
      </c>
      <c r="O356" s="16">
        <f t="shared" si="84"/>
        <v>0.92806813635804175</v>
      </c>
      <c r="P356" s="1">
        <f>'App MESURE'!T352</f>
        <v>1.6512364140345764E-2</v>
      </c>
      <c r="Q356" s="84">
        <v>13.892440779999999</v>
      </c>
      <c r="R356" s="78">
        <f t="shared" si="78"/>
        <v>0.83093392586340009</v>
      </c>
    </row>
    <row r="357" spans="1:18" s="1" customFormat="1" x14ac:dyDescent="0.2">
      <c r="A357" s="17">
        <v>43800</v>
      </c>
      <c r="B357" s="1">
        <f t="shared" si="87"/>
        <v>12</v>
      </c>
      <c r="C357" s="47"/>
      <c r="D357" s="47"/>
      <c r="E357" s="47">
        <f t="shared" si="76"/>
        <v>39.274999999999913</v>
      </c>
      <c r="F357" s="51">
        <v>39.274999999999913</v>
      </c>
      <c r="G357" s="16">
        <f t="shared" si="79"/>
        <v>0.58233593749589907</v>
      </c>
      <c r="H357" s="16">
        <f t="shared" si="80"/>
        <v>38.692664062504015</v>
      </c>
      <c r="I357" s="23">
        <f t="shared" si="85"/>
        <v>43.362292744823016</v>
      </c>
      <c r="J357" s="16">
        <f t="shared" si="77"/>
        <v>37.697642475498384</v>
      </c>
      <c r="K357" s="16">
        <f t="shared" si="81"/>
        <v>5.6646502693246319</v>
      </c>
      <c r="L357" s="16">
        <f t="shared" si="82"/>
        <v>0</v>
      </c>
      <c r="M357" s="16">
        <f t="shared" si="86"/>
        <v>1.7621615500770097E-8</v>
      </c>
      <c r="N357" s="16">
        <f t="shared" si="83"/>
        <v>1.0925401610477461E-8</v>
      </c>
      <c r="O357" s="16">
        <f t="shared" si="84"/>
        <v>0.58233594842130065</v>
      </c>
      <c r="P357" s="1">
        <f>'App MESURE'!T353</f>
        <v>2.0487936392151158</v>
      </c>
      <c r="Q357" s="84">
        <v>13.076715289999999</v>
      </c>
      <c r="R357" s="78">
        <f t="shared" si="78"/>
        <v>2.150498158888329</v>
      </c>
    </row>
    <row r="358" spans="1:18" s="1" customFormat="1" x14ac:dyDescent="0.2">
      <c r="A358" s="17">
        <v>43831</v>
      </c>
      <c r="B358" s="1">
        <f t="shared" si="87"/>
        <v>1</v>
      </c>
      <c r="C358" s="47"/>
      <c r="D358" s="47"/>
      <c r="E358" s="47">
        <f t="shared" si="76"/>
        <v>18.324999999999967</v>
      </c>
      <c r="F358" s="51">
        <v>18.324999999999967</v>
      </c>
      <c r="G358" s="16">
        <f t="shared" si="79"/>
        <v>0</v>
      </c>
      <c r="H358" s="16">
        <f t="shared" si="80"/>
        <v>18.324999999999967</v>
      </c>
      <c r="I358" s="23">
        <f t="shared" si="85"/>
        <v>23.989650269324599</v>
      </c>
      <c r="J358" s="16">
        <f t="shared" si="77"/>
        <v>22.519918507887407</v>
      </c>
      <c r="K358" s="16">
        <f t="shared" si="81"/>
        <v>1.4697317614371919</v>
      </c>
      <c r="L358" s="16">
        <f t="shared" si="82"/>
        <v>0</v>
      </c>
      <c r="M358" s="16">
        <f t="shared" si="86"/>
        <v>6.6962138902926364E-9</v>
      </c>
      <c r="N358" s="16">
        <f t="shared" si="83"/>
        <v>4.1516526119814347E-9</v>
      </c>
      <c r="O358" s="16">
        <f t="shared" si="84"/>
        <v>4.1516526119814347E-9</v>
      </c>
      <c r="P358" s="1">
        <f>'App MESURE'!T354</f>
        <v>5.82344445254942E-2</v>
      </c>
      <c r="Q358" s="84">
        <v>10.79493173</v>
      </c>
      <c r="R358" s="78">
        <f t="shared" si="78"/>
        <v>3.3912500456545112E-3</v>
      </c>
    </row>
    <row r="359" spans="1:18" s="1" customFormat="1" x14ac:dyDescent="0.2">
      <c r="A359" s="17">
        <v>43862</v>
      </c>
      <c r="B359" s="1">
        <f t="shared" si="87"/>
        <v>2</v>
      </c>
      <c r="C359" s="47"/>
      <c r="D359" s="47"/>
      <c r="E359" s="47">
        <f t="shared" si="76"/>
        <v>0.40208333333333313</v>
      </c>
      <c r="F359" s="51">
        <v>0.40208333333333313</v>
      </c>
      <c r="G359" s="16">
        <f t="shared" si="79"/>
        <v>0</v>
      </c>
      <c r="H359" s="16">
        <f t="shared" si="80"/>
        <v>0.40208333333333313</v>
      </c>
      <c r="I359" s="23">
        <f t="shared" si="85"/>
        <v>1.871815094770525</v>
      </c>
      <c r="J359" s="16">
        <f t="shared" si="77"/>
        <v>1.8714156076024526</v>
      </c>
      <c r="K359" s="16">
        <f t="shared" si="81"/>
        <v>3.9948716807236551E-4</v>
      </c>
      <c r="L359" s="16">
        <f t="shared" si="82"/>
        <v>0</v>
      </c>
      <c r="M359" s="16">
        <f t="shared" si="86"/>
        <v>2.5445612783112017E-9</v>
      </c>
      <c r="N359" s="16">
        <f t="shared" si="83"/>
        <v>1.5776279925529451E-9</v>
      </c>
      <c r="O359" s="16">
        <f t="shared" si="84"/>
        <v>1.5776279925529451E-9</v>
      </c>
      <c r="P359" s="1">
        <f>'App MESURE'!T355</f>
        <v>1.4621635421985565E-2</v>
      </c>
      <c r="Q359" s="84">
        <v>15.55749614</v>
      </c>
      <c r="R359" s="78">
        <f t="shared" si="78"/>
        <v>2.1379217627846283E-4</v>
      </c>
    </row>
    <row r="360" spans="1:18" s="1" customFormat="1" x14ac:dyDescent="0.2">
      <c r="A360" s="17">
        <v>43891</v>
      </c>
      <c r="B360" s="1">
        <f t="shared" si="87"/>
        <v>3</v>
      </c>
      <c r="C360" s="47"/>
      <c r="D360" s="47"/>
      <c r="E360" s="47">
        <f t="shared" si="76"/>
        <v>35.612499999999976</v>
      </c>
      <c r="F360" s="51">
        <v>35.612499999999976</v>
      </c>
      <c r="G360" s="16">
        <f t="shared" si="79"/>
        <v>0.20458755026452891</v>
      </c>
      <c r="H360" s="16">
        <f t="shared" si="80"/>
        <v>35.407912449735448</v>
      </c>
      <c r="I360" s="23">
        <f t="shared" si="85"/>
        <v>35.408311936903523</v>
      </c>
      <c r="J360" s="16">
        <f t="shared" si="77"/>
        <v>32.640335521349257</v>
      </c>
      <c r="K360" s="16">
        <f t="shared" si="81"/>
        <v>2.7679764155542657</v>
      </c>
      <c r="L360" s="16">
        <f t="shared" si="82"/>
        <v>0</v>
      </c>
      <c r="M360" s="16">
        <f t="shared" si="86"/>
        <v>9.6693328575825656E-10</v>
      </c>
      <c r="N360" s="16">
        <f t="shared" si="83"/>
        <v>5.9949863717011906E-10</v>
      </c>
      <c r="O360" s="16">
        <f t="shared" si="84"/>
        <v>0.20458755086402755</v>
      </c>
      <c r="P360" s="1">
        <f>'App MESURE'!T356</f>
        <v>1.3739295353417473E-2</v>
      </c>
      <c r="Q360" s="84">
        <v>14.50973902</v>
      </c>
      <c r="R360" s="78">
        <f t="shared" si="78"/>
        <v>3.6423056631443108E-2</v>
      </c>
    </row>
    <row r="361" spans="1:18" s="1" customFormat="1" x14ac:dyDescent="0.2">
      <c r="A361" s="17">
        <v>43922</v>
      </c>
      <c r="B361" s="1">
        <f t="shared" si="87"/>
        <v>4</v>
      </c>
      <c r="C361" s="47"/>
      <c r="D361" s="47"/>
      <c r="E361" s="47">
        <f t="shared" si="76"/>
        <v>39.591666666666647</v>
      </c>
      <c r="F361" s="51">
        <v>39.591666666666647</v>
      </c>
      <c r="G361" s="16">
        <f t="shared" si="79"/>
        <v>0.61499677643741302</v>
      </c>
      <c r="H361" s="16">
        <f t="shared" si="80"/>
        <v>38.976669890229232</v>
      </c>
      <c r="I361" s="23">
        <f t="shared" si="85"/>
        <v>41.744646305783498</v>
      </c>
      <c r="J361" s="16">
        <f t="shared" si="77"/>
        <v>38.283535447609232</v>
      </c>
      <c r="K361" s="16">
        <f t="shared" si="81"/>
        <v>3.4611108581742656</v>
      </c>
      <c r="L361" s="16">
        <f t="shared" si="82"/>
        <v>0</v>
      </c>
      <c r="M361" s="16">
        <f t="shared" si="86"/>
        <v>3.674346485881375E-10</v>
      </c>
      <c r="N361" s="16">
        <f t="shared" si="83"/>
        <v>2.2780948212464525E-10</v>
      </c>
      <c r="O361" s="16">
        <f t="shared" si="84"/>
        <v>0.61499677666522246</v>
      </c>
      <c r="P361" s="1">
        <f>'App MESURE'!T357</f>
        <v>0.33579342038077176</v>
      </c>
      <c r="Q361" s="84">
        <v>16.389858</v>
      </c>
      <c r="R361" s="78">
        <f t="shared" si="78"/>
        <v>7.795451416050192E-2</v>
      </c>
    </row>
    <row r="362" spans="1:18" s="1" customFormat="1" x14ac:dyDescent="0.2">
      <c r="A362" s="17">
        <v>43952</v>
      </c>
      <c r="B362" s="1">
        <f t="shared" si="87"/>
        <v>5</v>
      </c>
      <c r="C362" s="47"/>
      <c r="D362" s="47"/>
      <c r="E362" s="47">
        <f t="shared" si="76"/>
        <v>37.983333333333249</v>
      </c>
      <c r="F362" s="51">
        <v>37.983333333333249</v>
      </c>
      <c r="G362" s="16">
        <f t="shared" si="79"/>
        <v>0.44911409444501565</v>
      </c>
      <c r="H362" s="16">
        <f t="shared" si="80"/>
        <v>37.534219238888234</v>
      </c>
      <c r="I362" s="23">
        <f t="shared" si="85"/>
        <v>40.995330097062499</v>
      </c>
      <c r="J362" s="16">
        <f t="shared" si="77"/>
        <v>39.2100308198387</v>
      </c>
      <c r="K362" s="16">
        <f t="shared" si="81"/>
        <v>1.7852992772237997</v>
      </c>
      <c r="L362" s="16">
        <f t="shared" si="82"/>
        <v>0</v>
      </c>
      <c r="M362" s="16">
        <f t="shared" si="86"/>
        <v>1.3962516646349225E-10</v>
      </c>
      <c r="N362" s="16">
        <f t="shared" si="83"/>
        <v>8.6567603207365194E-11</v>
      </c>
      <c r="O362" s="16">
        <f t="shared" si="84"/>
        <v>0.44911409453158324</v>
      </c>
      <c r="P362" s="1">
        <f>'App MESURE'!T358</f>
        <v>3.0407959734480996</v>
      </c>
      <c r="Q362" s="84">
        <v>21.139512580000002</v>
      </c>
      <c r="R362" s="78">
        <f t="shared" si="78"/>
        <v>6.7168149615042445</v>
      </c>
    </row>
    <row r="363" spans="1:18" s="1" customFormat="1" x14ac:dyDescent="0.2">
      <c r="A363" s="17">
        <v>43983</v>
      </c>
      <c r="B363" s="1">
        <f t="shared" si="87"/>
        <v>6</v>
      </c>
      <c r="C363" s="47"/>
      <c r="D363" s="47"/>
      <c r="E363" s="47">
        <f t="shared" si="76"/>
        <v>2.4749999999999992</v>
      </c>
      <c r="F363" s="51">
        <v>2.4749999999999992</v>
      </c>
      <c r="G363" s="16">
        <f t="shared" si="79"/>
        <v>0</v>
      </c>
      <c r="H363" s="16">
        <f t="shared" si="80"/>
        <v>2.4749999999999992</v>
      </c>
      <c r="I363" s="23">
        <f t="shared" si="85"/>
        <v>4.2602992772237993</v>
      </c>
      <c r="J363" s="16">
        <f t="shared" si="77"/>
        <v>4.2582662004991017</v>
      </c>
      <c r="K363" s="16">
        <f t="shared" si="81"/>
        <v>2.0330767246976578E-3</v>
      </c>
      <c r="L363" s="16">
        <f t="shared" si="82"/>
        <v>0</v>
      </c>
      <c r="M363" s="16">
        <f t="shared" si="86"/>
        <v>5.3057563256127059E-11</v>
      </c>
      <c r="N363" s="16">
        <f t="shared" si="83"/>
        <v>3.2895689218798775E-11</v>
      </c>
      <c r="O363" s="16">
        <f t="shared" si="84"/>
        <v>3.2895689218798775E-11</v>
      </c>
      <c r="P363" s="1">
        <f>'App MESURE'!T359</f>
        <v>1.4621635421985565E-2</v>
      </c>
      <c r="Q363" s="84">
        <v>21.505412830000001</v>
      </c>
      <c r="R363" s="78">
        <f t="shared" si="78"/>
        <v>2.1379222145148543E-4</v>
      </c>
    </row>
    <row r="364" spans="1:18" s="1" customFormat="1" x14ac:dyDescent="0.2">
      <c r="A364" s="17">
        <v>44013</v>
      </c>
      <c r="B364" s="1">
        <f t="shared" si="87"/>
        <v>7</v>
      </c>
      <c r="C364" s="47"/>
      <c r="D364" s="47"/>
      <c r="E364" s="47">
        <f t="shared" si="76"/>
        <v>0.39791666666666647</v>
      </c>
      <c r="F364" s="51">
        <v>0.39791666666666647</v>
      </c>
      <c r="G364" s="16">
        <f t="shared" si="79"/>
        <v>0</v>
      </c>
      <c r="H364" s="16">
        <f t="shared" si="80"/>
        <v>0.39791666666666647</v>
      </c>
      <c r="I364" s="23">
        <f t="shared" si="85"/>
        <v>0.39994974339136413</v>
      </c>
      <c r="J364" s="16">
        <f t="shared" si="77"/>
        <v>0.39994895929574464</v>
      </c>
      <c r="K364" s="16">
        <f t="shared" si="81"/>
        <v>7.8409561948822315E-7</v>
      </c>
      <c r="L364" s="16">
        <f t="shared" si="82"/>
        <v>0</v>
      </c>
      <c r="M364" s="16">
        <f t="shared" si="86"/>
        <v>2.0161874037328284E-11</v>
      </c>
      <c r="N364" s="16">
        <f t="shared" si="83"/>
        <v>1.2500361903143536E-11</v>
      </c>
      <c r="O364" s="16">
        <f t="shared" si="84"/>
        <v>1.2500361903143536E-11</v>
      </c>
      <c r="P364" s="1">
        <f>'App MESURE'!T360</f>
        <v>5.1679918301845524E-3</v>
      </c>
      <c r="Q364" s="84">
        <v>26.97602213</v>
      </c>
      <c r="R364" s="78">
        <f t="shared" si="78"/>
        <v>2.6708139427650742E-5</v>
      </c>
    </row>
    <row r="365" spans="1:18" s="1" customFormat="1" ht="13.5" thickBot="1" x14ac:dyDescent="0.25">
      <c r="A365" s="17">
        <v>44044</v>
      </c>
      <c r="B365" s="4">
        <f t="shared" si="87"/>
        <v>8</v>
      </c>
      <c r="C365" s="48"/>
      <c r="D365" s="48"/>
      <c r="E365" s="47">
        <f t="shared" si="76"/>
        <v>0.25208333333333299</v>
      </c>
      <c r="F365" s="58">
        <v>0.25208333333333299</v>
      </c>
      <c r="G365" s="25">
        <f t="shared" si="79"/>
        <v>0</v>
      </c>
      <c r="H365" s="25">
        <f t="shared" si="80"/>
        <v>0.25208333333333299</v>
      </c>
      <c r="I365" s="24">
        <f t="shared" si="85"/>
        <v>0.25208411742895248</v>
      </c>
      <c r="J365" s="25">
        <f t="shared" si="77"/>
        <v>0.25208386005150657</v>
      </c>
      <c r="K365" s="25">
        <f t="shared" si="81"/>
        <v>2.5737744591136646E-7</v>
      </c>
      <c r="L365" s="25">
        <f t="shared" si="82"/>
        <v>0</v>
      </c>
      <c r="M365" s="25">
        <f t="shared" si="86"/>
        <v>7.6615121341847475E-12</v>
      </c>
      <c r="N365" s="25">
        <f t="shared" si="83"/>
        <v>4.7501375231945434E-12</v>
      </c>
      <c r="O365" s="25">
        <f t="shared" si="84"/>
        <v>4.7501375231945434E-12</v>
      </c>
      <c r="P365" s="4">
        <f>'App MESURE'!T361</f>
        <v>2.7730687869282965E-3</v>
      </c>
      <c r="Q365" s="85">
        <v>25.017221840000001</v>
      </c>
      <c r="R365" s="79">
        <f t="shared" si="78"/>
        <v>7.6899104706910585E-6</v>
      </c>
    </row>
    <row r="366" spans="1:18" s="1" customFormat="1" x14ac:dyDescent="0.2">
      <c r="A366" s="17">
        <v>44075</v>
      </c>
      <c r="B366" s="1">
        <f t="shared" si="87"/>
        <v>9</v>
      </c>
      <c r="C366" s="47"/>
      <c r="D366" s="47"/>
      <c r="E366" s="47">
        <f t="shared" si="76"/>
        <v>5.0729166666666581</v>
      </c>
      <c r="F366" s="51">
        <v>5.0729166666666581</v>
      </c>
      <c r="G366" s="16">
        <f t="shared" si="79"/>
        <v>0</v>
      </c>
      <c r="H366" s="16">
        <f t="shared" si="80"/>
        <v>5.0729166666666581</v>
      </c>
      <c r="I366" s="23">
        <f t="shared" si="85"/>
        <v>5.0729169240441037</v>
      </c>
      <c r="J366" s="16">
        <f t="shared" si="77"/>
        <v>5.0703891178355187</v>
      </c>
      <c r="K366" s="16">
        <f t="shared" si="81"/>
        <v>2.5278062085849484E-3</v>
      </c>
      <c r="L366" s="16">
        <f t="shared" si="82"/>
        <v>0</v>
      </c>
      <c r="M366" s="16">
        <f t="shared" si="86"/>
        <v>2.9113746109902041E-12</v>
      </c>
      <c r="N366" s="16">
        <f t="shared" si="83"/>
        <v>1.8050522588139264E-12</v>
      </c>
      <c r="O366" s="16">
        <f t="shared" si="84"/>
        <v>1.8050522588139264E-12</v>
      </c>
      <c r="P366" s="1">
        <f>'App MESURE'!T362</f>
        <v>0</v>
      </c>
      <c r="Q366" s="84">
        <v>23.676582830000001</v>
      </c>
      <c r="R366" s="78">
        <f t="shared" si="78"/>
        <v>3.258213657049258E-24</v>
      </c>
    </row>
    <row r="367" spans="1:18" s="1" customFormat="1" x14ac:dyDescent="0.2">
      <c r="A367" s="17">
        <v>44105</v>
      </c>
      <c r="B367" s="1">
        <f t="shared" si="87"/>
        <v>10</v>
      </c>
      <c r="C367" s="47"/>
      <c r="D367" s="47"/>
      <c r="E367" s="47">
        <f t="shared" si="76"/>
        <v>13.518749999999994</v>
      </c>
      <c r="F367" s="51">
        <v>13.518749999999994</v>
      </c>
      <c r="G367" s="16">
        <f t="shared" si="79"/>
        <v>0</v>
      </c>
      <c r="H367" s="16">
        <f t="shared" si="80"/>
        <v>13.518749999999994</v>
      </c>
      <c r="I367" s="23">
        <f t="shared" si="85"/>
        <v>13.521277806208579</v>
      </c>
      <c r="J367" s="16">
        <f t="shared" si="77"/>
        <v>13.418546605359042</v>
      </c>
      <c r="K367" s="16">
        <f t="shared" si="81"/>
        <v>0.10273120084953646</v>
      </c>
      <c r="L367" s="16">
        <f t="shared" si="82"/>
        <v>0</v>
      </c>
      <c r="M367" s="16">
        <f t="shared" si="86"/>
        <v>1.1063223521762777E-12</v>
      </c>
      <c r="N367" s="16">
        <f t="shared" si="83"/>
        <v>6.8591985834929219E-13</v>
      </c>
      <c r="O367" s="16">
        <f t="shared" si="84"/>
        <v>6.8591985834929219E-13</v>
      </c>
      <c r="P367" s="1">
        <f>'App MESURE'!T363</f>
        <v>1.2604858122401347E-4</v>
      </c>
      <c r="Q367" s="84">
        <v>18.19609513</v>
      </c>
      <c r="R367" s="78">
        <f t="shared" si="78"/>
        <v>1.5888244655668271E-8</v>
      </c>
    </row>
    <row r="368" spans="1:18" s="1" customFormat="1" x14ac:dyDescent="0.2">
      <c r="A368" s="17">
        <v>44136</v>
      </c>
      <c r="B368" s="1">
        <f t="shared" si="87"/>
        <v>11</v>
      </c>
      <c r="C368" s="47"/>
      <c r="D368" s="47"/>
      <c r="E368" s="47">
        <f t="shared" si="76"/>
        <v>35.270833333333279</v>
      </c>
      <c r="F368" s="51">
        <v>35.270833333333279</v>
      </c>
      <c r="G368" s="16">
        <f t="shared" si="79"/>
        <v>0.16934822403816299</v>
      </c>
      <c r="H368" s="16">
        <f t="shared" si="80"/>
        <v>35.101485109295119</v>
      </c>
      <c r="I368" s="23">
        <f t="shared" si="85"/>
        <v>35.204216310144659</v>
      </c>
      <c r="J368" s="16">
        <f t="shared" si="77"/>
        <v>33.173600417863334</v>
      </c>
      <c r="K368" s="16">
        <f t="shared" si="81"/>
        <v>2.0306158922813253</v>
      </c>
      <c r="L368" s="16">
        <f t="shared" si="82"/>
        <v>0</v>
      </c>
      <c r="M368" s="16">
        <f t="shared" si="86"/>
        <v>4.2040249382698549E-13</v>
      </c>
      <c r="N368" s="16">
        <f t="shared" si="83"/>
        <v>2.6064954617273098E-13</v>
      </c>
      <c r="O368" s="16">
        <f t="shared" si="84"/>
        <v>0.16934822403842364</v>
      </c>
      <c r="P368" s="1">
        <f>'App MESURE'!T364</f>
        <v>0.89469282952804707</v>
      </c>
      <c r="Q368" s="84">
        <v>16.839673820000002</v>
      </c>
      <c r="R368" s="78">
        <f t="shared" si="78"/>
        <v>0.52612479671289747</v>
      </c>
    </row>
    <row r="369" spans="1:18" s="1" customFormat="1" x14ac:dyDescent="0.2">
      <c r="A369" s="17">
        <v>44166</v>
      </c>
      <c r="B369" s="1">
        <f t="shared" si="87"/>
        <v>12</v>
      </c>
      <c r="C369" s="47"/>
      <c r="D369" s="47"/>
      <c r="E369" s="47">
        <f t="shared" si="76"/>
        <v>40.235416666666595</v>
      </c>
      <c r="F369" s="51">
        <v>40.235416666666595</v>
      </c>
      <c r="G369" s="16">
        <f t="shared" si="79"/>
        <v>0.68139282402244483</v>
      </c>
      <c r="H369" s="16">
        <f t="shared" si="80"/>
        <v>39.554023842644149</v>
      </c>
      <c r="I369" s="23">
        <f t="shared" si="85"/>
        <v>41.584639734925474</v>
      </c>
      <c r="J369" s="16">
        <f t="shared" si="77"/>
        <v>36.129365288544712</v>
      </c>
      <c r="K369" s="16">
        <f t="shared" si="81"/>
        <v>5.4552744463807628</v>
      </c>
      <c r="L369" s="16">
        <f t="shared" si="82"/>
        <v>0</v>
      </c>
      <c r="M369" s="16">
        <f t="shared" si="86"/>
        <v>1.5975294765425451E-13</v>
      </c>
      <c r="N369" s="16">
        <f t="shared" si="83"/>
        <v>9.9046827545637798E-14</v>
      </c>
      <c r="O369" s="16">
        <f t="shared" si="84"/>
        <v>0.68139282402254386</v>
      </c>
      <c r="P369" s="1">
        <f>'App MESURE'!T365</f>
        <v>1.5580865125100307</v>
      </c>
      <c r="Q369" s="84">
        <v>12.426615079999999</v>
      </c>
      <c r="R369" s="78">
        <f t="shared" si="78"/>
        <v>0.76859182343379462</v>
      </c>
    </row>
    <row r="370" spans="1:18" s="1" customFormat="1" x14ac:dyDescent="0.2">
      <c r="A370" s="17">
        <v>44197</v>
      </c>
      <c r="B370" s="1">
        <f t="shared" si="87"/>
        <v>1</v>
      </c>
      <c r="C370" s="47"/>
      <c r="D370" s="47"/>
      <c r="E370" s="47">
        <f t="shared" si="76"/>
        <v>105.91874999999968</v>
      </c>
      <c r="F370" s="51">
        <v>105.91874999999968</v>
      </c>
      <c r="G370" s="16">
        <f t="shared" si="79"/>
        <v>7.4559384171002581</v>
      </c>
      <c r="H370" s="16">
        <f t="shared" si="80"/>
        <v>98.46281158289942</v>
      </c>
      <c r="I370" s="23">
        <f t="shared" si="85"/>
        <v>103.91808602928018</v>
      </c>
      <c r="J370" s="16">
        <f t="shared" si="77"/>
        <v>55.435339198461293</v>
      </c>
      <c r="K370" s="16">
        <f t="shared" si="81"/>
        <v>48.482746830818883</v>
      </c>
      <c r="L370" s="16">
        <f t="shared" si="82"/>
        <v>0</v>
      </c>
      <c r="M370" s="16">
        <f t="shared" si="86"/>
        <v>6.0706120108616711E-14</v>
      </c>
      <c r="N370" s="16">
        <f t="shared" si="83"/>
        <v>3.7637794467342358E-14</v>
      </c>
      <c r="O370" s="16">
        <f t="shared" si="84"/>
        <v>7.4559384171002954</v>
      </c>
      <c r="P370" s="1">
        <f>'App MESURE'!T366</f>
        <v>13.8775706470202</v>
      </c>
      <c r="Q370" s="84">
        <v>10.83961435</v>
      </c>
      <c r="R370" s="78">
        <f t="shared" si="78"/>
        <v>41.237360496346085</v>
      </c>
    </row>
    <row r="371" spans="1:18" s="1" customFormat="1" x14ac:dyDescent="0.2">
      <c r="A371" s="17">
        <v>44228</v>
      </c>
      <c r="B371" s="1">
        <f t="shared" si="87"/>
        <v>2</v>
      </c>
      <c r="C371" s="47"/>
      <c r="D371" s="47"/>
      <c r="E371" s="47">
        <f t="shared" si="76"/>
        <v>58.260416666666629</v>
      </c>
      <c r="F371" s="51">
        <v>58.260416666666629</v>
      </c>
      <c r="G371" s="16">
        <f t="shared" si="79"/>
        <v>2.5404821564034896</v>
      </c>
      <c r="H371" s="16">
        <f t="shared" si="80"/>
        <v>55.719934510263137</v>
      </c>
      <c r="I371" s="23">
        <f t="shared" si="85"/>
        <v>104.20268134108201</v>
      </c>
      <c r="J371" s="16">
        <f t="shared" si="77"/>
        <v>61.675418504682703</v>
      </c>
      <c r="K371" s="16">
        <f t="shared" si="81"/>
        <v>42.527262836399309</v>
      </c>
      <c r="L371" s="16">
        <f t="shared" si="82"/>
        <v>0</v>
      </c>
      <c r="M371" s="16">
        <f t="shared" si="86"/>
        <v>2.3068325641274353E-14</v>
      </c>
      <c r="N371" s="16">
        <f t="shared" si="83"/>
        <v>1.43023618975901E-14</v>
      </c>
      <c r="O371" s="16">
        <f t="shared" si="84"/>
        <v>2.5404821564035038</v>
      </c>
      <c r="P371" s="1">
        <f>'App MESURE'!T367</f>
        <v>2.9098314975563495</v>
      </c>
      <c r="Q371" s="84">
        <v>13.12123761</v>
      </c>
      <c r="R371" s="78">
        <f t="shared" si="78"/>
        <v>0.13641893581004119</v>
      </c>
    </row>
    <row r="372" spans="1:18" s="1" customFormat="1" x14ac:dyDescent="0.2">
      <c r="A372" s="17">
        <v>44256</v>
      </c>
      <c r="B372" s="1">
        <f t="shared" si="87"/>
        <v>3</v>
      </c>
      <c r="C372" s="47"/>
      <c r="D372" s="47"/>
      <c r="E372" s="47">
        <f t="shared" si="76"/>
        <v>34.856249999999989</v>
      </c>
      <c r="F372" s="51">
        <v>34.856249999999989</v>
      </c>
      <c r="G372" s="16">
        <f t="shared" si="79"/>
        <v>0.12658830989764186</v>
      </c>
      <c r="H372" s="16">
        <f t="shared" si="80"/>
        <v>34.729661690102347</v>
      </c>
      <c r="I372" s="23">
        <f t="shared" si="85"/>
        <v>77.256924526501649</v>
      </c>
      <c r="J372" s="16">
        <f t="shared" si="77"/>
        <v>56.262661682343079</v>
      </c>
      <c r="K372" s="16">
        <f t="shared" si="81"/>
        <v>20.99426284415857</v>
      </c>
      <c r="L372" s="16">
        <f t="shared" si="82"/>
        <v>0</v>
      </c>
      <c r="M372" s="16">
        <f t="shared" si="86"/>
        <v>8.7659637436842529E-15</v>
      </c>
      <c r="N372" s="16">
        <f t="shared" si="83"/>
        <v>5.4348975210842369E-15</v>
      </c>
      <c r="O372" s="16">
        <f t="shared" si="84"/>
        <v>0.1265883098976473</v>
      </c>
      <c r="P372" s="1">
        <f>'App MESURE'!T368</f>
        <v>5.0773629002844807</v>
      </c>
      <c r="Q372" s="84">
        <v>14.14303679</v>
      </c>
      <c r="R372" s="78">
        <f t="shared" si="78"/>
        <v>24.510169044819921</v>
      </c>
    </row>
    <row r="373" spans="1:18" s="1" customFormat="1" x14ac:dyDescent="0.2">
      <c r="A373" s="17">
        <v>44287</v>
      </c>
      <c r="B373" s="1">
        <f t="shared" si="87"/>
        <v>4</v>
      </c>
      <c r="C373" s="47"/>
      <c r="D373" s="47"/>
      <c r="E373" s="47">
        <f t="shared" si="76"/>
        <v>23.606249999999967</v>
      </c>
      <c r="F373" s="51">
        <v>23.606249999999967</v>
      </c>
      <c r="G373" s="16">
        <f t="shared" si="79"/>
        <v>0</v>
      </c>
      <c r="H373" s="16">
        <f t="shared" si="80"/>
        <v>23.606249999999967</v>
      </c>
      <c r="I373" s="23">
        <f t="shared" si="85"/>
        <v>44.600512844158537</v>
      </c>
      <c r="J373" s="16">
        <f t="shared" si="77"/>
        <v>40.424385270697115</v>
      </c>
      <c r="K373" s="16">
        <f t="shared" si="81"/>
        <v>4.1761275734614216</v>
      </c>
      <c r="L373" s="16">
        <f t="shared" si="82"/>
        <v>0</v>
      </c>
      <c r="M373" s="16">
        <f t="shared" si="86"/>
        <v>3.3310662226000159E-15</v>
      </c>
      <c r="N373" s="16">
        <f t="shared" si="83"/>
        <v>2.0652610580120099E-15</v>
      </c>
      <c r="O373" s="16">
        <f t="shared" si="84"/>
        <v>2.0652610580120099E-15</v>
      </c>
      <c r="P373" s="1">
        <f>'App MESURE'!T369</f>
        <v>0.1626026697789773</v>
      </c>
      <c r="Q373" s="84">
        <v>16.33868708</v>
      </c>
      <c r="R373" s="78">
        <f t="shared" si="78"/>
        <v>2.6439628219250472E-2</v>
      </c>
    </row>
    <row r="374" spans="1:18" s="1" customFormat="1" x14ac:dyDescent="0.2">
      <c r="A374" s="17">
        <v>44317</v>
      </c>
      <c r="B374" s="1">
        <f t="shared" si="87"/>
        <v>5</v>
      </c>
      <c r="C374" s="47"/>
      <c r="D374" s="47"/>
      <c r="E374" s="47">
        <f t="shared" si="76"/>
        <v>3.522916666666656</v>
      </c>
      <c r="F374" s="51">
        <v>3.522916666666656</v>
      </c>
      <c r="G374" s="16">
        <f t="shared" si="79"/>
        <v>0</v>
      </c>
      <c r="H374" s="16">
        <f t="shared" si="80"/>
        <v>3.522916666666656</v>
      </c>
      <c r="I374" s="23">
        <f t="shared" si="85"/>
        <v>7.6990442401280781</v>
      </c>
      <c r="J374" s="16">
        <f t="shared" si="77"/>
        <v>7.6826058302552749</v>
      </c>
      <c r="K374" s="16">
        <f t="shared" si="81"/>
        <v>1.6438409872803206E-2</v>
      </c>
      <c r="L374" s="16">
        <f t="shared" si="82"/>
        <v>0</v>
      </c>
      <c r="M374" s="16">
        <f t="shared" si="86"/>
        <v>1.265805164588006E-15</v>
      </c>
      <c r="N374" s="16">
        <f t="shared" si="83"/>
        <v>7.8479920204456368E-16</v>
      </c>
      <c r="O374" s="16">
        <f t="shared" si="84"/>
        <v>7.8479920204456368E-16</v>
      </c>
      <c r="P374" s="1">
        <f>'App MESURE'!T370</f>
        <v>0.17722430520096297</v>
      </c>
      <c r="Q374" s="84">
        <v>19.264604259999999</v>
      </c>
      <c r="R374" s="78">
        <f t="shared" si="78"/>
        <v>3.1408454353963791E-2</v>
      </c>
    </row>
    <row r="375" spans="1:18" s="1" customFormat="1" x14ac:dyDescent="0.2">
      <c r="A375" s="17">
        <v>44348</v>
      </c>
      <c r="B375" s="1">
        <f t="shared" si="87"/>
        <v>6</v>
      </c>
      <c r="C375" s="47"/>
      <c r="D375" s="47"/>
      <c r="E375" s="47">
        <f t="shared" si="76"/>
        <v>3.1333333333333289</v>
      </c>
      <c r="F375" s="51">
        <v>3.1333333333333289</v>
      </c>
      <c r="G375" s="16">
        <f t="shared" si="79"/>
        <v>0</v>
      </c>
      <c r="H375" s="16">
        <f t="shared" si="80"/>
        <v>3.1333333333333289</v>
      </c>
      <c r="I375" s="23">
        <f t="shared" si="85"/>
        <v>3.1497717432061321</v>
      </c>
      <c r="J375" s="16">
        <f t="shared" si="77"/>
        <v>3.1488960917921847</v>
      </c>
      <c r="K375" s="16">
        <f t="shared" si="81"/>
        <v>8.756514139474092E-4</v>
      </c>
      <c r="L375" s="16">
        <f t="shared" si="82"/>
        <v>0</v>
      </c>
      <c r="M375" s="16">
        <f t="shared" si="86"/>
        <v>4.8100596254344231E-16</v>
      </c>
      <c r="N375" s="16">
        <f t="shared" si="83"/>
        <v>2.9822369677693425E-16</v>
      </c>
      <c r="O375" s="16">
        <f t="shared" si="84"/>
        <v>2.9822369677693425E-16</v>
      </c>
      <c r="P375" s="1">
        <f>'App MESURE'!T371</f>
        <v>2.9621416587643161E-2</v>
      </c>
      <c r="Q375" s="84">
        <v>21.0572774</v>
      </c>
      <c r="R375" s="78">
        <f t="shared" si="78"/>
        <v>8.7742832065868372E-4</v>
      </c>
    </row>
    <row r="376" spans="1:18" s="1" customFormat="1" x14ac:dyDescent="0.2">
      <c r="A376" s="17">
        <v>44378</v>
      </c>
      <c r="B376" s="1">
        <f t="shared" si="87"/>
        <v>7</v>
      </c>
      <c r="C376" s="47"/>
      <c r="D376" s="47"/>
      <c r="E376" s="47">
        <f t="shared" si="76"/>
        <v>0.28124999999999983</v>
      </c>
      <c r="F376" s="51">
        <v>0.28124999999999983</v>
      </c>
      <c r="G376" s="16">
        <f t="shared" si="79"/>
        <v>0</v>
      </c>
      <c r="H376" s="16">
        <f t="shared" si="80"/>
        <v>0.28124999999999983</v>
      </c>
      <c r="I376" s="23">
        <f t="shared" si="85"/>
        <v>0.28212565141394724</v>
      </c>
      <c r="J376" s="16">
        <f t="shared" si="77"/>
        <v>0.2821252997278953</v>
      </c>
      <c r="K376" s="16">
        <f t="shared" si="81"/>
        <v>3.5168605194701996E-7</v>
      </c>
      <c r="L376" s="16">
        <f t="shared" si="82"/>
        <v>0</v>
      </c>
      <c r="M376" s="16">
        <f t="shared" si="86"/>
        <v>1.8278226576650806E-16</v>
      </c>
      <c r="N376" s="16">
        <f t="shared" si="83"/>
        <v>1.1332500477523499E-16</v>
      </c>
      <c r="O376" s="16">
        <f t="shared" si="84"/>
        <v>1.1332500477523499E-16</v>
      </c>
      <c r="P376" s="1">
        <f>'App MESURE'!T372</f>
        <v>0</v>
      </c>
      <c r="Q376" s="84">
        <v>25.201078420000002</v>
      </c>
      <c r="R376" s="78">
        <f t="shared" si="78"/>
        <v>1.2842556707307032E-32</v>
      </c>
    </row>
    <row r="377" spans="1:18" s="1" customFormat="1" ht="13.5" thickBot="1" x14ac:dyDescent="0.25">
      <c r="A377" s="17">
        <v>44409</v>
      </c>
      <c r="B377" s="4">
        <f t="shared" si="87"/>
        <v>8</v>
      </c>
      <c r="C377" s="48"/>
      <c r="D377" s="48"/>
      <c r="E377" s="47">
        <f t="shared" si="76"/>
        <v>0.29999999999999971</v>
      </c>
      <c r="F377" s="58">
        <v>0.29999999999999971</v>
      </c>
      <c r="G377" s="25">
        <f t="shared" si="79"/>
        <v>0</v>
      </c>
      <c r="H377" s="25">
        <f t="shared" si="80"/>
        <v>0.29999999999999971</v>
      </c>
      <c r="I377" s="24">
        <f t="shared" si="85"/>
        <v>0.30000035168605166</v>
      </c>
      <c r="J377" s="25">
        <f t="shared" si="77"/>
        <v>0.29999985021017733</v>
      </c>
      <c r="K377" s="25">
        <f t="shared" si="81"/>
        <v>5.0147587432602947E-7</v>
      </c>
      <c r="L377" s="25">
        <f t="shared" si="82"/>
        <v>0</v>
      </c>
      <c r="M377" s="25">
        <f t="shared" si="86"/>
        <v>6.9457260991273072E-17</v>
      </c>
      <c r="N377" s="25">
        <f t="shared" si="83"/>
        <v>4.3063501814589305E-17</v>
      </c>
      <c r="O377" s="25">
        <f t="shared" si="84"/>
        <v>4.3063501814589305E-17</v>
      </c>
      <c r="P377" s="4">
        <f>'App MESURE'!T373</f>
        <v>2.5209716244802695E-3</v>
      </c>
      <c r="Q377" s="85">
        <v>23.979045259999999</v>
      </c>
      <c r="R377" s="79">
        <f t="shared" si="78"/>
        <v>6.3552979314344722E-6</v>
      </c>
    </row>
    <row r="378" spans="1:18" s="1" customFormat="1" x14ac:dyDescent="0.2">
      <c r="A378" s="17">
        <v>44440</v>
      </c>
      <c r="B378" s="1">
        <f t="shared" si="87"/>
        <v>9</v>
      </c>
      <c r="C378" s="47"/>
      <c r="D378" s="47"/>
      <c r="E378" s="47">
        <f t="shared" si="76"/>
        <v>2.4187499999999966</v>
      </c>
      <c r="F378" s="51">
        <v>2.4187499999999966</v>
      </c>
      <c r="G378" s="16">
        <f t="shared" si="79"/>
        <v>0</v>
      </c>
      <c r="H378" s="16">
        <f t="shared" si="80"/>
        <v>2.4187499999999966</v>
      </c>
      <c r="I378" s="23">
        <f t="shared" si="85"/>
        <v>2.4187505014758708</v>
      </c>
      <c r="J378" s="16">
        <f t="shared" si="77"/>
        <v>2.4184368449477387</v>
      </c>
      <c r="K378" s="16">
        <f t="shared" si="81"/>
        <v>3.1365652813208911E-4</v>
      </c>
      <c r="L378" s="16">
        <f t="shared" si="82"/>
        <v>0</v>
      </c>
      <c r="M378" s="16">
        <f t="shared" si="86"/>
        <v>2.6393759176683767E-17</v>
      </c>
      <c r="N378" s="16">
        <f t="shared" si="83"/>
        <v>1.6364130689543935E-17</v>
      </c>
      <c r="O378" s="16">
        <f t="shared" si="84"/>
        <v>1.6364130689543935E-17</v>
      </c>
      <c r="P378" s="1">
        <f>'App MESURE'!T374</f>
        <v>9.2150336275439518E-2</v>
      </c>
      <c r="Q378" s="84">
        <v>22.718805</v>
      </c>
      <c r="R378" s="78">
        <f t="shared" si="78"/>
        <v>8.4916844756765825E-3</v>
      </c>
    </row>
    <row r="379" spans="1:18" s="1" customFormat="1" x14ac:dyDescent="0.2">
      <c r="A379" s="17">
        <v>44470</v>
      </c>
      <c r="B379" s="1">
        <f t="shared" si="87"/>
        <v>10</v>
      </c>
      <c r="C379" s="47"/>
      <c r="D379" s="47"/>
      <c r="E379" s="47">
        <f t="shared" si="76"/>
        <v>0.95208333333333162</v>
      </c>
      <c r="F379" s="51">
        <v>0.95208333333333162</v>
      </c>
      <c r="G379" s="16">
        <f t="shared" si="79"/>
        <v>0</v>
      </c>
      <c r="H379" s="16">
        <f t="shared" si="80"/>
        <v>0.95208333333333162</v>
      </c>
      <c r="I379" s="23">
        <f t="shared" si="85"/>
        <v>0.95239698986146371</v>
      </c>
      <c r="J379" s="16">
        <f t="shared" si="77"/>
        <v>0.95236839729795231</v>
      </c>
      <c r="K379" s="16">
        <f t="shared" si="81"/>
        <v>2.8592563511398161E-5</v>
      </c>
      <c r="L379" s="16">
        <f t="shared" si="82"/>
        <v>0</v>
      </c>
      <c r="M379" s="16">
        <f t="shared" si="86"/>
        <v>1.0029628487139832E-17</v>
      </c>
      <c r="N379" s="16">
        <f t="shared" si="83"/>
        <v>6.2183696620266961E-18</v>
      </c>
      <c r="O379" s="16">
        <f t="shared" si="84"/>
        <v>6.2183696620266961E-18</v>
      </c>
      <c r="P379" s="1">
        <f>'App MESURE'!T375</f>
        <v>8.8512952367058167E-2</v>
      </c>
      <c r="Q379" s="84">
        <v>19.884275259999999</v>
      </c>
      <c r="R379" s="78">
        <f t="shared" si="78"/>
        <v>7.8345427367331084E-3</v>
      </c>
    </row>
    <row r="380" spans="1:18" s="1" customFormat="1" x14ac:dyDescent="0.2">
      <c r="A380" s="17">
        <v>44501</v>
      </c>
      <c r="B380" s="1">
        <f t="shared" si="87"/>
        <v>11</v>
      </c>
      <c r="C380" s="47"/>
      <c r="D380" s="47"/>
      <c r="E380" s="47">
        <f t="shared" si="76"/>
        <v>29.277083333333298</v>
      </c>
      <c r="F380" s="51">
        <v>29.277083333333298</v>
      </c>
      <c r="G380" s="16">
        <f t="shared" si="79"/>
        <v>0</v>
      </c>
      <c r="H380" s="16">
        <f t="shared" si="80"/>
        <v>29.277083333333298</v>
      </c>
      <c r="I380" s="23">
        <f t="shared" si="85"/>
        <v>29.277111925896808</v>
      </c>
      <c r="J380" s="16">
        <f t="shared" si="77"/>
        <v>27.360371254145708</v>
      </c>
      <c r="K380" s="16">
        <f t="shared" si="81"/>
        <v>1.9167406717511</v>
      </c>
      <c r="L380" s="16">
        <f t="shared" si="82"/>
        <v>0</v>
      </c>
      <c r="M380" s="16">
        <f t="shared" si="86"/>
        <v>3.8112588251131364E-18</v>
      </c>
      <c r="N380" s="16">
        <f t="shared" si="83"/>
        <v>2.3629804715701447E-18</v>
      </c>
      <c r="O380" s="16">
        <f t="shared" si="84"/>
        <v>2.3629804715701447E-18</v>
      </c>
      <c r="P380" s="1">
        <f>'App MESURE'!T376</f>
        <v>0.14120642731052591</v>
      </c>
      <c r="Q380" s="84">
        <v>13.190162170000001</v>
      </c>
      <c r="R380" s="78">
        <f t="shared" si="78"/>
        <v>1.9939255113802838E-2</v>
      </c>
    </row>
    <row r="381" spans="1:18" s="1" customFormat="1" x14ac:dyDescent="0.2">
      <c r="A381" s="17">
        <v>44531</v>
      </c>
      <c r="B381" s="1">
        <f t="shared" si="87"/>
        <v>12</v>
      </c>
      <c r="C381" s="47"/>
      <c r="D381" s="47"/>
      <c r="E381" s="47">
        <f t="shared" si="76"/>
        <v>44.210416666666525</v>
      </c>
      <c r="F381" s="51">
        <v>44.210416666666525</v>
      </c>
      <c r="G381" s="16">
        <f t="shared" si="79"/>
        <v>1.0913723023145119</v>
      </c>
      <c r="H381" s="16">
        <f t="shared" si="80"/>
        <v>43.119044364352014</v>
      </c>
      <c r="I381" s="23">
        <f t="shared" si="85"/>
        <v>45.035785036103114</v>
      </c>
      <c r="J381" s="16">
        <f t="shared" si="77"/>
        <v>38.819557765230371</v>
      </c>
      <c r="K381" s="16">
        <f t="shared" si="81"/>
        <v>6.2162272708727428</v>
      </c>
      <c r="L381" s="16">
        <f t="shared" si="82"/>
        <v>0</v>
      </c>
      <c r="M381" s="16">
        <f t="shared" si="86"/>
        <v>1.4482783535429917E-18</v>
      </c>
      <c r="N381" s="16">
        <f t="shared" si="83"/>
        <v>8.9793257919665479E-19</v>
      </c>
      <c r="O381" s="16">
        <f t="shared" si="84"/>
        <v>1.0913723023145119</v>
      </c>
      <c r="P381" s="1">
        <f>'App MESURE'!T377</f>
        <v>2.9361477942957181</v>
      </c>
      <c r="Q381" s="84">
        <v>13.131870340000001</v>
      </c>
      <c r="R381" s="78">
        <f t="shared" si="78"/>
        <v>3.4031966158145015</v>
      </c>
    </row>
    <row r="382" spans="1:18" s="1" customFormat="1" x14ac:dyDescent="0.2">
      <c r="A382" s="17">
        <v>44562</v>
      </c>
      <c r="B382" s="1">
        <f t="shared" si="87"/>
        <v>1</v>
      </c>
      <c r="C382" s="47"/>
      <c r="D382" s="47"/>
      <c r="E382" s="47">
        <f t="shared" si="76"/>
        <v>3.9229166666666591</v>
      </c>
      <c r="F382" s="51">
        <v>3.9229166666666591</v>
      </c>
      <c r="G382" s="16">
        <f t="shared" si="79"/>
        <v>0</v>
      </c>
      <c r="H382" s="16">
        <f t="shared" si="80"/>
        <v>3.9229166666666591</v>
      </c>
      <c r="I382" s="23">
        <f t="shared" si="85"/>
        <v>10.139143937539401</v>
      </c>
      <c r="J382" s="16">
        <f t="shared" si="77"/>
        <v>10.042202445776848</v>
      </c>
      <c r="K382" s="16">
        <f t="shared" si="81"/>
        <v>9.6941491762553511E-2</v>
      </c>
      <c r="L382" s="16">
        <f t="shared" si="82"/>
        <v>0</v>
      </c>
      <c r="M382" s="16">
        <f t="shared" si="86"/>
        <v>5.5034577434633686E-19</v>
      </c>
      <c r="N382" s="16">
        <f t="shared" si="83"/>
        <v>3.4121438009472885E-19</v>
      </c>
      <c r="O382" s="16">
        <f t="shared" si="84"/>
        <v>3.4121438009472885E-19</v>
      </c>
      <c r="P382" s="1">
        <f>'App MESURE'!T378</f>
        <v>0.13013154686702166</v>
      </c>
      <c r="Q382" s="84">
        <v>12.39164585</v>
      </c>
      <c r="R382" s="78">
        <f t="shared" si="78"/>
        <v>1.6934219490003857E-2</v>
      </c>
    </row>
    <row r="383" spans="1:18" s="1" customFormat="1" x14ac:dyDescent="0.2">
      <c r="A383" s="17">
        <v>44593</v>
      </c>
      <c r="B383" s="1">
        <f t="shared" si="87"/>
        <v>2</v>
      </c>
      <c r="C383" s="47"/>
      <c r="D383" s="47"/>
      <c r="E383" s="47">
        <f t="shared" si="76"/>
        <v>12.78541666666665</v>
      </c>
      <c r="F383" s="51">
        <v>12.78541666666665</v>
      </c>
      <c r="G383" s="16">
        <f t="shared" si="79"/>
        <v>0</v>
      </c>
      <c r="H383" s="16">
        <f t="shared" si="80"/>
        <v>12.78541666666665</v>
      </c>
      <c r="I383" s="23">
        <f t="shared" si="85"/>
        <v>12.882358158429204</v>
      </c>
      <c r="J383" s="16">
        <f t="shared" si="77"/>
        <v>12.729375267463872</v>
      </c>
      <c r="K383" s="16">
        <f t="shared" si="81"/>
        <v>0.15298289096533146</v>
      </c>
      <c r="L383" s="16">
        <f t="shared" si="82"/>
        <v>0</v>
      </c>
      <c r="M383" s="16">
        <f t="shared" si="86"/>
        <v>2.09131394251608E-19</v>
      </c>
      <c r="N383" s="16">
        <f t="shared" si="83"/>
        <v>1.2966146443599695E-19</v>
      </c>
      <c r="O383" s="16">
        <f t="shared" si="84"/>
        <v>1.2966146443599695E-19</v>
      </c>
      <c r="P383" s="1">
        <f>'App MESURE'!T379</f>
        <v>0.1096244510905245</v>
      </c>
      <c r="Q383" s="84">
        <v>14.273654390000001</v>
      </c>
      <c r="R383" s="78">
        <f t="shared" si="78"/>
        <v>1.2017520276898799E-2</v>
      </c>
    </row>
    <row r="384" spans="1:18" s="1" customFormat="1" x14ac:dyDescent="0.2">
      <c r="A384" s="17">
        <v>44621</v>
      </c>
      <c r="B384" s="1">
        <f t="shared" si="87"/>
        <v>3</v>
      </c>
      <c r="C384" s="47"/>
      <c r="D384" s="47"/>
      <c r="E384" s="47">
        <f t="shared" si="76"/>
        <v>77.662499999999881</v>
      </c>
      <c r="F384" s="51">
        <v>77.662499999999881</v>
      </c>
      <c r="G384" s="16">
        <f t="shared" si="79"/>
        <v>4.5416031633919971</v>
      </c>
      <c r="H384" s="16">
        <f t="shared" si="80"/>
        <v>73.120896836607884</v>
      </c>
      <c r="I384" s="23">
        <f t="shared" si="85"/>
        <v>73.273879727573217</v>
      </c>
      <c r="J384" s="16">
        <f t="shared" si="77"/>
        <v>52.590555407094897</v>
      </c>
      <c r="K384" s="16">
        <f t="shared" si="81"/>
        <v>20.68332432047832</v>
      </c>
      <c r="L384" s="16">
        <f t="shared" si="82"/>
        <v>0</v>
      </c>
      <c r="M384" s="16">
        <f t="shared" si="86"/>
        <v>7.9469929815611052E-20</v>
      </c>
      <c r="N384" s="16">
        <f t="shared" si="83"/>
        <v>4.9271356485678852E-20</v>
      </c>
      <c r="O384" s="16">
        <f t="shared" si="84"/>
        <v>4.5416031633919971</v>
      </c>
      <c r="P384" s="1">
        <f>'App MESURE'!T380</f>
        <v>1.7557116545335179</v>
      </c>
      <c r="Q384" s="84">
        <v>12.930820560000001</v>
      </c>
      <c r="R384" s="78">
        <f t="shared" si="78"/>
        <v>7.7611914991297741</v>
      </c>
    </row>
    <row r="385" spans="1:18" s="1" customFormat="1" x14ac:dyDescent="0.2">
      <c r="A385" s="17">
        <v>44652</v>
      </c>
      <c r="B385" s="1">
        <f t="shared" si="87"/>
        <v>4</v>
      </c>
      <c r="C385" s="47"/>
      <c r="D385" s="47"/>
      <c r="E385" s="47">
        <f t="shared" si="76"/>
        <v>31.65416666666664</v>
      </c>
      <c r="F385" s="51">
        <v>31.65416666666664</v>
      </c>
      <c r="G385" s="16">
        <f t="shared" si="79"/>
        <v>0</v>
      </c>
      <c r="H385" s="16">
        <f t="shared" si="80"/>
        <v>31.65416666666664</v>
      </c>
      <c r="I385" s="23">
        <f t="shared" si="85"/>
        <v>52.33749098714496</v>
      </c>
      <c r="J385" s="16">
        <f t="shared" si="77"/>
        <v>44.974092109172815</v>
      </c>
      <c r="K385" s="16">
        <f t="shared" si="81"/>
        <v>7.3633988779721449</v>
      </c>
      <c r="L385" s="16">
        <f t="shared" si="82"/>
        <v>0</v>
      </c>
      <c r="M385" s="16">
        <f t="shared" si="86"/>
        <v>3.0198573329932201E-20</v>
      </c>
      <c r="N385" s="16">
        <f t="shared" si="83"/>
        <v>1.8723115464557965E-20</v>
      </c>
      <c r="O385" s="16">
        <f t="shared" si="84"/>
        <v>1.8723115464557965E-20</v>
      </c>
      <c r="P385" s="1">
        <f>'App MESURE'!T381</f>
        <v>6.5641059158217191E-2</v>
      </c>
      <c r="Q385" s="84">
        <v>15.13174032</v>
      </c>
      <c r="R385" s="78">
        <f t="shared" si="78"/>
        <v>4.3087486474125691E-3</v>
      </c>
    </row>
    <row r="386" spans="1:18" s="1" customFormat="1" x14ac:dyDescent="0.2">
      <c r="A386" s="17">
        <v>44682</v>
      </c>
      <c r="B386" s="1">
        <f t="shared" si="87"/>
        <v>5</v>
      </c>
      <c r="C386" s="47"/>
      <c r="D386" s="47"/>
      <c r="E386" s="47">
        <f t="shared" si="76"/>
        <v>13.308333333333325</v>
      </c>
      <c r="F386" s="51">
        <v>13.308333333333325</v>
      </c>
      <c r="G386" s="16">
        <f t="shared" si="79"/>
        <v>0</v>
      </c>
      <c r="H386" s="16">
        <f t="shared" si="80"/>
        <v>13.308333333333325</v>
      </c>
      <c r="I386" s="23">
        <f t="shared" si="85"/>
        <v>20.671732211305468</v>
      </c>
      <c r="J386" s="16">
        <f t="shared" si="77"/>
        <v>20.426609652457582</v>
      </c>
      <c r="K386" s="16">
        <f t="shared" si="81"/>
        <v>0.24512255884788559</v>
      </c>
      <c r="L386" s="16">
        <f t="shared" si="82"/>
        <v>0</v>
      </c>
      <c r="M386" s="16">
        <f t="shared" si="86"/>
        <v>1.1475457865374235E-20</v>
      </c>
      <c r="N386" s="16">
        <f t="shared" si="83"/>
        <v>7.1147838765320265E-21</v>
      </c>
      <c r="O386" s="16">
        <f t="shared" si="84"/>
        <v>7.1147838765320265E-21</v>
      </c>
      <c r="P386" s="1">
        <f>'App MESURE'!T382</f>
        <v>0.12276640221752132</v>
      </c>
      <c r="Q386" s="84">
        <v>21.00267371</v>
      </c>
      <c r="R386" s="78">
        <f t="shared" si="78"/>
        <v>1.5071589513434224E-2</v>
      </c>
    </row>
    <row r="387" spans="1:18" s="1" customFormat="1" x14ac:dyDescent="0.2">
      <c r="A387" s="17">
        <v>44713</v>
      </c>
      <c r="B387" s="1">
        <f t="shared" si="87"/>
        <v>6</v>
      </c>
      <c r="C387" s="47"/>
      <c r="D387" s="47"/>
      <c r="E387" s="47">
        <f t="shared" si="76"/>
        <v>0.77708333333333235</v>
      </c>
      <c r="F387" s="51">
        <v>0.77708333333333235</v>
      </c>
      <c r="G387" s="16">
        <f t="shared" si="79"/>
        <v>0</v>
      </c>
      <c r="H387" s="16">
        <f t="shared" si="80"/>
        <v>0.77708333333333235</v>
      </c>
      <c r="I387" s="23">
        <f t="shared" si="85"/>
        <v>1.0222058921812178</v>
      </c>
      <c r="J387" s="16">
        <f t="shared" si="77"/>
        <v>1.0221803417286743</v>
      </c>
      <c r="K387" s="16">
        <f t="shared" si="81"/>
        <v>2.5550452543487978E-5</v>
      </c>
      <c r="L387" s="16">
        <f t="shared" si="82"/>
        <v>0</v>
      </c>
      <c r="M387" s="16">
        <f t="shared" si="86"/>
        <v>4.3606739888422089E-21</v>
      </c>
      <c r="N387" s="16">
        <f t="shared" si="83"/>
        <v>2.7036178730821697E-21</v>
      </c>
      <c r="O387" s="16">
        <f t="shared" si="84"/>
        <v>2.7036178730821697E-21</v>
      </c>
      <c r="P387" s="1">
        <f>'App MESURE'!T383</f>
        <v>4.3590120358888342E-3</v>
      </c>
      <c r="Q387" s="84">
        <v>22.1793242</v>
      </c>
      <c r="R387" s="78">
        <f t="shared" si="78"/>
        <v>1.9000985929023719E-5</v>
      </c>
    </row>
    <row r="388" spans="1:18" s="1" customFormat="1" x14ac:dyDescent="0.2">
      <c r="A388" s="17">
        <v>44743</v>
      </c>
      <c r="B388" s="1">
        <f t="shared" si="87"/>
        <v>7</v>
      </c>
      <c r="C388" s="47"/>
      <c r="D388" s="47"/>
      <c r="E388" s="47">
        <f t="shared" si="76"/>
        <v>1.8895833333333307</v>
      </c>
      <c r="F388" s="51">
        <v>1.8895833333333307</v>
      </c>
      <c r="G388" s="16">
        <f t="shared" si="79"/>
        <v>0</v>
      </c>
      <c r="H388" s="16">
        <f t="shared" si="80"/>
        <v>1.8895833333333307</v>
      </c>
      <c r="I388" s="23">
        <f t="shared" si="85"/>
        <v>1.8896088837858742</v>
      </c>
      <c r="J388" s="16">
        <f t="shared" si="77"/>
        <v>1.8895275961920677</v>
      </c>
      <c r="K388" s="16">
        <f t="shared" si="81"/>
        <v>8.1287593806544933E-5</v>
      </c>
      <c r="L388" s="16">
        <f t="shared" si="82"/>
        <v>0</v>
      </c>
      <c r="M388" s="16">
        <f t="shared" si="86"/>
        <v>1.6570561157600392E-21</v>
      </c>
      <c r="N388" s="16">
        <f t="shared" si="83"/>
        <v>1.0273747917712243E-21</v>
      </c>
      <c r="O388" s="16">
        <f t="shared" si="84"/>
        <v>1.0273747917712243E-21</v>
      </c>
      <c r="P388" s="1">
        <f>'App MESURE'!T384</f>
        <v>1.1029250857101174E-4</v>
      </c>
      <c r="Q388" s="84">
        <v>27.100591770000001</v>
      </c>
      <c r="R388" s="78">
        <f t="shared" si="78"/>
        <v>1.2164437446886698E-8</v>
      </c>
    </row>
    <row r="389" spans="1:18" s="1" customFormat="1" ht="13.5" thickBot="1" x14ac:dyDescent="0.25">
      <c r="A389" s="17">
        <v>44774</v>
      </c>
      <c r="B389" s="4">
        <f t="shared" si="87"/>
        <v>8</v>
      </c>
      <c r="C389" s="48"/>
      <c r="D389" s="48"/>
      <c r="E389" s="47">
        <f t="shared" si="76"/>
        <v>0.57291666666666519</v>
      </c>
      <c r="F389" s="58">
        <v>0.57291666666666519</v>
      </c>
      <c r="G389" s="25">
        <f t="shared" si="79"/>
        <v>0</v>
      </c>
      <c r="H389" s="25">
        <f t="shared" si="80"/>
        <v>0.57291666666666519</v>
      </c>
      <c r="I389" s="24">
        <f t="shared" si="85"/>
        <v>0.57299795426047173</v>
      </c>
      <c r="J389" s="25">
        <f t="shared" si="77"/>
        <v>0.57299480476151932</v>
      </c>
      <c r="K389" s="25">
        <f t="shared" si="81"/>
        <v>3.1494989524150085E-6</v>
      </c>
      <c r="L389" s="25">
        <f t="shared" si="82"/>
        <v>0</v>
      </c>
      <c r="M389" s="25">
        <f t="shared" si="86"/>
        <v>6.2968132398881494E-22</v>
      </c>
      <c r="N389" s="25">
        <f t="shared" si="83"/>
        <v>3.9040242087306527E-22</v>
      </c>
      <c r="O389" s="25">
        <f t="shared" si="84"/>
        <v>3.9040242087306527E-22</v>
      </c>
      <c r="P389" s="4">
        <f>'App MESURE'!T385</f>
        <v>0</v>
      </c>
      <c r="Q389" s="85">
        <v>24.72216787</v>
      </c>
      <c r="R389" s="79">
        <f t="shared" si="78"/>
        <v>1.5241405022354999E-43</v>
      </c>
    </row>
    <row r="390" spans="1:18" s="1" customFormat="1" x14ac:dyDescent="0.2">
      <c r="A390" s="17">
        <v>44805</v>
      </c>
      <c r="B390" s="1">
        <f t="shared" si="87"/>
        <v>9</v>
      </c>
      <c r="C390" s="47"/>
      <c r="D390" s="47"/>
      <c r="E390" s="47">
        <f t="shared" si="76"/>
        <v>2.4187499999999966</v>
      </c>
      <c r="F390" s="51">
        <v>2.4187499999999966</v>
      </c>
      <c r="G390" s="16">
        <f t="shared" si="79"/>
        <v>0</v>
      </c>
      <c r="H390" s="16">
        <f t="shared" si="80"/>
        <v>2.4187499999999966</v>
      </c>
      <c r="I390" s="23">
        <f t="shared" si="85"/>
        <v>2.4187531494989489</v>
      </c>
      <c r="J390" s="16">
        <f t="shared" si="77"/>
        <v>2.4183797887121363</v>
      </c>
      <c r="K390" s="16">
        <f t="shared" si="81"/>
        <v>3.7336078681260432E-4</v>
      </c>
      <c r="L390" s="16">
        <f t="shared" si="82"/>
        <v>0</v>
      </c>
      <c r="M390" s="16">
        <f t="shared" si="86"/>
        <v>2.3927890311574967E-22</v>
      </c>
      <c r="N390" s="16">
        <f t="shared" si="83"/>
        <v>1.4835291993176479E-22</v>
      </c>
      <c r="O390" s="16">
        <f t="shared" si="84"/>
        <v>1.4835291993176479E-22</v>
      </c>
      <c r="P390" s="1">
        <f>'App MESURE'!T386</f>
        <v>0</v>
      </c>
      <c r="Q390" s="84">
        <v>21.484075900000001</v>
      </c>
      <c r="R390" s="78">
        <f t="shared" si="78"/>
        <v>2.2008588852280616E-44</v>
      </c>
    </row>
    <row r="391" spans="1:18" s="1" customFormat="1" x14ac:dyDescent="0.2">
      <c r="A391" s="17">
        <v>44835</v>
      </c>
      <c r="B391" s="1">
        <f t="shared" si="87"/>
        <v>10</v>
      </c>
      <c r="C391" s="47"/>
      <c r="D391" s="47"/>
      <c r="E391" s="47">
        <f t="shared" ref="E391:E401" si="88">F391</f>
        <v>0.95208333333333162</v>
      </c>
      <c r="F391" s="51">
        <v>0.95208333333333162</v>
      </c>
      <c r="G391" s="16">
        <f t="shared" si="79"/>
        <v>0</v>
      </c>
      <c r="H391" s="16">
        <f t="shared" si="80"/>
        <v>0.95208333333333162</v>
      </c>
      <c r="I391" s="23">
        <f t="shared" si="85"/>
        <v>0.95245669412014422</v>
      </c>
      <c r="J391" s="16">
        <f t="shared" ref="J391:J401" si="89">I391/SQRT(1+(I391/($K$2*(300+(25*Q391)+0.05*(Q391)^3)))^2)</f>
        <v>0.95243898765216284</v>
      </c>
      <c r="K391" s="16">
        <f t="shared" si="81"/>
        <v>1.770646798138209E-5</v>
      </c>
      <c r="L391" s="16">
        <f t="shared" si="82"/>
        <v>0</v>
      </c>
      <c r="M391" s="16">
        <f t="shared" si="86"/>
        <v>9.0925983183984881E-23</v>
      </c>
      <c r="N391" s="16">
        <f t="shared" si="83"/>
        <v>5.637410957407063E-23</v>
      </c>
      <c r="O391" s="16">
        <f t="shared" si="84"/>
        <v>5.637410957407063E-23</v>
      </c>
      <c r="P391" s="1">
        <f>'App MESURE'!T387</f>
        <v>1.1804090393172366</v>
      </c>
      <c r="Q391" s="84">
        <v>23.2778201</v>
      </c>
      <c r="R391" s="78">
        <f t="shared" ref="R391:R401" si="90">(P391-O391)^2</f>
        <v>1.3933655001018415</v>
      </c>
    </row>
    <row r="392" spans="1:18" s="1" customFormat="1" x14ac:dyDescent="0.2">
      <c r="A392" s="17">
        <v>44866</v>
      </c>
      <c r="B392" s="1">
        <f t="shared" si="87"/>
        <v>11</v>
      </c>
      <c r="C392" s="47"/>
      <c r="D392" s="47"/>
      <c r="E392" s="47">
        <f t="shared" si="88"/>
        <v>29.277083333333298</v>
      </c>
      <c r="F392" s="51">
        <v>29.277083333333298</v>
      </c>
      <c r="G392" s="16">
        <f t="shared" si="79"/>
        <v>0</v>
      </c>
      <c r="H392" s="16">
        <f t="shared" si="80"/>
        <v>29.277083333333298</v>
      </c>
      <c r="I392" s="23">
        <f t="shared" si="85"/>
        <v>29.277101039801281</v>
      </c>
      <c r="J392" s="16">
        <f t="shared" si="89"/>
        <v>28.123389577004758</v>
      </c>
      <c r="K392" s="16">
        <f t="shared" si="81"/>
        <v>1.1537114627965224</v>
      </c>
      <c r="L392" s="16">
        <f t="shared" si="82"/>
        <v>0</v>
      </c>
      <c r="M392" s="16">
        <f t="shared" si="86"/>
        <v>3.4551873609914252E-23</v>
      </c>
      <c r="N392" s="16">
        <f t="shared" si="83"/>
        <v>2.1422161638146836E-23</v>
      </c>
      <c r="O392" s="16">
        <f t="shared" si="84"/>
        <v>2.1422161638146836E-23</v>
      </c>
      <c r="P392" s="1">
        <f>'App MESURE'!T388</f>
        <v>1.9679460792180321E-2</v>
      </c>
      <c r="Q392" s="84">
        <v>17.133121679999999</v>
      </c>
      <c r="R392" s="78">
        <f t="shared" si="90"/>
        <v>3.872811770709625E-4</v>
      </c>
    </row>
    <row r="393" spans="1:18" s="1" customFormat="1" x14ac:dyDescent="0.2">
      <c r="A393" s="17">
        <v>44896</v>
      </c>
      <c r="B393" s="1">
        <f t="shared" si="87"/>
        <v>12</v>
      </c>
      <c r="C393" s="47"/>
      <c r="D393" s="47"/>
      <c r="E393" s="47">
        <f t="shared" si="88"/>
        <v>44.210416666666525</v>
      </c>
      <c r="F393" s="51">
        <v>44.210416666666525</v>
      </c>
      <c r="G393" s="16">
        <f t="shared" si="79"/>
        <v>1.0913723023145119</v>
      </c>
      <c r="H393" s="16">
        <f t="shared" si="80"/>
        <v>43.119044364352014</v>
      </c>
      <c r="I393" s="23">
        <f t="shared" si="85"/>
        <v>44.272755827148536</v>
      </c>
      <c r="J393" s="16">
        <f t="shared" si="89"/>
        <v>39.437899605966521</v>
      </c>
      <c r="K393" s="16">
        <f t="shared" si="81"/>
        <v>4.8348562211820152</v>
      </c>
      <c r="L393" s="16">
        <f t="shared" si="82"/>
        <v>0</v>
      </c>
      <c r="M393" s="16">
        <f t="shared" si="86"/>
        <v>1.3129711971767415E-23</v>
      </c>
      <c r="N393" s="16">
        <f t="shared" si="83"/>
        <v>8.1404214224957966E-24</v>
      </c>
      <c r="O393" s="16">
        <f t="shared" si="84"/>
        <v>1.0913723023145119</v>
      </c>
      <c r="P393" s="1">
        <f>'App MESURE'!T389</f>
        <v>11.392236863957978</v>
      </c>
      <c r="Q393" s="84">
        <v>14.9437689</v>
      </c>
      <c r="R393" s="78">
        <f t="shared" si="90"/>
        <v>106.10781071732221</v>
      </c>
    </row>
    <row r="394" spans="1:18" s="1" customFormat="1" x14ac:dyDescent="0.2">
      <c r="A394" s="17">
        <v>44927</v>
      </c>
      <c r="B394" s="1">
        <f t="shared" si="87"/>
        <v>1</v>
      </c>
      <c r="C394" s="47"/>
      <c r="D394" s="47"/>
      <c r="E394" s="47">
        <f t="shared" si="88"/>
        <v>3.9229166666666591</v>
      </c>
      <c r="F394" s="51">
        <v>3.9229166666666591</v>
      </c>
      <c r="G394" s="16">
        <f t="shared" si="79"/>
        <v>0</v>
      </c>
      <c r="H394" s="16">
        <f t="shared" si="80"/>
        <v>3.9229166666666591</v>
      </c>
      <c r="I394" s="23">
        <f t="shared" si="85"/>
        <v>8.7577728878486738</v>
      </c>
      <c r="J394" s="16">
        <f t="shared" si="89"/>
        <v>8.6789780519516295</v>
      </c>
      <c r="K394" s="16">
        <f t="shared" si="81"/>
        <v>7.879483589704428E-2</v>
      </c>
      <c r="L394" s="16">
        <f t="shared" si="82"/>
        <v>0</v>
      </c>
      <c r="M394" s="16">
        <f t="shared" si="86"/>
        <v>4.9892905492716185E-24</v>
      </c>
      <c r="N394" s="16">
        <f t="shared" si="83"/>
        <v>3.0933601405484035E-24</v>
      </c>
      <c r="O394" s="16">
        <f t="shared" si="84"/>
        <v>3.0933601405484035E-24</v>
      </c>
      <c r="P394" s="1">
        <f>'App MESURE'!T390</f>
        <v>0.44673898665110523</v>
      </c>
      <c r="Q394" s="84">
        <v>10.68100267</v>
      </c>
      <c r="R394" s="78">
        <f t="shared" si="90"/>
        <v>0.19957572219405637</v>
      </c>
    </row>
    <row r="395" spans="1:18" s="1" customFormat="1" x14ac:dyDescent="0.2">
      <c r="A395" s="17">
        <v>44958</v>
      </c>
      <c r="B395" s="1">
        <f t="shared" si="87"/>
        <v>2</v>
      </c>
      <c r="C395" s="47"/>
      <c r="D395" s="47"/>
      <c r="E395" s="47">
        <f t="shared" si="88"/>
        <v>12.78541666666665</v>
      </c>
      <c r="F395" s="51">
        <v>12.78541666666665</v>
      </c>
      <c r="G395" s="16">
        <f t="shared" si="79"/>
        <v>0</v>
      </c>
      <c r="H395" s="16">
        <f t="shared" si="80"/>
        <v>12.78541666666665</v>
      </c>
      <c r="I395" s="23">
        <f t="shared" si="85"/>
        <v>12.864211502563695</v>
      </c>
      <c r="J395" s="16">
        <f t="shared" si="89"/>
        <v>12.671144313164262</v>
      </c>
      <c r="K395" s="16">
        <f t="shared" si="81"/>
        <v>0.19306718939943224</v>
      </c>
      <c r="L395" s="16">
        <f t="shared" si="82"/>
        <v>0</v>
      </c>
      <c r="M395" s="16">
        <f t="shared" si="86"/>
        <v>1.895930408723215E-24</v>
      </c>
      <c r="N395" s="16">
        <f t="shared" si="83"/>
        <v>1.1754768534083932E-24</v>
      </c>
      <c r="O395" s="16">
        <f t="shared" si="84"/>
        <v>1.1754768534083932E-24</v>
      </c>
      <c r="P395" s="1">
        <f>'App MESURE'!T391</f>
        <v>5.7467348153767581</v>
      </c>
      <c r="Q395" s="84">
        <v>12.51571111</v>
      </c>
      <c r="R395" s="78">
        <f t="shared" si="90"/>
        <v>33.024961038263342</v>
      </c>
    </row>
    <row r="396" spans="1:18" s="1" customFormat="1" x14ac:dyDescent="0.2">
      <c r="A396" s="17">
        <v>44986</v>
      </c>
      <c r="B396" s="1">
        <f t="shared" si="87"/>
        <v>3</v>
      </c>
      <c r="C396" s="47"/>
      <c r="D396" s="47"/>
      <c r="E396" s="47">
        <f t="shared" si="88"/>
        <v>77.662499999999881</v>
      </c>
      <c r="F396" s="51">
        <v>77.662499999999881</v>
      </c>
      <c r="G396" s="16">
        <f t="shared" si="79"/>
        <v>4.5416031633919971</v>
      </c>
      <c r="H396" s="16">
        <f>F396-G396</f>
        <v>73.120896836607884</v>
      </c>
      <c r="I396" s="23">
        <f t="shared" si="85"/>
        <v>73.313964026007312</v>
      </c>
      <c r="J396" s="16">
        <f t="shared" si="89"/>
        <v>58.059470790074272</v>
      </c>
      <c r="K396" s="16">
        <f t="shared" si="81"/>
        <v>15.25449323593304</v>
      </c>
      <c r="L396" s="16">
        <f t="shared" si="82"/>
        <v>0</v>
      </c>
      <c r="M396" s="16">
        <f t="shared" si="86"/>
        <v>7.2045355531482176E-25</v>
      </c>
      <c r="N396" s="16">
        <f t="shared" si="83"/>
        <v>4.4668120429518949E-25</v>
      </c>
      <c r="O396" s="16">
        <f>N396+G396</f>
        <v>4.5416031633919971</v>
      </c>
      <c r="P396" s="1">
        <f>'App MESURE'!T392</f>
        <v>4.2613748048727106E-2</v>
      </c>
      <c r="Q396" s="84">
        <v>16.249571769999999</v>
      </c>
      <c r="R396" s="78">
        <f t="shared" si="90"/>
        <v>20.240905759370779</v>
      </c>
    </row>
    <row r="397" spans="1:18" s="1" customFormat="1" x14ac:dyDescent="0.2">
      <c r="A397" s="17">
        <v>45017</v>
      </c>
      <c r="B397" s="1">
        <f t="shared" si="87"/>
        <v>4</v>
      </c>
      <c r="C397" s="47"/>
      <c r="D397" s="47"/>
      <c r="E397" s="47">
        <f t="shared" si="88"/>
        <v>31.65416666666664</v>
      </c>
      <c r="F397" s="51">
        <v>31.65416666666664</v>
      </c>
      <c r="G397" s="16">
        <f t="shared" si="79"/>
        <v>0</v>
      </c>
      <c r="H397" s="16">
        <f t="shared" si="80"/>
        <v>31.65416666666664</v>
      </c>
      <c r="I397" s="23">
        <f t="shared" si="85"/>
        <v>46.90865990259968</v>
      </c>
      <c r="J397" s="16">
        <f t="shared" si="89"/>
        <v>43.718443326988734</v>
      </c>
      <c r="K397" s="16">
        <f t="shared" si="81"/>
        <v>3.1902165756109468</v>
      </c>
      <c r="L397" s="16">
        <f t="shared" si="82"/>
        <v>0</v>
      </c>
      <c r="M397" s="16">
        <f t="shared" si="86"/>
        <v>2.7377235101963227E-25</v>
      </c>
      <c r="N397" s="16">
        <f t="shared" si="83"/>
        <v>1.69738857632172E-25</v>
      </c>
      <c r="O397" s="16">
        <f t="shared" si="84"/>
        <v>1.69738857632172E-25</v>
      </c>
      <c r="P397" s="1">
        <f>'App MESURE'!T393</f>
        <v>1.645412969582026E-2</v>
      </c>
      <c r="Q397" s="84">
        <v>19.617814200000002</v>
      </c>
      <c r="R397" s="78">
        <f t="shared" si="90"/>
        <v>2.7073838404687413E-4</v>
      </c>
    </row>
    <row r="398" spans="1:18" s="1" customFormat="1" x14ac:dyDescent="0.2">
      <c r="A398" s="17">
        <v>45047</v>
      </c>
      <c r="B398" s="1">
        <f t="shared" si="87"/>
        <v>5</v>
      </c>
      <c r="C398" s="47"/>
      <c r="D398" s="47"/>
      <c r="E398" s="47">
        <f t="shared" si="88"/>
        <v>13.308333333333325</v>
      </c>
      <c r="F398" s="51">
        <v>13.308333333333325</v>
      </c>
      <c r="G398" s="16">
        <f t="shared" ref="G398:G401" si="91">IF((F398-$J$2)&gt;0,$I$2*(F398-$J$2),0)</f>
        <v>0</v>
      </c>
      <c r="H398" s="16">
        <f t="shared" ref="H398:H401" si="92">F398-G398</f>
        <v>13.308333333333325</v>
      </c>
      <c r="I398" s="23">
        <f t="shared" si="85"/>
        <v>16.49854990894427</v>
      </c>
      <c r="J398" s="16">
        <f t="shared" si="89"/>
        <v>16.323372001759566</v>
      </c>
      <c r="K398" s="16">
        <f t="shared" ref="K398:K401" si="93">I398-J398</f>
        <v>0.17517790718470394</v>
      </c>
      <c r="L398" s="16">
        <f t="shared" ref="L398:L401" si="94">IF(K398&gt;$N$2,(K398-$N$2)/$L$2,0)</f>
        <v>0</v>
      </c>
      <c r="M398" s="16">
        <f t="shared" si="86"/>
        <v>1.0403349338746027E-25</v>
      </c>
      <c r="N398" s="16">
        <f t="shared" ref="N398:N401" si="95">$M$2*M398</f>
        <v>6.4500765900225364E-26</v>
      </c>
      <c r="O398" s="16">
        <f t="shared" ref="O398:O401" si="96">N398+G398</f>
        <v>6.4500765900225364E-26</v>
      </c>
      <c r="P398" s="1">
        <f>'App MESURE'!T394</f>
        <v>6.6634512311620107</v>
      </c>
      <c r="Q398" s="84">
        <v>18.611478739999999</v>
      </c>
      <c r="R398" s="78">
        <f t="shared" si="90"/>
        <v>44.401582310074517</v>
      </c>
    </row>
    <row r="399" spans="1:18" s="1" customFormat="1" x14ac:dyDescent="0.2">
      <c r="A399" s="17">
        <v>45078</v>
      </c>
      <c r="B399" s="1">
        <f t="shared" si="87"/>
        <v>6</v>
      </c>
      <c r="C399" s="47"/>
      <c r="D399" s="47"/>
      <c r="E399" s="47">
        <f t="shared" si="88"/>
        <v>0.77708333333333235</v>
      </c>
      <c r="F399" s="51">
        <v>0.77708333333333235</v>
      </c>
      <c r="G399" s="16">
        <f t="shared" si="91"/>
        <v>0</v>
      </c>
      <c r="H399" s="16">
        <f t="shared" si="92"/>
        <v>0.77708333333333235</v>
      </c>
      <c r="I399" s="23">
        <f t="shared" ref="I399:I401" si="97">H399+K398-L398</f>
        <v>0.95226124051803629</v>
      </c>
      <c r="J399" s="16">
        <f t="shared" si="89"/>
        <v>0.95224455615165648</v>
      </c>
      <c r="K399" s="16">
        <f t="shared" si="93"/>
        <v>1.6684366379804416E-5</v>
      </c>
      <c r="L399" s="16">
        <f t="shared" si="94"/>
        <v>0</v>
      </c>
      <c r="M399" s="16">
        <f t="shared" ref="M399:M401" si="98">L399+M398-N398</f>
        <v>3.9532727487234907E-26</v>
      </c>
      <c r="N399" s="16">
        <f t="shared" si="95"/>
        <v>2.4510291042085642E-26</v>
      </c>
      <c r="O399" s="16">
        <f t="shared" si="96"/>
        <v>2.4510291042085642E-26</v>
      </c>
      <c r="P399" s="1">
        <f>'App MESURE'!T395</f>
        <v>1.5695317236851709E-2</v>
      </c>
      <c r="Q399" s="84">
        <v>23.69698077</v>
      </c>
      <c r="R399" s="78">
        <f t="shared" si="90"/>
        <v>2.4634298316541435E-4</v>
      </c>
    </row>
    <row r="400" spans="1:18" s="1" customFormat="1" x14ac:dyDescent="0.2">
      <c r="A400" s="17">
        <v>45108</v>
      </c>
      <c r="B400" s="1">
        <f t="shared" si="87"/>
        <v>7</v>
      </c>
      <c r="C400" s="47"/>
      <c r="D400" s="47"/>
      <c r="E400" s="47">
        <f t="shared" si="88"/>
        <v>1.8895833333333307</v>
      </c>
      <c r="F400" s="51">
        <v>1.8895833333333307</v>
      </c>
      <c r="G400" s="16">
        <f t="shared" si="91"/>
        <v>0</v>
      </c>
      <c r="H400" s="16">
        <f t="shared" si="92"/>
        <v>1.8895833333333307</v>
      </c>
      <c r="I400" s="23">
        <f t="shared" si="97"/>
        <v>1.8896000176997105</v>
      </c>
      <c r="J400" s="16">
        <f t="shared" si="89"/>
        <v>1.8894925696952858</v>
      </c>
      <c r="K400" s="16">
        <f t="shared" si="93"/>
        <v>1.0744800442474833E-4</v>
      </c>
      <c r="L400" s="16">
        <f t="shared" si="94"/>
        <v>0</v>
      </c>
      <c r="M400" s="16">
        <f t="shared" si="98"/>
        <v>1.5022436445149265E-26</v>
      </c>
      <c r="N400" s="16">
        <f t="shared" si="95"/>
        <v>9.3139105959925442E-27</v>
      </c>
      <c r="O400" s="16">
        <f t="shared" si="96"/>
        <v>9.3139105959925442E-27</v>
      </c>
      <c r="P400" s="1">
        <f>'App MESURE'!T396</f>
        <v>6.8482194179006483E-4</v>
      </c>
      <c r="Q400" s="84">
        <v>25.080250419999999</v>
      </c>
      <c r="R400" s="78">
        <f t="shared" si="90"/>
        <v>4.6898109195711493E-7</v>
      </c>
    </row>
    <row r="401" spans="1:18" s="1" customFormat="1" ht="13.5" thickBot="1" x14ac:dyDescent="0.25">
      <c r="A401" s="17">
        <v>45139</v>
      </c>
      <c r="B401" s="4">
        <f t="shared" si="87"/>
        <v>8</v>
      </c>
      <c r="C401" s="48"/>
      <c r="D401" s="48"/>
      <c r="E401" s="47">
        <f t="shared" si="88"/>
        <v>0.57291666666666519</v>
      </c>
      <c r="F401" s="58">
        <v>0.57291666666666519</v>
      </c>
      <c r="G401" s="25">
        <f t="shared" si="91"/>
        <v>0</v>
      </c>
      <c r="H401" s="25">
        <f t="shared" si="92"/>
        <v>0.57291666666666519</v>
      </c>
      <c r="I401" s="24">
        <f t="shared" si="97"/>
        <v>0.57302411467108993</v>
      </c>
      <c r="J401" s="25">
        <f t="shared" si="89"/>
        <v>0.57302197707915881</v>
      </c>
      <c r="K401" s="25">
        <f t="shared" si="93"/>
        <v>2.1375919311283909E-6</v>
      </c>
      <c r="L401" s="25">
        <f t="shared" si="94"/>
        <v>0</v>
      </c>
      <c r="M401" s="25">
        <f t="shared" si="98"/>
        <v>5.7085258491567211E-27</v>
      </c>
      <c r="N401" s="25">
        <f t="shared" si="95"/>
        <v>3.5392860264771673E-27</v>
      </c>
      <c r="O401" s="25">
        <f t="shared" si="96"/>
        <v>3.5392860264771673E-27</v>
      </c>
      <c r="P401" s="4">
        <f>'App MESURE'!T397</f>
        <v>0</v>
      </c>
      <c r="Q401" s="85">
        <v>27.530313899999999</v>
      </c>
      <c r="R401" s="79">
        <f t="shared" si="90"/>
        <v>1.2526545577216535E-53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1">
        <v>21.887010799999999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1">
        <v>21.551150450000002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1">
        <v>15.697688769999999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1">
        <v>12.83302655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1">
        <v>14.426732189999999</v>
      </c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1">
        <v>14.393897859999999</v>
      </c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9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9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9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9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9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9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9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9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9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9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9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9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9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9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  <c r="S478"/>
    </row>
    <row r="479" spans="1:19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  <c r="S479"/>
    </row>
    <row r="480" spans="1:19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  <c r="S480"/>
    </row>
    <row r="481" spans="1:19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  <c r="S481"/>
    </row>
    <row r="482" spans="1:19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  <c r="S482"/>
    </row>
    <row r="483" spans="1:19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  <c r="S483"/>
    </row>
    <row r="484" spans="1:19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  <c r="S484"/>
    </row>
    <row r="485" spans="1:19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  <c r="S485"/>
    </row>
    <row r="486" spans="1:19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  <c r="S486"/>
    </row>
    <row r="487" spans="1:19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  <c r="S487"/>
    </row>
    <row r="488" spans="1:19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  <c r="S488"/>
    </row>
    <row r="489" spans="1:19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  <c r="S489"/>
    </row>
    <row r="490" spans="1:19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  <c r="S490"/>
    </row>
    <row r="491" spans="1:19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  <c r="S491"/>
    </row>
    <row r="492" spans="1:19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  <c r="S492"/>
    </row>
    <row r="493" spans="1:19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  <c r="S493"/>
    </row>
    <row r="494" spans="1:19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  <c r="S494"/>
    </row>
    <row r="495" spans="1:19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  <c r="S495"/>
    </row>
    <row r="496" spans="1:19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  <c r="S496"/>
    </row>
    <row r="497" spans="1:19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  <c r="S497"/>
    </row>
    <row r="498" spans="1:19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  <c r="S498"/>
    </row>
    <row r="499" spans="1:19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  <c r="S499"/>
    </row>
    <row r="500" spans="1:19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9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9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9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9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9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9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9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9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9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9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9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9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2:P2"/>
    <mergeCell ref="O1:P1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2025-02-16T12:54:16Z</dcterms:modified>
</cp:coreProperties>
</file>