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7950B4EF-2DD9-4DA0-A204-8B2ED3E8C0C7}" xr6:coauthVersionLast="47" xr6:coauthVersionMax="47" xr10:uidLastSave="{00000000-0000-0000-0000-000000000000}"/>
  <bookViews>
    <workbookView minimized="1" xWindow="4065" yWindow="4065" windowWidth="15375" windowHeight="7785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3</definedName>
    <definedName name="solver_rel11" localSheetId="5" hidden="1">1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0</definedName>
    <definedName name="solver_rhs11" localSheetId="5" hidden="1">70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T2" i="8"/>
  <c r="S278" i="8"/>
  <c r="T278" i="8"/>
  <c r="G390" i="1"/>
  <c r="H390" i="1" s="1"/>
  <c r="G234" i="1" l="1"/>
  <c r="H234" i="1" s="1"/>
  <c r="T230" i="8" l="1"/>
  <c r="P234" i="1" s="1"/>
  <c r="T231" i="8"/>
  <c r="T232" i="8"/>
  <c r="T233" i="8"/>
  <c r="T234" i="8"/>
  <c r="T235" i="8"/>
  <c r="T236" i="8"/>
  <c r="T237" i="8"/>
  <c r="T238" i="8"/>
  <c r="T239" i="8"/>
  <c r="T240" i="8"/>
  <c r="T241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P6" i="1" l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P235" i="1"/>
  <c r="P236" i="1"/>
  <c r="P237" i="1"/>
  <c r="P238" i="1"/>
  <c r="P239" i="1"/>
  <c r="P240" i="1"/>
  <c r="P241" i="1"/>
  <c r="P242" i="1"/>
  <c r="P243" i="1"/>
  <c r="P244" i="1"/>
  <c r="P245" i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P282" i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s="1"/>
  <c r="K10" i="1" l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I151" i="1" l="1"/>
  <c r="J151" i="1" l="1"/>
  <c r="K151" i="1" s="1"/>
  <c r="L151" i="1" s="1"/>
  <c r="M151" i="1" s="1"/>
  <c r="N151" i="1" s="1"/>
  <c r="O151" i="1" s="1"/>
  <c r="I152" i="1" l="1"/>
  <c r="J152" i="1" s="1"/>
  <c r="K152" i="1" l="1"/>
  <c r="L152" i="1" s="1"/>
  <c r="M152" i="1" l="1"/>
  <c r="N152" i="1" s="1"/>
  <c r="O152" i="1" s="1"/>
  <c r="I153" i="1"/>
  <c r="J153" i="1" l="1"/>
  <c r="K153" i="1" s="1"/>
  <c r="L153" i="1" s="1"/>
  <c r="M153" i="1" s="1"/>
  <c r="N153" i="1" s="1"/>
  <c r="O153" i="1" s="1"/>
  <c r="I154" i="1" l="1"/>
  <c r="J154" i="1" l="1"/>
  <c r="K154" i="1" s="1"/>
  <c r="L154" i="1" s="1"/>
  <c r="M154" i="1" s="1"/>
  <c r="N154" i="1" s="1"/>
  <c r="O154" i="1" s="1"/>
  <c r="I155" i="1" l="1"/>
  <c r="J155" i="1" l="1"/>
  <c r="K155" i="1" s="1"/>
  <c r="L155" i="1" s="1"/>
  <c r="M155" i="1" s="1"/>
  <c r="N155" i="1" s="1"/>
  <c r="O155" i="1" s="1"/>
  <c r="I156" i="1" l="1"/>
  <c r="J156" i="1" l="1"/>
  <c r="K156" i="1" s="1"/>
  <c r="L156" i="1" s="1"/>
  <c r="M156" i="1" s="1"/>
  <c r="N156" i="1" s="1"/>
  <c r="O156" i="1" s="1"/>
  <c r="I157" i="1" l="1"/>
  <c r="J157" i="1" s="1"/>
  <c r="K157" i="1" l="1"/>
  <c r="L157" i="1" l="1"/>
  <c r="M157" i="1" s="1"/>
  <c r="N157" i="1" s="1"/>
  <c r="O157" i="1" s="1"/>
  <c r="I158" i="1" l="1"/>
  <c r="J158" i="1" l="1"/>
  <c r="K158" i="1" s="1"/>
  <c r="L158" i="1" s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s="1"/>
  <c r="M160" i="1" s="1"/>
  <c r="N160" i="1" s="1"/>
  <c r="O160" i="1" s="1"/>
  <c r="I161" i="1" l="1"/>
  <c r="J161" i="1" l="1"/>
  <c r="K161" i="1" s="1"/>
  <c r="L161" i="1" s="1"/>
  <c r="M161" i="1" s="1"/>
  <c r="N161" i="1" s="1"/>
  <c r="O161" i="1" s="1"/>
  <c r="I162" i="1" l="1"/>
  <c r="J162" i="1" l="1"/>
  <c r="K162" i="1" s="1"/>
  <c r="L162" i="1" s="1"/>
  <c r="M162" i="1" s="1"/>
  <c r="N162" i="1" s="1"/>
  <c r="O162" i="1" s="1"/>
  <c r="I163" i="1" l="1"/>
  <c r="J163" i="1" l="1"/>
  <c r="K163" i="1" s="1"/>
  <c r="L163" i="1" s="1"/>
  <c r="M163" i="1" s="1"/>
  <c r="N163" i="1" s="1"/>
  <c r="O163" i="1" s="1"/>
  <c r="I164" i="1" l="1"/>
  <c r="J164" i="1" l="1"/>
  <c r="K164" i="1" s="1"/>
  <c r="L164" i="1" s="1"/>
  <c r="M164" i="1" s="1"/>
  <c r="N164" i="1" s="1"/>
  <c r="O164" i="1" s="1"/>
  <c r="I165" i="1" l="1"/>
  <c r="J165" i="1" l="1"/>
  <c r="K165" i="1" s="1"/>
  <c r="L165" i="1" s="1"/>
  <c r="M165" i="1" s="1"/>
  <c r="N165" i="1" s="1"/>
  <c r="O165" i="1" s="1"/>
  <c r="I166" i="1" l="1"/>
  <c r="J166" i="1" l="1"/>
  <c r="K166" i="1" s="1"/>
  <c r="L166" i="1" s="1"/>
  <c r="M166" i="1" s="1"/>
  <c r="N166" i="1" s="1"/>
  <c r="O166" i="1" s="1"/>
  <c r="I167" i="1" l="1"/>
  <c r="J167" i="1" l="1"/>
  <c r="K167" i="1" s="1"/>
  <c r="L167" i="1" s="1"/>
  <c r="M167" i="1" s="1"/>
  <c r="N167" i="1" s="1"/>
  <c r="O167" i="1" s="1"/>
  <c r="I168" i="1" l="1"/>
  <c r="J168" i="1" l="1"/>
  <c r="K168" i="1" s="1"/>
  <c r="L168" i="1" s="1"/>
  <c r="M168" i="1" s="1"/>
  <c r="N168" i="1" s="1"/>
  <c r="O168" i="1" s="1"/>
  <c r="I169" i="1" l="1"/>
  <c r="J169" i="1" l="1"/>
  <c r="K169" i="1" s="1"/>
  <c r="L169" i="1" s="1"/>
  <c r="M169" i="1" s="1"/>
  <c r="N169" i="1" s="1"/>
  <c r="O169" i="1" s="1"/>
  <c r="I170" i="1" l="1"/>
  <c r="J170" i="1" s="1"/>
  <c r="K170" i="1" l="1"/>
  <c r="L170" i="1" l="1"/>
  <c r="M170" i="1" s="1"/>
  <c r="N170" i="1" s="1"/>
  <c r="O170" i="1" s="1"/>
  <c r="I171" i="1" l="1"/>
  <c r="J171" i="1" l="1"/>
  <c r="K171" i="1" s="1"/>
  <c r="L171" i="1" s="1"/>
  <c r="M171" i="1" s="1"/>
  <c r="N171" i="1" s="1"/>
  <c r="O171" i="1" s="1"/>
  <c r="I172" i="1" l="1"/>
  <c r="J172" i="1" s="1"/>
  <c r="K172" i="1" l="1"/>
  <c r="L172" i="1" l="1"/>
  <c r="M172" i="1" s="1"/>
  <c r="N172" i="1" s="1"/>
  <c r="O172" i="1" s="1"/>
  <c r="I173" i="1" l="1"/>
  <c r="J173" i="1" l="1"/>
  <c r="K173" i="1" s="1"/>
  <c r="L173" i="1" s="1"/>
  <c r="M173" i="1" s="1"/>
  <c r="N173" i="1" s="1"/>
  <c r="O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l="1"/>
  <c r="M233" i="1" s="1"/>
  <c r="N233" i="1" s="1"/>
  <c r="O233" i="1" s="1"/>
  <c r="R233" i="1" s="1"/>
  <c r="I234" i="1" l="1"/>
  <c r="J234" i="1" s="1"/>
  <c r="K234" i="1" s="1"/>
  <c r="L234" i="1" s="1"/>
  <c r="M234" i="1" s="1"/>
  <c r="N234" i="1" s="1"/>
  <c r="O234" i="1" s="1"/>
  <c r="R234" i="1" s="1"/>
  <c r="I235" i="1" l="1"/>
  <c r="J235" i="1" s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l="1"/>
  <c r="M389" i="1" s="1"/>
  <c r="N389" i="1" s="1"/>
  <c r="O389" i="1" s="1"/>
  <c r="R389" i="1" s="1"/>
  <c r="I390" i="1" l="1"/>
  <c r="J390" i="1" s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<sst xmlns="http://schemas.openxmlformats.org/spreadsheetml/2006/main" count="271" uniqueCount="182">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</sst>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0" fillId="9" borderId="0" xfId="0" applyFill="1"/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522326859712388"/>
                  <c:y val="1.100222831509455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2.5568342322045092</c:v>
                </c:pt>
                <c:pt idx="4">
                  <c:v>0</c:v>
                </c:pt>
                <c:pt idx="5">
                  <c:v>12.084380367557863</c:v>
                </c:pt>
                <c:pt idx="6">
                  <c:v>15.565983051793101</c:v>
                </c:pt>
                <c:pt idx="7">
                  <c:v>4.4228109603046954</c:v>
                </c:pt>
                <c:pt idx="8">
                  <c:v>1.680668164915784</c:v>
                </c:pt>
                <c:pt idx="9">
                  <c:v>0.63865390266799782</c:v>
                </c:pt>
                <c:pt idx="10">
                  <c:v>0.24268848301383922</c:v>
                </c:pt>
                <c:pt idx="11">
                  <c:v>9.2221623545258896E-2</c:v>
                </c:pt>
                <c:pt idx="12">
                  <c:v>1.3429628452122513</c:v>
                </c:pt>
                <c:pt idx="13">
                  <c:v>3.5024571676287599</c:v>
                </c:pt>
                <c:pt idx="14">
                  <c:v>5.0603849271754452E-3</c:v>
                </c:pt>
                <c:pt idx="15">
                  <c:v>1.9229462723266695E-3</c:v>
                </c:pt>
                <c:pt idx="16">
                  <c:v>7.307195834841345E-4</c:v>
                </c:pt>
                <c:pt idx="17">
                  <c:v>0.54144550277152348</c:v>
                </c:pt>
                <c:pt idx="18">
                  <c:v>0.36242524714085772</c:v>
                </c:pt>
                <c:pt idx="19">
                  <c:v>2.4922231576536924</c:v>
                </c:pt>
                <c:pt idx="20">
                  <c:v>1.5236497094277739E-5</c:v>
                </c:pt>
                <c:pt idx="21">
                  <c:v>5.7898688958255418E-6</c:v>
                </c:pt>
                <c:pt idx="22">
                  <c:v>2.2001501804137055E-6</c:v>
                </c:pt>
                <c:pt idx="23">
                  <c:v>8.3605706855720807E-7</c:v>
                </c:pt>
                <c:pt idx="24">
                  <c:v>3.1770168605173907E-7</c:v>
                </c:pt>
                <c:pt idx="25">
                  <c:v>1.2072664069966085E-7</c:v>
                </c:pt>
                <c:pt idx="26">
                  <c:v>4.5876123465871121E-8</c:v>
                </c:pt>
                <c:pt idx="27">
                  <c:v>1.7432926917031026E-8</c:v>
                </c:pt>
                <c:pt idx="28">
                  <c:v>6.6245122284717906E-9</c:v>
                </c:pt>
                <c:pt idx="29">
                  <c:v>2.5173146468192805E-9</c:v>
                </c:pt>
                <c:pt idx="30">
                  <c:v>1.2644150377926817</c:v>
                </c:pt>
                <c:pt idx="31">
                  <c:v>3.6350023500070414E-10</c:v>
                </c:pt>
                <c:pt idx="32">
                  <c:v>1.3813008930026756E-10</c:v>
                </c:pt>
                <c:pt idx="33">
                  <c:v>5.2489433934101681E-11</c:v>
                </c:pt>
                <c:pt idx="34">
                  <c:v>1.9945984894958643E-11</c:v>
                </c:pt>
                <c:pt idx="35">
                  <c:v>7.5794742600842831E-12</c:v>
                </c:pt>
                <c:pt idx="36">
                  <c:v>2.8802002188320283E-12</c:v>
                </c:pt>
                <c:pt idx="37">
                  <c:v>2.6063799891107973</c:v>
                </c:pt>
                <c:pt idx="38">
                  <c:v>6.7687280353214208</c:v>
                </c:pt>
                <c:pt idx="39">
                  <c:v>0.53952747188708505</c:v>
                </c:pt>
                <c:pt idx="40">
                  <c:v>1.3606764975808181</c:v>
                </c:pt>
                <c:pt idx="41">
                  <c:v>5.5925787085767293</c:v>
                </c:pt>
                <c:pt idx="42">
                  <c:v>0.50266041426577091</c:v>
                </c:pt>
                <c:pt idx="43">
                  <c:v>0.19101095742099292</c:v>
                </c:pt>
                <c:pt idx="44">
                  <c:v>7.2584163819977301E-2</c:v>
                </c:pt>
                <c:pt idx="45">
                  <c:v>2.7581982251591378E-2</c:v>
                </c:pt>
                <c:pt idx="46">
                  <c:v>1.0481153255604723E-2</c:v>
                </c:pt>
                <c:pt idx="47">
                  <c:v>3.9828382371297957E-3</c:v>
                </c:pt>
                <c:pt idx="48">
                  <c:v>1.5134785301093221E-3</c:v>
                </c:pt>
                <c:pt idx="49">
                  <c:v>5.7512184144154247E-4</c:v>
                </c:pt>
                <c:pt idx="50">
                  <c:v>2.185462997477861E-4</c:v>
                </c:pt>
                <c:pt idx="51">
                  <c:v>8.3047593904158714E-5</c:v>
                </c:pt>
                <c:pt idx="52">
                  <c:v>3.1558085683580313E-5</c:v>
                </c:pt>
                <c:pt idx="53">
                  <c:v>0.99857174795396408</c:v>
                </c:pt>
                <c:pt idx="54">
                  <c:v>4.556987572708997E-6</c:v>
                </c:pt>
                <c:pt idx="55">
                  <c:v>2.108507285522546</c:v>
                </c:pt>
                <c:pt idx="56">
                  <c:v>6.5802900549917924E-7</c:v>
                </c:pt>
                <c:pt idx="57">
                  <c:v>2.5005102208968813E-7</c:v>
                </c:pt>
                <c:pt idx="58">
                  <c:v>9.5019388394081486E-8</c:v>
                </c:pt>
                <c:pt idx="59">
                  <c:v>3.6107367589750959E-8</c:v>
                </c:pt>
                <c:pt idx="60">
                  <c:v>1.3720799684105367E-8</c:v>
                </c:pt>
                <c:pt idx="61">
                  <c:v>5.2139038799600396E-9</c:v>
                </c:pt>
                <c:pt idx="62">
                  <c:v>0.49162207440588901</c:v>
                </c:pt>
                <c:pt idx="63">
                  <c:v>6.681323200815946</c:v>
                </c:pt>
                <c:pt idx="64">
                  <c:v>38.567949117224153</c:v>
                </c:pt>
                <c:pt idx="65">
                  <c:v>20.071007128823037</c:v>
                </c:pt>
                <c:pt idx="66">
                  <c:v>20.894510496871792</c:v>
                </c:pt>
                <c:pt idx="67">
                  <c:v>9.1960727616388631</c:v>
                </c:pt>
                <c:pt idx="68">
                  <c:v>6.3320540227310271</c:v>
                </c:pt>
                <c:pt idx="69">
                  <c:v>1.5385933569081263</c:v>
                </c:pt>
                <c:pt idx="70">
                  <c:v>0.58466547562508808</c:v>
                </c:pt>
                <c:pt idx="71">
                  <c:v>0.22217288073753341</c:v>
                </c:pt>
                <c:pt idx="72">
                  <c:v>8.4425694680262703E-2</c:v>
                </c:pt>
                <c:pt idx="73">
                  <c:v>3.2081763978499829E-2</c:v>
                </c:pt>
                <c:pt idx="74">
                  <c:v>1.275397674052684</c:v>
                </c:pt>
                <c:pt idx="75">
                  <c:v>29.976150278109401</c:v>
                </c:pt>
                <c:pt idx="76">
                  <c:v>21.474673129769783</c:v>
                </c:pt>
                <c:pt idx="77">
                  <c:v>9.1487434531599003</c:v>
                </c:pt>
                <c:pt idx="78">
                  <c:v>3.4765225122007624</c:v>
                </c:pt>
                <c:pt idx="79">
                  <c:v>7.9643656864586791</c:v>
                </c:pt>
                <c:pt idx="80">
                  <c:v>0.83337777993927242</c:v>
                </c:pt>
                <c:pt idx="81">
                  <c:v>0.31668355637692353</c:v>
                </c:pt>
                <c:pt idx="82">
                  <c:v>0.12033975142323095</c:v>
                </c:pt>
                <c:pt idx="83">
                  <c:v>4.5729105540827764E-2</c:v>
                </c:pt>
                <c:pt idx="84">
                  <c:v>1.7377060105514548E-2</c:v>
                </c:pt>
                <c:pt idx="85">
                  <c:v>6.603282840095529E-3</c:v>
                </c:pt>
                <c:pt idx="86">
                  <c:v>4.2058335719599995</c:v>
                </c:pt>
                <c:pt idx="87">
                  <c:v>9.0249356541181065</c:v>
                </c:pt>
                <c:pt idx="88">
                  <c:v>2.1600566663109602</c:v>
                </c:pt>
                <c:pt idx="89">
                  <c:v>5.1869605044934293</c:v>
                </c:pt>
                <c:pt idx="90">
                  <c:v>0.60246562734966347</c:v>
                </c:pt>
                <c:pt idx="91">
                  <c:v>0.22893693839287213</c:v>
                </c:pt>
                <c:pt idx="92">
                  <c:v>8.6996036589291392E-2</c:v>
                </c:pt>
                <c:pt idx="93">
                  <c:v>3.3058493903930737E-2</c:v>
                </c:pt>
                <c:pt idx="94">
                  <c:v>1.2562227683493677E-2</c:v>
                </c:pt>
                <c:pt idx="95">
                  <c:v>4.7736465197275972E-3</c:v>
                </c:pt>
                <c:pt idx="96">
                  <c:v>1.813985677496487E-3</c:v>
                </c:pt>
                <c:pt idx="97">
                  <c:v>6.8931455744866504E-4</c:v>
                </c:pt>
                <c:pt idx="98">
                  <c:v>2.6193953183049272E-4</c:v>
                </c:pt>
                <c:pt idx="99">
                  <c:v>3.95732401885734</c:v>
                </c:pt>
                <c:pt idx="100">
                  <c:v>3.0167640108855442</c:v>
                </c:pt>
                <c:pt idx="101">
                  <c:v>2.3519703572894564</c:v>
                </c:pt>
                <c:pt idx="102">
                  <c:v>0.27229521688056962</c:v>
                </c:pt>
                <c:pt idx="103">
                  <c:v>0.10347218241461643</c:v>
                </c:pt>
                <c:pt idx="104">
                  <c:v>3.931942931755425E-2</c:v>
                </c:pt>
                <c:pt idx="105">
                  <c:v>1.4941383140670617E-2</c:v>
                </c:pt>
                <c:pt idx="106">
                  <c:v>5.6777255934548354E-3</c:v>
                </c:pt>
                <c:pt idx="107">
                  <c:v>2.1575357255128372E-3</c:v>
                </c:pt>
                <c:pt idx="108">
                  <c:v>8.1986357569487805E-4</c:v>
                </c:pt>
                <c:pt idx="109">
                  <c:v>3.4314471247756551</c:v>
                </c:pt>
                <c:pt idx="110">
                  <c:v>1.1838830033034041E-4</c:v>
                </c:pt>
                <c:pt idx="111">
                  <c:v>4.4987554125529358E-5</c:v>
                </c:pt>
                <c:pt idx="112">
                  <c:v>0.46867893888544959</c:v>
                </c:pt>
                <c:pt idx="113">
                  <c:v>6.4962028157264403E-6</c:v>
                </c:pt>
                <c:pt idx="114">
                  <c:v>2.4685570699760471E-6</c:v>
                </c:pt>
                <c:pt idx="115">
                  <c:v>3.6510713380038267</c:v>
                </c:pt>
                <c:pt idx="116">
                  <c:v>3.5645964090454116E-7</c:v>
                </c:pt>
                <c:pt idx="117">
                  <c:v>1.3545466354372566E-7</c:v>
                </c:pt>
                <c:pt idx="118">
                  <c:v>5.1472772146615759E-8</c:v>
                </c:pt>
                <c:pt idx="119">
                  <c:v>1.955965341571399E-8</c:v>
                </c:pt>
                <c:pt idx="120">
                  <c:v>7.4326682979713152E-9</c:v>
                </c:pt>
                <c:pt idx="121">
                  <c:v>1.5804202940680325</c:v>
                </c:pt>
                <c:pt idx="122">
                  <c:v>1.0732773022270581E-9</c:v>
                </c:pt>
                <c:pt idx="123">
                  <c:v>8.9595556653537294</c:v>
                </c:pt>
                <c:pt idx="124">
                  <c:v>5.5554259348222956</c:v>
                </c:pt>
                <c:pt idx="125">
                  <c:v>1.0035402924411936</c:v>
                </c:pt>
                <c:pt idx="126">
                  <c:v>0.38134531112765346</c:v>
                </c:pt>
                <c:pt idx="127">
                  <c:v>0.1449112182285083</c:v>
                </c:pt>
                <c:pt idx="128">
                  <c:v>5.506626292683317E-2</c:v>
                </c:pt>
                <c:pt idx="129">
                  <c:v>2.0925179912196602E-2</c:v>
                </c:pt>
                <c:pt idx="130">
                  <c:v>7.9515683666347096E-3</c:v>
                </c:pt>
                <c:pt idx="131">
                  <c:v>3.021595979321189E-3</c:v>
                </c:pt>
                <c:pt idx="132">
                  <c:v>1.1482064721420519E-3</c:v>
                </c:pt>
                <c:pt idx="133">
                  <c:v>4.3631845941397972E-4</c:v>
                </c:pt>
                <c:pt idx="134">
                  <c:v>1.6580101457731226E-4</c:v>
                </c:pt>
                <c:pt idx="135">
                  <c:v>8.0251780941519115</c:v>
                </c:pt>
                <c:pt idx="136">
                  <c:v>0.58280056745079178</c:v>
                </c:pt>
                <c:pt idx="137">
                  <c:v>0.22146421563130084</c:v>
                </c:pt>
                <c:pt idx="138">
                  <c:v>3.1666590305775562</c:v>
                </c:pt>
                <c:pt idx="139">
                  <c:v>3.9683706175469724</c:v>
                </c:pt>
                <c:pt idx="140">
                  <c:v>0.10909396828117425</c:v>
                </c:pt>
                <c:pt idx="141">
                  <c:v>4.1455707946846221E-2</c:v>
                </c:pt>
                <c:pt idx="142">
                  <c:v>1.5753169019801561E-2</c:v>
                </c:pt>
                <c:pt idx="143">
                  <c:v>5.986204227524594E-3</c:v>
                </c:pt>
                <c:pt idx="144">
                  <c:v>2.2747576064593459E-3</c:v>
                </c:pt>
                <c:pt idx="145">
                  <c:v>1.1263096387729645</c:v>
                </c:pt>
                <c:pt idx="146">
                  <c:v>21.047977687278959</c:v>
                </c:pt>
                <c:pt idx="147">
                  <c:v>7.5221985028130742</c:v>
                </c:pt>
                <c:pt idx="148">
                  <c:v>4.9253085079022858</c:v>
                </c:pt>
                <c:pt idx="149">
                  <c:v>1.4942309463608101</c:v>
                </c:pt>
                <c:pt idx="150">
                  <c:v>1.8467239935961941</c:v>
                </c:pt>
                <c:pt idx="151">
                  <c:v>0.99378766465303092</c:v>
                </c:pt>
                <c:pt idx="152">
                  <c:v>8.1991440488710376E-2</c:v>
                </c:pt>
                <c:pt idx="153">
                  <c:v>3.1156747385709942E-2</c:v>
                </c:pt>
                <c:pt idx="154">
                  <c:v>1.183956400656978E-2</c:v>
                </c:pt>
                <c:pt idx="155">
                  <c:v>4.4990343224965163E-3</c:v>
                </c:pt>
                <c:pt idx="156">
                  <c:v>1.7096330425486763E-3</c:v>
                </c:pt>
                <c:pt idx="157">
                  <c:v>8.0114949606405474</c:v>
                </c:pt>
                <c:pt idx="158">
                  <c:v>6.3047207268367691</c:v>
                </c:pt>
                <c:pt idx="159">
                  <c:v>7.7922522877504825</c:v>
                </c:pt>
                <c:pt idx="160">
                  <c:v>1.2834318252084598</c:v>
                </c:pt>
                <c:pt idx="161">
                  <c:v>0.6077329892148674</c:v>
                </c:pt>
                <c:pt idx="162">
                  <c:v>1.5270823104921163</c:v>
                </c:pt>
                <c:pt idx="163">
                  <c:v>0.38621952817876914</c:v>
                </c:pt>
                <c:pt idx="164">
                  <c:v>1.2386094962156662</c:v>
                </c:pt>
                <c:pt idx="165">
                  <c:v>1.0169293628693895E-2</c:v>
                </c:pt>
                <c:pt idx="166">
                  <c:v>3.8643315789036801E-3</c:v>
                </c:pt>
                <c:pt idx="167">
                  <c:v>1.4684459999833985E-3</c:v>
                </c:pt>
                <c:pt idx="168">
                  <c:v>5.5800947999369143E-4</c:v>
                </c:pt>
                <c:pt idx="169">
                  <c:v>1.6555551867514309</c:v>
                </c:pt>
                <c:pt idx="170">
                  <c:v>8.0576568911089037E-5</c:v>
                </c:pt>
                <c:pt idx="171">
                  <c:v>0.8813723647384738</c:v>
                </c:pt>
                <c:pt idx="172">
                  <c:v>1.1635256550761259E-5</c:v>
                </c:pt>
                <c:pt idx="173">
                  <c:v>1.3574688065677363</c:v>
                </c:pt>
                <c:pt idx="174">
                  <c:v>1.6801310459299254E-6</c:v>
                </c:pt>
                <c:pt idx="175">
                  <c:v>6.3844979745337175E-7</c:v>
                </c:pt>
                <c:pt idx="176">
                  <c:v>2.4261092303228126E-7</c:v>
                </c:pt>
                <c:pt idx="177">
                  <c:v>9.2192150752266872E-8</c:v>
                </c:pt>
                <c:pt idx="178">
                  <c:v>3.5033017285861419E-8</c:v>
                </c:pt>
                <c:pt idx="179">
                  <c:v>1.3312546568627338E-8</c:v>
                </c:pt>
                <c:pt idx="180">
                  <c:v>5.0587676960783884E-9</c:v>
                </c:pt>
                <c:pt idx="181">
                  <c:v>1.9223317245097872E-9</c:v>
                </c:pt>
                <c:pt idx="182">
                  <c:v>4.8016766586219743</c:v>
                </c:pt>
                <c:pt idx="183">
                  <c:v>0.84532555517555719</c:v>
                </c:pt>
                <c:pt idx="184">
                  <c:v>9.3835615277342956</c:v>
                </c:pt>
                <c:pt idx="185">
                  <c:v>8.1377998309517618</c:v>
                </c:pt>
                <c:pt idx="186">
                  <c:v>2.121987753240719</c:v>
                </c:pt>
                <c:pt idx="187">
                  <c:v>0.80635534623147309</c:v>
                </c:pt>
                <c:pt idx="188">
                  <c:v>0.30641503156795974</c:v>
                </c:pt>
                <c:pt idx="189">
                  <c:v>0.11643771199582471</c:v>
                </c:pt>
                <c:pt idx="190">
                  <c:v>4.4246330558413392E-2</c:v>
                </c:pt>
                <c:pt idx="191">
                  <c:v>1.6813605612197087E-2</c:v>
                </c:pt>
                <c:pt idx="192">
                  <c:v>6.3891701326348948E-3</c:v>
                </c:pt>
                <c:pt idx="193">
                  <c:v>2.4278846504012597E-3</c:v>
                </c:pt>
                <c:pt idx="194">
                  <c:v>0.47623082180590193</c:v>
                </c:pt>
                <c:pt idx="195">
                  <c:v>3.5058654351794198E-4</c:v>
                </c:pt>
                <c:pt idx="196">
                  <c:v>1.3322288653681792E-4</c:v>
                </c:pt>
                <c:pt idx="197">
                  <c:v>0.56719976557452867</c:v>
                </c:pt>
                <c:pt idx="198">
                  <c:v>1.923738481591651E-5</c:v>
                </c:pt>
                <c:pt idx="199">
                  <c:v>0.65053833465603039</c:v>
                </c:pt>
                <c:pt idx="200">
                  <c:v>2.7778783674183442E-6</c:v>
                </c:pt>
                <c:pt idx="201">
                  <c:v>1.0555937796189709E-6</c:v>
                </c:pt>
                <c:pt idx="202">
                  <c:v>4.0112563625520885E-7</c:v>
                </c:pt>
                <c:pt idx="203">
                  <c:v>1.5242774177697936E-7</c:v>
                </c:pt>
                <c:pt idx="204">
                  <c:v>5.7922541875252172E-8</c:v>
                </c:pt>
                <c:pt idx="205">
                  <c:v>2.2010565912595823E-8</c:v>
                </c:pt>
                <c:pt idx="206">
                  <c:v>1.6529262853225513</c:v>
                </c:pt>
                <c:pt idx="207">
                  <c:v>3.1783257177788365E-9</c:v>
                </c:pt>
                <c:pt idx="208">
                  <c:v>0.90369775911215133</c:v>
                </c:pt>
                <c:pt idx="209">
                  <c:v>1.1308831802700796</c:v>
                </c:pt>
                <c:pt idx="210">
                  <c:v>1.7440108878596036E-10</c:v>
                </c:pt>
                <c:pt idx="211">
                  <c:v>6.6272413738664931E-11</c:v>
                </c:pt>
                <c:pt idx="212">
                  <c:v>2.5183517220692678E-11</c:v>
                </c:pt>
                <c:pt idx="213">
                  <c:v>9.5697365438632185E-12</c:v>
                </c:pt>
                <c:pt idx="214">
                  <c:v>3.6364998866680227E-12</c:v>
                </c:pt>
                <c:pt idx="215">
                  <c:v>1.3818699569338486E-12</c:v>
                </c:pt>
                <c:pt idx="216">
                  <c:v>0.70793159647463533</c:v>
                </c:pt>
                <c:pt idx="217">
                  <c:v>4.2335351518621787</c:v>
                </c:pt>
                <c:pt idx="218">
                  <c:v>3.7739735422289411</c:v>
                </c:pt>
                <c:pt idx="219">
                  <c:v>2.7224734692984089</c:v>
                </c:pt>
                <c:pt idx="220">
                  <c:v>6.9209324611635035</c:v>
                </c:pt>
                <c:pt idx="221">
                  <c:v>13.273796703957395</c:v>
                </c:pt>
                <c:pt idx="222">
                  <c:v>8.2873942600573756</c:v>
                </c:pt>
                <c:pt idx="223">
                  <c:v>2.102303260088195</c:v>
                </c:pt>
                <c:pt idx="224">
                  <c:v>0.79887523883351386</c:v>
                </c:pt>
                <c:pt idx="225">
                  <c:v>0.30357259075673532</c:v>
                </c:pt>
                <c:pt idx="226">
                  <c:v>0.11535758448755942</c:v>
                </c:pt>
                <c:pt idx="227">
                  <c:v>4.3835882105272582E-2</c:v>
                </c:pt>
                <c:pt idx="228">
                  <c:v>2.207940856091803</c:v>
                </c:pt>
                <c:pt idx="229">
                  <c:v>6.32990137600136E-3</c:v>
                </c:pt>
                <c:pt idx="230">
                  <c:v>2.405362522880517E-3</c:v>
                </c:pt>
                <c:pt idx="231">
                  <c:v>13.420225439131315</c:v>
                </c:pt>
                <c:pt idx="232">
                  <c:v>12.803252776050631</c:v>
                </c:pt>
                <c:pt idx="233">
                  <c:v>23.675813336598786</c:v>
                </c:pt>
                <c:pt idx="234">
                  <c:v>13.821621948410701</c:v>
                </c:pt>
                <c:pt idx="235">
                  <c:v>4.7419533137383461</c:v>
                </c:pt>
                <c:pt idx="236">
                  <c:v>1.8019422592205716</c:v>
                </c:pt>
                <c:pt idx="237">
                  <c:v>0.6847380585038173</c:v>
                </c:pt>
                <c:pt idx="238">
                  <c:v>0.2602004622314506</c:v>
                </c:pt>
                <c:pt idx="239">
                  <c:v>9.8876175647951217E-2</c:v>
                </c:pt>
                <c:pt idx="240">
                  <c:v>3.7572946746221463E-2</c:v>
                </c:pt>
                <c:pt idx="241">
                  <c:v>1.6895600089841996</c:v>
                </c:pt>
                <c:pt idx="242">
                  <c:v>18.400005861709232</c:v>
                </c:pt>
                <c:pt idx="243">
                  <c:v>6.9416321403453827</c:v>
                </c:pt>
                <c:pt idx="244">
                  <c:v>5.1536819818914124</c:v>
                </c:pt>
                <c:pt idx="245">
                  <c:v>1.323628701519673</c:v>
                </c:pt>
                <c:pt idx="246">
                  <c:v>1.5541055021021957</c:v>
                </c:pt>
                <c:pt idx="247">
                  <c:v>2.4990289990827326</c:v>
                </c:pt>
                <c:pt idx="248">
                  <c:v>0.4639522796287569</c:v>
                </c:pt>
                <c:pt idx="249">
                  <c:v>2.7599458561719258E-2</c:v>
                </c:pt>
                <c:pt idx="250">
                  <c:v>1.0487794253453317E-2</c:v>
                </c:pt>
                <c:pt idx="251">
                  <c:v>3.9853618163122597E-3</c:v>
                </c:pt>
                <c:pt idx="252">
                  <c:v>1.5144374901986592E-3</c:v>
                </c:pt>
                <c:pt idx="253">
                  <c:v>0.89279312974580116</c:v>
                </c:pt>
                <c:pt idx="254">
                  <c:v>4.8919801354627399</c:v>
                </c:pt>
                <c:pt idx="255">
                  <c:v>0.11864698268857134</c:v>
                </c:pt>
                <c:pt idx="256">
                  <c:v>4.5085853421657107E-2</c:v>
                </c:pt>
                <c:pt idx="257">
                  <c:v>1.7132624300229701E-2</c:v>
                </c:pt>
                <c:pt idx="258">
                  <c:v>6.5103972340872862E-3</c:v>
                </c:pt>
                <c:pt idx="259">
                  <c:v>3.2396560157784386</c:v>
                </c:pt>
                <c:pt idx="260">
                  <c:v>9.4010136060220417E-4</c:v>
                </c:pt>
                <c:pt idx="261">
                  <c:v>3.5723851702883761E-4</c:v>
                </c:pt>
                <c:pt idx="262">
                  <c:v>1.3575063647095831E-4</c:v>
                </c:pt>
                <c:pt idx="263">
                  <c:v>5.1585241858964153E-5</c:v>
                </c:pt>
                <c:pt idx="264">
                  <c:v>1.9602391906406378E-5</c:v>
                </c:pt>
                <c:pt idx="265">
                  <c:v>5.3114649217326777</c:v>
                </c:pt>
                <c:pt idx="266">
                  <c:v>8.6711881650377158</c:v>
                </c:pt>
                <c:pt idx="267">
                  <c:v>0.81427865481346584</c:v>
                </c:pt>
                <c:pt idx="268">
                  <c:v>0.89047201030212131</c:v>
                </c:pt>
                <c:pt idx="269">
                  <c:v>0.11758183775506446</c:v>
                </c:pt>
                <c:pt idx="270">
                  <c:v>7.3935904800028824</c:v>
                </c:pt>
                <c:pt idx="271">
                  <c:v>0.52512089576988064</c:v>
                </c:pt>
                <c:pt idx="272">
                  <c:v>0.19526337190850962</c:v>
                </c:pt>
                <c:pt idx="273">
                  <c:v>7.4200081325233647E-2</c:v>
                </c:pt>
                <c:pt idx="274">
                  <c:v>2.8196030903588791E-2</c:v>
                </c:pt>
                <c:pt idx="275">
                  <c:v>1.0714491743363742E-2</c:v>
                </c:pt>
                <c:pt idx="276">
                  <c:v>4.0715068624782224E-3</c:v>
                </c:pt>
                <c:pt idx="277">
                  <c:v>1.5471726077417242E-3</c:v>
                </c:pt>
                <c:pt idx="278">
                  <c:v>0.45354013896759143</c:v>
                </c:pt>
                <c:pt idx="279">
                  <c:v>2.2341172455790496E-4</c:v>
                </c:pt>
                <c:pt idx="280">
                  <c:v>4.7348389987311865</c:v>
                </c:pt>
                <c:pt idx="281">
                  <c:v>0.1966947235889247</c:v>
                </c:pt>
                <c:pt idx="282">
                  <c:v>7.4743994963791388E-2</c:v>
                </c:pt>
                <c:pt idx="283">
                  <c:v>1.298859920398586</c:v>
                </c:pt>
                <c:pt idx="284">
                  <c:v>1.0793032872771478E-2</c:v>
                </c:pt>
                <c:pt idx="285">
                  <c:v>4.1013524916531617E-3</c:v>
                </c:pt>
                <c:pt idx="286">
                  <c:v>1.5585139468282016E-3</c:v>
                </c:pt>
                <c:pt idx="287">
                  <c:v>5.922352997947166E-4</c:v>
                </c:pt>
                <c:pt idx="288">
                  <c:v>2.2504941392199234E-4</c:v>
                </c:pt>
                <c:pt idx="289">
                  <c:v>8.5518777290357096E-5</c:v>
                </c:pt>
                <c:pt idx="290">
                  <c:v>16.716038285611567</c:v>
                </c:pt>
                <c:pt idx="291">
                  <c:v>7.1186855368327393</c:v>
                </c:pt>
                <c:pt idx="292">
                  <c:v>6.009556459975367</c:v>
                </c:pt>
                <c:pt idx="293">
                  <c:v>1.5800932304786588</c:v>
                </c:pt>
                <c:pt idx="294">
                  <c:v>1.8376607197748984</c:v>
                </c:pt>
                <c:pt idx="295">
                  <c:v>0.22816546248111835</c:v>
                </c:pt>
                <c:pt idx="296">
                  <c:v>8.6702875742824981E-2</c:v>
                </c:pt>
                <c:pt idx="297">
                  <c:v>3.2947092782273493E-2</c:v>
                </c:pt>
                <c:pt idx="298">
                  <c:v>1.2519895257263929E-2</c:v>
                </c:pt>
                <c:pt idx="299">
                  <c:v>4.7575601977602935E-3</c:v>
                </c:pt>
                <c:pt idx="300">
                  <c:v>1.8078728751489115E-3</c:v>
                </c:pt>
                <c:pt idx="301">
                  <c:v>2.0548130562736366</c:v>
                </c:pt>
                <c:pt idx="302">
                  <c:v>2.6105684317150279E-4</c:v>
                </c:pt>
                <c:pt idx="303">
                  <c:v>9.9201600405171084E-5</c:v>
                </c:pt>
                <c:pt idx="304">
                  <c:v>3.7696608153965005E-5</c:v>
                </c:pt>
                <c:pt idx="305">
                  <c:v>1.653544818217259</c:v>
                </c:pt>
                <c:pt idx="306">
                  <c:v>1.5604865885622332</c:v>
                </c:pt>
                <c:pt idx="307">
                  <c:v>2.0684882826243681E-6</c:v>
                </c:pt>
                <c:pt idx="308">
                  <c:v>1.5236247217924805</c:v>
                </c:pt>
                <c:pt idx="309">
                  <c:v>2.9868970801095884E-7</c:v>
                </c:pt>
                <c:pt idx="310">
                  <c:v>1.1350208904416439E-7</c:v>
                </c:pt>
                <c:pt idx="311">
                  <c:v>4.3130793836782467E-8</c:v>
                </c:pt>
                <c:pt idx="312">
                  <c:v>1.6389701657977338E-8</c:v>
                </c:pt>
                <c:pt idx="313">
                  <c:v>6.2280866300313876E-9</c:v>
                </c:pt>
                <c:pt idx="314">
                  <c:v>6.330179261858186</c:v>
                </c:pt>
                <c:pt idx="315">
                  <c:v>4.4504003580859992</c:v>
                </c:pt>
                <c:pt idx="316">
                  <c:v>0.8556078463136163</c:v>
                </c:pt>
                <c:pt idx="317">
                  <c:v>5.3704835241360955</c:v>
                </c:pt>
                <c:pt idx="318">
                  <c:v>0.53536141110792201</c:v>
                </c:pt>
                <c:pt idx="319">
                  <c:v>0.20343733622101037</c:v>
                </c:pt>
                <c:pt idx="320">
                  <c:v>7.730618776398393E-2</c:v>
                </c:pt>
                <c:pt idx="321">
                  <c:v>2.9376351350313898E-2</c:v>
                </c:pt>
                <c:pt idx="322">
                  <c:v>1.1163013513119281E-2</c:v>
                </c:pt>
                <c:pt idx="323">
                  <c:v>4.2419451349853263E-3</c:v>
                </c:pt>
                <c:pt idx="324">
                  <c:v>1.6119391512944242E-3</c:v>
                </c:pt>
                <c:pt idx="325">
                  <c:v>6.1253687749188125E-4</c:v>
                </c:pt>
                <c:pt idx="326">
                  <c:v>2.3276401344691483E-4</c:v>
                </c:pt>
                <c:pt idx="327">
                  <c:v>1.0626951602546915</c:v>
                </c:pt>
                <c:pt idx="328">
                  <c:v>3.1934707611668003</c:v>
                </c:pt>
                <c:pt idx="329">
                  <c:v>5.4315682797679647</c:v>
                </c:pt>
                <c:pt idx="330">
                  <c:v>11.29127105691436</c:v>
                </c:pt>
                <c:pt idx="331">
                  <c:v>9.1431755457765203</c:v>
                </c:pt>
                <c:pt idx="332">
                  <c:v>1.9416617070477125</c:v>
                </c:pt>
                <c:pt idx="333">
                  <c:v>0.73783144867813077</c:v>
                </c:pt>
                <c:pt idx="334">
                  <c:v>0.28037595049768965</c:v>
                </c:pt>
                <c:pt idx="335">
                  <c:v>0.1065428611891221</c:v>
                </c:pt>
                <c:pt idx="336">
                  <c:v>4.0486287251866399E-2</c:v>
                </c:pt>
                <c:pt idx="337">
                  <c:v>5.1558489790017816</c:v>
                </c:pt>
                <c:pt idx="338">
                  <c:v>3.6016627752919579</c:v>
                </c:pt>
                <c:pt idx="339">
                  <c:v>0.14470193175436491</c:v>
                </c:pt>
                <c:pt idx="340">
                  <c:v>5.498673406665866E-2</c:v>
                </c:pt>
                <c:pt idx="341">
                  <c:v>2.0894958945330295E-2</c:v>
                </c:pt>
                <c:pt idx="342">
                  <c:v>7.9400843992255121E-3</c:v>
                </c:pt>
                <c:pt idx="343">
                  <c:v>3.0172320717056938E-3</c:v>
                </c:pt>
                <c:pt idx="344">
                  <c:v>1.1465481872481636E-3</c:v>
                </c:pt>
                <c:pt idx="345">
                  <c:v>4.356883111543023E-4</c:v>
                </c:pt>
                <c:pt idx="346">
                  <c:v>1.6556155823863484E-4</c:v>
                </c:pt>
                <c:pt idx="347">
                  <c:v>6.2913392130681251E-5</c:v>
                </c:pt>
                <c:pt idx="348">
                  <c:v>2.3907089009658873E-5</c:v>
                </c:pt>
                <c:pt idx="349">
                  <c:v>9.0846938236703713E-6</c:v>
                </c:pt>
                <c:pt idx="350">
                  <c:v>0.54721344698969554</c:v>
                </c:pt>
                <c:pt idx="351">
                  <c:v>0.55506612175494652</c:v>
                </c:pt>
                <c:pt idx="352">
                  <c:v>4.9849531949244075E-7</c:v>
                </c:pt>
                <c:pt idx="353">
                  <c:v>1.8942822140712753E-7</c:v>
                </c:pt>
                <c:pt idx="354">
                  <c:v>0.20038976845241069</c:v>
                </c:pt>
                <c:pt idx="355">
                  <c:v>2.7353435171189216E-8</c:v>
                </c:pt>
                <c:pt idx="356">
                  <c:v>0.7405593004401283</c:v>
                </c:pt>
                <c:pt idx="357">
                  <c:v>3.9498360387197227E-9</c:v>
                </c:pt>
                <c:pt idx="358">
                  <c:v>1.500937694713495E-9</c:v>
                </c:pt>
                <c:pt idx="359">
                  <c:v>5.7035632399112818E-10</c:v>
                </c:pt>
                <c:pt idx="360">
                  <c:v>2.1673540311662867E-10</c:v>
                </c:pt>
                <c:pt idx="361">
                  <c:v>8.2359453184318899E-11</c:v>
                </c:pt>
                <c:pt idx="362">
                  <c:v>1.7175774475856338</c:v>
                </c:pt>
                <c:pt idx="363">
                  <c:v>0.18226320005284985</c:v>
                </c:pt>
                <c:pt idx="364">
                  <c:v>9.4189884858386979</c:v>
                </c:pt>
                <c:pt idx="365">
                  <c:v>8.6469353049920912</c:v>
                </c:pt>
                <c:pt idx="366">
                  <c:v>3.2599787096519282</c:v>
                </c:pt>
                <c:pt idx="367">
                  <c:v>0.93281193462391576</c:v>
                </c:pt>
                <c:pt idx="368">
                  <c:v>0.35446853515708798</c:v>
                </c:pt>
                <c:pt idx="369">
                  <c:v>0.1346980433596934</c:v>
                </c:pt>
                <c:pt idx="370">
                  <c:v>5.1185256476683497E-2</c:v>
                </c:pt>
                <c:pt idx="371">
                  <c:v>1.9450397461139732E-2</c:v>
                </c:pt>
                <c:pt idx="372">
                  <c:v>7.3911510352330971E-3</c:v>
                </c:pt>
                <c:pt idx="373">
                  <c:v>2.808637393388577E-3</c:v>
                </c:pt>
                <c:pt idx="374">
                  <c:v>1.0672822094876593E-3</c:v>
                </c:pt>
                <c:pt idx="375">
                  <c:v>4.0556723960531049E-4</c:v>
                </c:pt>
                <c:pt idx="376">
                  <c:v>1.5411555105001798E-4</c:v>
                </c:pt>
                <c:pt idx="377">
                  <c:v>5.8563909399006818E-5</c:v>
                </c:pt>
                <c:pt idx="378">
                  <c:v>4.9455180283101878</c:v>
                </c:pt>
                <c:pt idx="379">
                  <c:v>0.35146540939277426</c:v>
                </c:pt>
                <c:pt idx="380">
                  <c:v>6.5904055570371142E-2</c:v>
                </c:pt>
                <c:pt idx="381">
                  <c:v>2.5043541116741036E-2</c:v>
                </c:pt>
                <c:pt idx="382">
                  <c:v>9.5165456243615949E-3</c:v>
                </c:pt>
                <c:pt idx="383">
                  <c:v>3.6162873372574057E-3</c:v>
                </c:pt>
                <c:pt idx="384">
                  <c:v>1.374189188157814E-3</c:v>
                </c:pt>
                <c:pt idx="385">
                  <c:v>5.2219189149996942E-4</c:v>
                </c:pt>
                <c:pt idx="386">
                  <c:v>1.9843291876998835E-4</c:v>
                </c:pt>
                <c:pt idx="387">
                  <c:v>4.4831627770969833</c:v>
                </c:pt>
                <c:pt idx="388">
                  <c:v>3.814673242928366E-2</c:v>
                </c:pt>
                <c:pt idx="389">
                  <c:v>1.4495758323127791E-2</c:v>
                </c:pt>
                <c:pt idx="390">
                  <c:v>5.5083881627885616E-3</c:v>
                </c:pt>
                <c:pt idx="391">
                  <c:v>2.0931875018596531E-3</c:v>
                </c:pt>
                <c:pt idx="392">
                  <c:v>7.9541125070666831E-4</c:v>
                </c:pt>
                <c:pt idx="393">
                  <c:v>3.0225627526853392E-4</c:v>
                </c:pt>
                <c:pt idx="394">
                  <c:v>1.148573846020429E-4</c:v>
                </c:pt>
                <c:pt idx="395">
                  <c:v>4.3645806148776307E-5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7.338175941686364E-3</c:v>
                </c:pt>
                <c:pt idx="1">
                  <c:v>0.26056000843689331</c:v>
                </c:pt>
                <c:pt idx="2">
                  <c:v>0.42889995503945949</c:v>
                </c:pt>
                <c:pt idx="3">
                  <c:v>4.0849544492100929</c:v>
                </c:pt>
                <c:pt idx="4">
                  <c:v>0.26461243395692902</c:v>
                </c:pt>
                <c:pt idx="5">
                  <c:v>4.7933622401179621</c:v>
                </c:pt>
                <c:pt idx="6">
                  <c:v>6.9429001659617917</c:v>
                </c:pt>
                <c:pt idx="7">
                  <c:v>4.9520639854836883</c:v>
                </c:pt>
                <c:pt idx="8">
                  <c:v>0.30283666386213109</c:v>
                </c:pt>
                <c:pt idx="9">
                  <c:v>0.20119745081907228</c:v>
                </c:pt>
                <c:pt idx="10">
                  <c:v>0.11960131534808219</c:v>
                </c:pt>
                <c:pt idx="11">
                  <c:v>9.8134412593298234E-2</c:v>
                </c:pt>
                <c:pt idx="12">
                  <c:v>0.69373143902449841</c:v>
                </c:pt>
                <c:pt idx="13">
                  <c:v>1.3025809921563565</c:v>
                </c:pt>
                <c:pt idx="14">
                  <c:v>0.28323168634628254</c:v>
                </c:pt>
                <c:pt idx="15">
                  <c:v>0.71695074200416287</c:v>
                </c:pt>
                <c:pt idx="16">
                  <c:v>0.264393383928819</c:v>
                </c:pt>
                <c:pt idx="17">
                  <c:v>0.5488298454297067</c:v>
                </c:pt>
                <c:pt idx="18">
                  <c:v>0.54039641934746996</c:v>
                </c:pt>
                <c:pt idx="19">
                  <c:v>4.219451166469657</c:v>
                </c:pt>
                <c:pt idx="20">
                  <c:v>0.69701718944614921</c:v>
                </c:pt>
                <c:pt idx="21">
                  <c:v>0.53919164419286514</c:v>
                </c:pt>
                <c:pt idx="22">
                  <c:v>5.3776781901015015E-2</c:v>
                </c:pt>
                <c:pt idx="23">
                  <c:v>5.1476756605859576E-2</c:v>
                </c:pt>
                <c:pt idx="24">
                  <c:v>5.2024381676134664E-2</c:v>
                </c:pt>
                <c:pt idx="25">
                  <c:v>0.51871046656457598</c:v>
                </c:pt>
                <c:pt idx="26">
                  <c:v>0.49220541316326111</c:v>
                </c:pt>
                <c:pt idx="27">
                  <c:v>0.29593658797666489</c:v>
                </c:pt>
                <c:pt idx="28">
                  <c:v>0.2516884822984366</c:v>
                </c:pt>
                <c:pt idx="29">
                  <c:v>6.9657908938992943E-2</c:v>
                </c:pt>
                <c:pt idx="30">
                  <c:v>1.6458323862047899</c:v>
                </c:pt>
                <c:pt idx="31">
                  <c:v>0.24796463182056591</c:v>
                </c:pt>
                <c:pt idx="32">
                  <c:v>7.7434184936899408E-2</c:v>
                </c:pt>
                <c:pt idx="33">
                  <c:v>7.3600809444973686E-2</c:v>
                </c:pt>
                <c:pt idx="34">
                  <c:v>7.5134159641743942E-2</c:v>
                </c:pt>
                <c:pt idx="35">
                  <c:v>7.3272234402808598E-2</c:v>
                </c:pt>
                <c:pt idx="36">
                  <c:v>7.4915109613633901E-2</c:v>
                </c:pt>
                <c:pt idx="37">
                  <c:v>0.68255988759088659</c:v>
                </c:pt>
                <c:pt idx="38">
                  <c:v>7.70639903893934</c:v>
                </c:pt>
                <c:pt idx="39">
                  <c:v>0.26165525857744332</c:v>
                </c:pt>
                <c:pt idx="40">
                  <c:v>2.2839251180893387</c:v>
                </c:pt>
                <c:pt idx="41">
                  <c:v>8.82497800748326</c:v>
                </c:pt>
                <c:pt idx="42">
                  <c:v>2.0192031591183537</c:v>
                </c:pt>
                <c:pt idx="43">
                  <c:v>6.1772107927031465E-2</c:v>
                </c:pt>
                <c:pt idx="44">
                  <c:v>2.6395528387259899E-2</c:v>
                </c:pt>
                <c:pt idx="45">
                  <c:v>1.3033476672547419E-2</c:v>
                </c:pt>
                <c:pt idx="46">
                  <c:v>3.3952754357056314E-3</c:v>
                </c:pt>
                <c:pt idx="47">
                  <c:v>3.7238504778706926E-3</c:v>
                </c:pt>
                <c:pt idx="48">
                  <c:v>2.1357377740728961E-2</c:v>
                </c:pt>
                <c:pt idx="49">
                  <c:v>2.7709828555920149E-2</c:v>
                </c:pt>
                <c:pt idx="50">
                  <c:v>0.24807415683462089</c:v>
                </c:pt>
                <c:pt idx="51">
                  <c:v>4.7095756043658756E-3</c:v>
                </c:pt>
                <c:pt idx="52">
                  <c:v>3.3952754357056314E-3</c:v>
                </c:pt>
                <c:pt idx="53">
                  <c:v>3.0667003935405698E-3</c:v>
                </c:pt>
                <c:pt idx="54">
                  <c:v>3.3952754357056314E-3</c:v>
                </c:pt>
                <c:pt idx="55">
                  <c:v>3.7786129848982011E-2</c:v>
                </c:pt>
                <c:pt idx="56">
                  <c:v>4.0524255200357533E-3</c:v>
                </c:pt>
                <c:pt idx="57">
                  <c:v>3.2857504216506107E-3</c:v>
                </c:pt>
                <c:pt idx="58">
                  <c:v>3.3952754357056314E-3</c:v>
                </c:pt>
                <c:pt idx="59">
                  <c:v>5.1476756605859575E-3</c:v>
                </c:pt>
                <c:pt idx="60">
                  <c:v>1.3800151770932563E-2</c:v>
                </c:pt>
                <c:pt idx="61">
                  <c:v>3.7238504778706917E-2</c:v>
                </c:pt>
                <c:pt idx="62">
                  <c:v>2.1554522766028006</c:v>
                </c:pt>
                <c:pt idx="63">
                  <c:v>4.6967611777214353</c:v>
                </c:pt>
                <c:pt idx="64">
                  <c:v>27.166036861136963</c:v>
                </c:pt>
                <c:pt idx="65">
                  <c:v>6.0884955313185793</c:v>
                </c:pt>
                <c:pt idx="66">
                  <c:v>13.059653150906566</c:v>
                </c:pt>
                <c:pt idx="67">
                  <c:v>0.5556203963011177</c:v>
                </c:pt>
                <c:pt idx="68">
                  <c:v>0.81179940417581031</c:v>
                </c:pt>
                <c:pt idx="69">
                  <c:v>0.25836950815579279</c:v>
                </c:pt>
                <c:pt idx="70">
                  <c:v>7.535320966985401E-2</c:v>
                </c:pt>
                <c:pt idx="71">
                  <c:v>2.4095503092104478E-2</c:v>
                </c:pt>
                <c:pt idx="72">
                  <c:v>8.8715261384566479E-2</c:v>
                </c:pt>
                <c:pt idx="73">
                  <c:v>0.15705887015489914</c:v>
                </c:pt>
                <c:pt idx="74">
                  <c:v>0.48070528668748402</c:v>
                </c:pt>
                <c:pt idx="75">
                  <c:v>28.051546599771797</c:v>
                </c:pt>
                <c:pt idx="76">
                  <c:v>28.237739123665332</c:v>
                </c:pt>
                <c:pt idx="77">
                  <c:v>1.2332516582595288</c:v>
                </c:pt>
                <c:pt idx="78">
                  <c:v>0.85385700957293831</c:v>
                </c:pt>
                <c:pt idx="79">
                  <c:v>2.8497313406975731</c:v>
                </c:pt>
                <c:pt idx="80">
                  <c:v>0.33251794267104179</c:v>
                </c:pt>
                <c:pt idx="81">
                  <c:v>0.22310245363007633</c:v>
                </c:pt>
                <c:pt idx="82">
                  <c:v>0.15979699550627463</c:v>
                </c:pt>
                <c:pt idx="83">
                  <c:v>0.1477492439602224</c:v>
                </c:pt>
                <c:pt idx="84">
                  <c:v>8.7510486229961243E-2</c:v>
                </c:pt>
                <c:pt idx="85">
                  <c:v>0.89164313942191964</c:v>
                </c:pt>
                <c:pt idx="86">
                  <c:v>1.9634549269643489</c:v>
                </c:pt>
                <c:pt idx="87">
                  <c:v>2.8540028162457185</c:v>
                </c:pt>
                <c:pt idx="88">
                  <c:v>1.2319373580908684</c:v>
                </c:pt>
                <c:pt idx="89">
                  <c:v>6.0638524031561971</c:v>
                </c:pt>
                <c:pt idx="90">
                  <c:v>0.248512256890841</c:v>
                </c:pt>
                <c:pt idx="91">
                  <c:v>0.23536925520423868</c:v>
                </c:pt>
                <c:pt idx="92">
                  <c:v>0.17359714727720735</c:v>
                </c:pt>
                <c:pt idx="93">
                  <c:v>0.1104012141674605</c:v>
                </c:pt>
                <c:pt idx="94">
                  <c:v>4.4686205734448307E-2</c:v>
                </c:pt>
                <c:pt idx="95">
                  <c:v>3.2528929174341033E-2</c:v>
                </c:pt>
                <c:pt idx="96">
                  <c:v>2.8586028668360308E-2</c:v>
                </c:pt>
                <c:pt idx="97">
                  <c:v>2.7162203485645051E-2</c:v>
                </c:pt>
                <c:pt idx="98">
                  <c:v>3.0886053963515733E-2</c:v>
                </c:pt>
                <c:pt idx="99">
                  <c:v>0.5613156970319787</c:v>
                </c:pt>
                <c:pt idx="100">
                  <c:v>0.18082579820483835</c:v>
                </c:pt>
                <c:pt idx="101">
                  <c:v>9.747726250896805E-3</c:v>
                </c:pt>
                <c:pt idx="102">
                  <c:v>1.8181152333133378E-2</c:v>
                </c:pt>
                <c:pt idx="103">
                  <c:v>4.7095756043658746E-2</c:v>
                </c:pt>
                <c:pt idx="104">
                  <c:v>4.3700480607953118E-2</c:v>
                </c:pt>
                <c:pt idx="105">
                  <c:v>1.3690626756877541E-2</c:v>
                </c:pt>
                <c:pt idx="106">
                  <c:v>2.8914603710525372E-2</c:v>
                </c:pt>
                <c:pt idx="107">
                  <c:v>2.2890727937499248E-2</c:v>
                </c:pt>
                <c:pt idx="108">
                  <c:v>1.1938226531997217E-2</c:v>
                </c:pt>
                <c:pt idx="109">
                  <c:v>6.5934058461122227E-2</c:v>
                </c:pt>
                <c:pt idx="110">
                  <c:v>0.54127261945991023</c:v>
                </c:pt>
                <c:pt idx="111">
                  <c:v>0.32277021642014475</c:v>
                </c:pt>
                <c:pt idx="112">
                  <c:v>0.16406847105442035</c:v>
                </c:pt>
                <c:pt idx="113">
                  <c:v>1.7633527262858276E-2</c:v>
                </c:pt>
                <c:pt idx="114">
                  <c:v>1.2157276560107261E-2</c:v>
                </c:pt>
                <c:pt idx="115">
                  <c:v>0.53502969365877384</c:v>
                </c:pt>
                <c:pt idx="116">
                  <c:v>3.4062279371111323E-2</c:v>
                </c:pt>
                <c:pt idx="117">
                  <c:v>7.4477009557413817E-3</c:v>
                </c:pt>
                <c:pt idx="118">
                  <c:v>6.7905508714112628E-3</c:v>
                </c:pt>
                <c:pt idx="119">
                  <c:v>6.7905508714112628E-3</c:v>
                </c:pt>
                <c:pt idx="120">
                  <c:v>6.6810258573562417E-3</c:v>
                </c:pt>
                <c:pt idx="121">
                  <c:v>1.1753129258244228</c:v>
                </c:pt>
                <c:pt idx="122">
                  <c:v>0.18542584879514931</c:v>
                </c:pt>
                <c:pt idx="123">
                  <c:v>6.7937270968188539</c:v>
                </c:pt>
                <c:pt idx="124">
                  <c:v>2.7739400309714988</c:v>
                </c:pt>
                <c:pt idx="125">
                  <c:v>6.3634033165966816E-2</c:v>
                </c:pt>
                <c:pt idx="126">
                  <c:v>3.0995578977570753E-2</c:v>
                </c:pt>
                <c:pt idx="127">
                  <c:v>9.8572512649518305E-3</c:v>
                </c:pt>
                <c:pt idx="128">
                  <c:v>1.2923951658492402E-2</c:v>
                </c:pt>
                <c:pt idx="129">
                  <c:v>1.0076301293061873E-2</c:v>
                </c:pt>
                <c:pt idx="130">
                  <c:v>8.8715261384566448E-3</c:v>
                </c:pt>
                <c:pt idx="131">
                  <c:v>7.0096008995213033E-3</c:v>
                </c:pt>
                <c:pt idx="132">
                  <c:v>6.5715008433012215E-3</c:v>
                </c:pt>
                <c:pt idx="133">
                  <c:v>6.7905508714112628E-3</c:v>
                </c:pt>
                <c:pt idx="134">
                  <c:v>3.0338428893240621E-2</c:v>
                </c:pt>
                <c:pt idx="135">
                  <c:v>11.78543913739046</c:v>
                </c:pt>
                <c:pt idx="136">
                  <c:v>1.1500126475777138E-2</c:v>
                </c:pt>
                <c:pt idx="137">
                  <c:v>7.1191259135763218E-3</c:v>
                </c:pt>
                <c:pt idx="138">
                  <c:v>0.88156683812885805</c:v>
                </c:pt>
                <c:pt idx="139">
                  <c:v>1.6840566161099917</c:v>
                </c:pt>
                <c:pt idx="140">
                  <c:v>8.5867611019135912E-2</c:v>
                </c:pt>
                <c:pt idx="141">
                  <c:v>6.5715008433012215E-3</c:v>
                </c:pt>
                <c:pt idx="142">
                  <c:v>6.7905508714112628E-3</c:v>
                </c:pt>
                <c:pt idx="143">
                  <c:v>6.7905508714112628E-3</c:v>
                </c:pt>
                <c:pt idx="168">
                  <c:v>2.3000252951554268E-2</c:v>
                </c:pt>
                <c:pt idx="169">
                  <c:v>1.1530793479712536</c:v>
                </c:pt>
                <c:pt idx="170">
                  <c:v>0.26395528387259892</c:v>
                </c:pt>
                <c:pt idx="171">
                  <c:v>0.75364162171259463</c:v>
                </c:pt>
                <c:pt idx="172">
                  <c:v>0.24971703204544626</c:v>
                </c:pt>
                <c:pt idx="173">
                  <c:v>0.15946842046410956</c:v>
                </c:pt>
                <c:pt idx="174">
                  <c:v>0.18400202361243392</c:v>
                </c:pt>
                <c:pt idx="175">
                  <c:v>2.3000252951554268E-2</c:v>
                </c:pt>
                <c:pt idx="176">
                  <c:v>2.3766928049939417E-2</c:v>
                </c:pt>
                <c:pt idx="177">
                  <c:v>2.3000252951554268E-2</c:v>
                </c:pt>
                <c:pt idx="178">
                  <c:v>1.8728777403408479E-2</c:v>
                </c:pt>
                <c:pt idx="179">
                  <c:v>1.6976377178528151E-2</c:v>
                </c:pt>
                <c:pt idx="180">
                  <c:v>1.642875210825305E-2</c:v>
                </c:pt>
                <c:pt idx="181">
                  <c:v>1.6976377178528151E-2</c:v>
                </c:pt>
                <c:pt idx="182">
                  <c:v>1.9393594238722449</c:v>
                </c:pt>
                <c:pt idx="183">
                  <c:v>0.24862178190489601</c:v>
                </c:pt>
                <c:pt idx="184">
                  <c:v>12.272825449935301</c:v>
                </c:pt>
                <c:pt idx="185">
                  <c:v>10.077506068216474</c:v>
                </c:pt>
                <c:pt idx="186">
                  <c:v>2.8780983193378238</c:v>
                </c:pt>
                <c:pt idx="187">
                  <c:v>0.88178588815696846</c:v>
                </c:pt>
                <c:pt idx="188">
                  <c:v>0.31466536538007317</c:v>
                </c:pt>
                <c:pt idx="189">
                  <c:v>0.21565475267433504</c:v>
                </c:pt>
                <c:pt idx="190">
                  <c:v>0.18542584879514937</c:v>
                </c:pt>
                <c:pt idx="191">
                  <c:v>0.11806796515131195</c:v>
                </c:pt>
                <c:pt idx="192">
                  <c:v>4.5452880832833435E-2</c:v>
                </c:pt>
                <c:pt idx="193">
                  <c:v>0.10799166385825003</c:v>
                </c:pt>
                <c:pt idx="194">
                  <c:v>0.13449671725956494</c:v>
                </c:pt>
                <c:pt idx="195">
                  <c:v>0.19451642496171609</c:v>
                </c:pt>
                <c:pt idx="196">
                  <c:v>0.17184474705232683</c:v>
                </c:pt>
                <c:pt idx="197">
                  <c:v>0.27107440978617525</c:v>
                </c:pt>
                <c:pt idx="198">
                  <c:v>0.26877438449101981</c:v>
                </c:pt>
                <c:pt idx="199">
                  <c:v>1.0650212366710174</c:v>
                </c:pt>
                <c:pt idx="200">
                  <c:v>7.4805584599578881E-2</c:v>
                </c:pt>
                <c:pt idx="201">
                  <c:v>3.3186079258671168E-2</c:v>
                </c:pt>
                <c:pt idx="202">
                  <c:v>2.6724103429424967E-2</c:v>
                </c:pt>
                <c:pt idx="203">
                  <c:v>2.3766928049939417E-2</c:v>
                </c:pt>
                <c:pt idx="204">
                  <c:v>2.3000252951554268E-2</c:v>
                </c:pt>
                <c:pt idx="205">
                  <c:v>9.1234336707831931E-2</c:v>
                </c:pt>
                <c:pt idx="206">
                  <c:v>2.494979820173362</c:v>
                </c:pt>
                <c:pt idx="207">
                  <c:v>0.29506038786422462</c:v>
                </c:pt>
                <c:pt idx="208">
                  <c:v>3.9539625324002854</c:v>
                </c:pt>
                <c:pt idx="209">
                  <c:v>0.34040374368300308</c:v>
                </c:pt>
                <c:pt idx="210">
                  <c:v>0.25125038224221652</c:v>
                </c:pt>
                <c:pt idx="211">
                  <c:v>0.26056000843689331</c:v>
                </c:pt>
                <c:pt idx="212">
                  <c:v>0.23734070545722902</c:v>
                </c:pt>
                <c:pt idx="213">
                  <c:v>0.20382605115639288</c:v>
                </c:pt>
                <c:pt idx="214">
                  <c:v>0.2105070770137491</c:v>
                </c:pt>
                <c:pt idx="215">
                  <c:v>0.19046399944168038</c:v>
                </c:pt>
                <c:pt idx="216">
                  <c:v>1.0458543592113889</c:v>
                </c:pt>
                <c:pt idx="217">
                  <c:v>1.4508778611868542</c:v>
                </c:pt>
                <c:pt idx="218">
                  <c:v>5.5970567932537012</c:v>
                </c:pt>
                <c:pt idx="219">
                  <c:v>5.6516002502531011</c:v>
                </c:pt>
                <c:pt idx="220">
                  <c:v>12.916065857480431</c:v>
                </c:pt>
                <c:pt idx="221">
                  <c:v>21.071188879003195</c:v>
                </c:pt>
                <c:pt idx="222">
                  <c:v>3.2083162367137095</c:v>
                </c:pt>
                <c:pt idx="223">
                  <c:v>0.70545061552838595</c:v>
                </c:pt>
                <c:pt idx="224">
                  <c:v>0.26231240866177358</c:v>
                </c:pt>
                <c:pt idx="225">
                  <c:v>6.998648398115799E-2</c:v>
                </c:pt>
                <c:pt idx="226">
                  <c:v>3.7238504778706917E-2</c:v>
                </c:pt>
                <c:pt idx="227">
                  <c:v>3.844327993331214E-2</c:v>
                </c:pt>
                <c:pt idx="228">
                  <c:v>1.0764118381327399</c:v>
                </c:pt>
                <c:pt idx="229">
                  <c:v>0.14106821810286616</c:v>
                </c:pt>
                <c:pt idx="230">
                  <c:v>0.31422726532385314</c:v>
                </c:pt>
                <c:pt idx="231">
                  <c:v>23.441310183153824</c:v>
                </c:pt>
                <c:pt idx="232">
                  <c:v>29.399032847690723</c:v>
                </c:pt>
                <c:pt idx="233">
                  <c:v>52.9159152905425</c:v>
                </c:pt>
                <c:pt idx="234">
                  <c:v>31.066770236706517</c:v>
                </c:pt>
                <c:pt idx="235">
                  <c:v>3.3302780049509089</c:v>
                </c:pt>
                <c:pt idx="236">
                  <c:v>1.6412323356144782</c:v>
                </c:pt>
                <c:pt idx="237">
                  <c:v>0.97280117483669049</c:v>
                </c:pt>
                <c:pt idx="238">
                  <c:v>0.56208237213036427</c:v>
                </c:pt>
                <c:pt idx="239">
                  <c:v>0.25223610736871177</c:v>
                </c:pt>
                <c:pt idx="240">
                  <c:v>0.29056986228796883</c:v>
                </c:pt>
                <c:pt idx="241">
                  <c:v>2.6660578921273044</c:v>
                </c:pt>
                <c:pt idx="242">
                  <c:v>10.67408881977417</c:v>
                </c:pt>
                <c:pt idx="243">
                  <c:v>9.7274641232966257</c:v>
                </c:pt>
                <c:pt idx="244">
                  <c:v>3.501733749367109</c:v>
                </c:pt>
                <c:pt idx="245">
                  <c:v>4.6066220911541533</c:v>
                </c:pt>
                <c:pt idx="246">
                  <c:v>4.7642285863793274</c:v>
                </c:pt>
                <c:pt idx="247">
                  <c:v>2.1506331759843786</c:v>
                </c:pt>
                <c:pt idx="248">
                  <c:v>3.6758785217145893</c:v>
                </c:pt>
                <c:pt idx="249">
                  <c:v>0.66273586004692786</c:v>
                </c:pt>
                <c:pt idx="250">
                  <c:v>0.31116056493031269</c:v>
                </c:pt>
                <c:pt idx="251">
                  <c:v>0.19374974986333088</c:v>
                </c:pt>
                <c:pt idx="252">
                  <c:v>0.19670692524281652</c:v>
                </c:pt>
                <c:pt idx="253">
                  <c:v>0.81563277966773606</c:v>
                </c:pt>
                <c:pt idx="254">
                  <c:v>7.9140584655876571</c:v>
                </c:pt>
                <c:pt idx="255">
                  <c:v>0.78606102587288074</c:v>
                </c:pt>
                <c:pt idx="256">
                  <c:v>0.93589124510014832</c:v>
                </c:pt>
                <c:pt idx="257">
                  <c:v>0.70063151490996489</c:v>
                </c:pt>
                <c:pt idx="258">
                  <c:v>0.36230874649400707</c:v>
                </c:pt>
                <c:pt idx="259">
                  <c:v>1.2808950393734624</c:v>
                </c:pt>
                <c:pt idx="260">
                  <c:v>0.28410788645872276</c:v>
                </c:pt>
                <c:pt idx="261">
                  <c:v>0.15760649522517425</c:v>
                </c:pt>
                <c:pt idx="262">
                  <c:v>0.13351099213306977</c:v>
                </c:pt>
                <c:pt idx="263">
                  <c:v>0.11445363968749625</c:v>
                </c:pt>
                <c:pt idx="264">
                  <c:v>0.10032491287439867</c:v>
                </c:pt>
                <c:pt idx="265">
                  <c:v>5.9652798905066815</c:v>
                </c:pt>
                <c:pt idx="266">
                  <c:v>12.780583415094371</c:v>
                </c:pt>
                <c:pt idx="267">
                  <c:v>4.3018139770390329</c:v>
                </c:pt>
                <c:pt idx="268">
                  <c:v>2.7913545082062479</c:v>
                </c:pt>
                <c:pt idx="269">
                  <c:v>1.0593259359401566</c:v>
                </c:pt>
                <c:pt idx="270">
                  <c:v>8.1255512677279018</c:v>
                </c:pt>
                <c:pt idx="271">
                  <c:v>2.7584970039897403</c:v>
                </c:pt>
                <c:pt idx="272">
                  <c:v>0.48749583755889547</c:v>
                </c:pt>
                <c:pt idx="273">
                  <c:v>0.19254497470872564</c:v>
                </c:pt>
                <c:pt idx="274">
                  <c:v>0.12179181562918259</c:v>
                </c:pt>
                <c:pt idx="275">
                  <c:v>6.4838808320572053E-2</c:v>
                </c:pt>
                <c:pt idx="276">
                  <c:v>5.3557731872904961E-2</c:v>
                </c:pt>
                <c:pt idx="277">
                  <c:v>4.8081481170153942E-2</c:v>
                </c:pt>
                <c:pt idx="278">
                  <c:v>0.13427766723145493</c:v>
                </c:pt>
                <c:pt idx="279">
                  <c:v>0.10196778808522393</c:v>
                </c:pt>
                <c:pt idx="280">
                  <c:v>1.9560072260086072</c:v>
                </c:pt>
                <c:pt idx="281">
                  <c:v>1.096454915704808</c:v>
                </c:pt>
                <c:pt idx="282">
                  <c:v>0.20524987633910791</c:v>
                </c:pt>
                <c:pt idx="283">
                  <c:v>0.36285637156428191</c:v>
                </c:pt>
                <c:pt idx="284">
                  <c:v>6.2100682969196512E-2</c:v>
                </c:pt>
                <c:pt idx="285">
                  <c:v>4.7095756043658767E-2</c:v>
                </c:pt>
                <c:pt idx="286">
                  <c:v>4.7752906127988888E-2</c:v>
                </c:pt>
                <c:pt idx="287">
                  <c:v>4.0743305228467565E-2</c:v>
                </c:pt>
                <c:pt idx="288">
                  <c:v>0.52090096684567633</c:v>
                </c:pt>
                <c:pt idx="289">
                  <c:v>6.7905508714112628E-3</c:v>
                </c:pt>
                <c:pt idx="290">
                  <c:v>7.9408920940311365</c:v>
                </c:pt>
                <c:pt idx="291">
                  <c:v>9.5543050760756358</c:v>
                </c:pt>
                <c:pt idx="292">
                  <c:v>6.3593508910766419</c:v>
                </c:pt>
                <c:pt idx="293">
                  <c:v>0.80051832772814324</c:v>
                </c:pt>
                <c:pt idx="294">
                  <c:v>2.4959655452998573</c:v>
                </c:pt>
                <c:pt idx="295">
                  <c:v>0.26756960933641449</c:v>
                </c:pt>
                <c:pt idx="296">
                  <c:v>0.16143987071709989</c:v>
                </c:pt>
                <c:pt idx="297">
                  <c:v>4.0195680158192471E-2</c:v>
                </c:pt>
                <c:pt idx="298">
                  <c:v>1.949545250179362E-2</c:v>
                </c:pt>
                <c:pt idx="299">
                  <c:v>1.7195427206638192E-2</c:v>
                </c:pt>
                <c:pt idx="300">
                  <c:v>1.1595413238004995</c:v>
                </c:pt>
                <c:pt idx="301">
                  <c:v>0.15015879426943282</c:v>
                </c:pt>
                <c:pt idx="302">
                  <c:v>9.9010612705738396E-2</c:v>
                </c:pt>
                <c:pt idx="303">
                  <c:v>4.4248105678228219E-2</c:v>
                </c:pt>
                <c:pt idx="304">
                  <c:v>0.27644113547487098</c:v>
                </c:pt>
                <c:pt idx="305">
                  <c:v>2.9166511242851909</c:v>
                </c:pt>
                <c:pt idx="306">
                  <c:v>0.45376213322994907</c:v>
                </c:pt>
                <c:pt idx="307">
                  <c:v>3.2090829118120959E-2</c:v>
                </c:pt>
                <c:pt idx="308">
                  <c:v>2.6943153457535004E-2</c:v>
                </c:pt>
                <c:pt idx="309">
                  <c:v>1.5114451939592807E-2</c:v>
                </c:pt>
                <c:pt idx="310">
                  <c:v>1.2923951658492401E-2</c:v>
                </c:pt>
                <c:pt idx="311">
                  <c:v>9.090576166566687E-3</c:v>
                </c:pt>
                <c:pt idx="312">
                  <c:v>1.0514401349281955E-2</c:v>
                </c:pt>
                <c:pt idx="313">
                  <c:v>1.1963417285229865</c:v>
                </c:pt>
                <c:pt idx="314">
                  <c:v>2.2094481085319244</c:v>
                </c:pt>
                <c:pt idx="315">
                  <c:v>2.7681352052265829</c:v>
                </c:pt>
                <c:pt idx="316">
                  <c:v>0.21664047780083012</c:v>
                </c:pt>
                <c:pt idx="317">
                  <c:v>1.9081447948665629</c:v>
                </c:pt>
                <c:pt idx="318">
                  <c:v>4.0524255200357524E-2</c:v>
                </c:pt>
                <c:pt idx="319">
                  <c:v>2.8586028668360308E-2</c:v>
                </c:pt>
                <c:pt idx="320">
                  <c:v>2.0809752670453863E-2</c:v>
                </c:pt>
                <c:pt idx="321">
                  <c:v>2.3000252951554268E-2</c:v>
                </c:pt>
                <c:pt idx="322">
                  <c:v>2.1795477796949049E-2</c:v>
                </c:pt>
                <c:pt idx="323">
                  <c:v>2.1795477796949049E-2</c:v>
                </c:pt>
                <c:pt idx="324">
                  <c:v>1.653827712230807E-2</c:v>
                </c:pt>
                <c:pt idx="325">
                  <c:v>7.7762759979064459E-3</c:v>
                </c:pt>
                <c:pt idx="326">
                  <c:v>0.5562775463854478</c:v>
                </c:pt>
                <c:pt idx="327">
                  <c:v>1.5398121725995297</c:v>
                </c:pt>
                <c:pt idx="328">
                  <c:v>3.3112697499254291</c:v>
                </c:pt>
                <c:pt idx="329">
                  <c:v>1.9645501771049003</c:v>
                </c:pt>
                <c:pt idx="330">
                  <c:v>5.1542471614292538</c:v>
                </c:pt>
                <c:pt idx="331">
                  <c:v>5.6973817061281</c:v>
                </c:pt>
                <c:pt idx="332">
                  <c:v>8.8496211356456439E-2</c:v>
                </c:pt>
                <c:pt idx="333">
                  <c:v>5.0052931423144313E-2</c:v>
                </c:pt>
                <c:pt idx="334">
                  <c:v>4.3810005622008152E-2</c:v>
                </c:pt>
                <c:pt idx="335">
                  <c:v>3.3186079258671154E-2</c:v>
                </c:pt>
                <c:pt idx="336">
                  <c:v>0.11653461495454161</c:v>
                </c:pt>
                <c:pt idx="337">
                  <c:v>3.6553973440863032</c:v>
                </c:pt>
                <c:pt idx="338">
                  <c:v>2.0873277178605765</c:v>
                </c:pt>
                <c:pt idx="339">
                  <c:v>0.11379648960316616</c:v>
                </c:pt>
                <c:pt idx="340">
                  <c:v>0.22989300450148756</c:v>
                </c:pt>
                <c:pt idx="341">
                  <c:v>0.3878280747688268</c:v>
                </c:pt>
                <c:pt idx="342">
                  <c:v>9.1672436764052026E-2</c:v>
                </c:pt>
                <c:pt idx="343">
                  <c:v>9.2110536820272121E-2</c:v>
                </c:pt>
                <c:pt idx="344">
                  <c:v>5.2572006746409786E-2</c:v>
                </c:pt>
                <c:pt idx="345">
                  <c:v>4.2276655425237862E-2</c:v>
                </c:pt>
                <c:pt idx="346">
                  <c:v>2.4862178190489616E-2</c:v>
                </c:pt>
                <c:pt idx="347">
                  <c:v>1.9824027543958692E-2</c:v>
                </c:pt>
                <c:pt idx="348">
                  <c:v>1.1062026419557055E-2</c:v>
                </c:pt>
                <c:pt idx="349">
                  <c:v>9.0905761665666888E-3</c:v>
                </c:pt>
                <c:pt idx="350">
                  <c:v>1.4347776841207664E-2</c:v>
                </c:pt>
                <c:pt idx="351">
                  <c:v>1.7802195784503012</c:v>
                </c:pt>
                <c:pt idx="352">
                  <c:v>5.060055649341938E-2</c:v>
                </c:pt>
                <c:pt idx="353">
                  <c:v>1.2704901630382362E-2</c:v>
                </c:pt>
                <c:pt idx="354">
                  <c:v>1.1938226531997222E-2</c:v>
                </c:pt>
                <c:pt idx="355">
                  <c:v>0.29177463744257404</c:v>
                </c:pt>
                <c:pt idx="356">
                  <c:v>2.6421814390633096</c:v>
                </c:pt>
                <c:pt idx="357">
                  <c:v>1.2704901630382362E-2</c:v>
                </c:pt>
                <c:pt idx="358">
                  <c:v>4.4905255762558334E-3</c:v>
                </c:pt>
                <c:pt idx="359">
                  <c:v>2.4095503092104471E-3</c:v>
                </c:pt>
                <c:pt idx="360">
                  <c:v>0</c:v>
                </c:pt>
                <c:pt idx="361">
                  <c:v>1.0952501405502032E-4</c:v>
                </c:pt>
                <c:pt idx="362">
                  <c:v>0.77740854976253393</c:v>
                </c:pt>
                <c:pt idx="363">
                  <c:v>1.3538386987341069</c:v>
                </c:pt>
                <c:pt idx="364">
                  <c:v>12.058375472415566</c:v>
                </c:pt>
                <c:pt idx="365">
                  <c:v>2.5283849494601434</c:v>
                </c:pt>
                <c:pt idx="366">
                  <c:v>4.4117770911502694</c:v>
                </c:pt>
                <c:pt idx="367">
                  <c:v>0.14128726813097617</c:v>
                </c:pt>
                <c:pt idx="368">
                  <c:v>0.15399216976135863</c:v>
                </c:pt>
                <c:pt idx="369">
                  <c:v>2.5738378302929778E-2</c:v>
                </c:pt>
                <c:pt idx="370">
                  <c:v>0</c:v>
                </c:pt>
                <c:pt idx="371">
                  <c:v>2.1905002811004066E-3</c:v>
                </c:pt>
                <c:pt idx="372">
                  <c:v>8.0070452025203728E-2</c:v>
                </c:pt>
                <c:pt idx="373">
                  <c:v>7.6909888694617998E-2</c:v>
                </c:pt>
                <c:pt idx="374">
                  <c:v>0.1226958350951927</c:v>
                </c:pt>
                <c:pt idx="375">
                  <c:v>2.551251472369537</c:v>
                </c:pt>
                <c:pt idx="376">
                  <c:v>0.1130727483102905</c:v>
                </c:pt>
                <c:pt idx="377">
                  <c:v>9.5253904723651153E-2</c:v>
                </c:pt>
                <c:pt idx="378">
                  <c:v>1.5255573824952551</c:v>
                </c:pt>
                <c:pt idx="379">
                  <c:v>5.7036246319292341E-2</c:v>
                </c:pt>
                <c:pt idx="380">
                  <c:v>0.10667309221404161</c:v>
                </c:pt>
                <c:pt idx="381">
                  <c:v>3.7875940360507132E-3</c:v>
                </c:pt>
                <c:pt idx="382">
                  <c:v>9.5834387298142753E-5</c:v>
                </c:pt>
                <c:pt idx="383">
                  <c:v>0</c:v>
                </c:pt>
                <c:pt idx="384">
                  <c:v>0</c:v>
                </c:pt>
                <c:pt idx="385">
                  <c:v>1.0256705419962593</c:v>
                </c:pt>
                <c:pt idx="386">
                  <c:v>1.7099702344354102E-2</c:v>
                </c:pt>
                <c:pt idx="387">
                  <c:v>9.8988413080639504</c:v>
                </c:pt>
                <c:pt idx="388">
                  <c:v>0.38817647383853598</c:v>
                </c:pt>
                <c:pt idx="389">
                  <c:v>4.9934017924884442</c:v>
                </c:pt>
                <c:pt idx="390">
                  <c:v>3.7027559601636929E-2</c:v>
                </c:pt>
                <c:pt idx="391">
                  <c:v>1.4297176284714238E-2</c:v>
                </c:pt>
                <c:pt idx="392">
                  <c:v>5.7899468812817156</c:v>
                </c:pt>
                <c:pt idx="393">
                  <c:v>1.3637835700103022E-2</c:v>
                </c:pt>
                <c:pt idx="394">
                  <c:v>5.9504940136092513E-4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2.5568342322045092</c:v>
                </c:pt>
                <c:pt idx="4">
                  <c:v>0</c:v>
                </c:pt>
                <c:pt idx="5">
                  <c:v>12.084380367557863</c:v>
                </c:pt>
                <c:pt idx="6">
                  <c:v>15.565983051793101</c:v>
                </c:pt>
                <c:pt idx="7">
                  <c:v>4.4228109603046954</c:v>
                </c:pt>
                <c:pt idx="8">
                  <c:v>1.680668164915784</c:v>
                </c:pt>
                <c:pt idx="9">
                  <c:v>0.63865390266799782</c:v>
                </c:pt>
                <c:pt idx="10">
                  <c:v>0.24268848301383922</c:v>
                </c:pt>
                <c:pt idx="11">
                  <c:v>9.2221623545258896E-2</c:v>
                </c:pt>
                <c:pt idx="12">
                  <c:v>1.3429628452122513</c:v>
                </c:pt>
                <c:pt idx="13">
                  <c:v>3.5024571676287599</c:v>
                </c:pt>
                <c:pt idx="14">
                  <c:v>5.0603849271754452E-3</c:v>
                </c:pt>
                <c:pt idx="15">
                  <c:v>1.9229462723266695E-3</c:v>
                </c:pt>
                <c:pt idx="16">
                  <c:v>7.307195834841345E-4</c:v>
                </c:pt>
                <c:pt idx="17">
                  <c:v>0.54144550277152348</c:v>
                </c:pt>
                <c:pt idx="18">
                  <c:v>0.36242524714085772</c:v>
                </c:pt>
                <c:pt idx="19">
                  <c:v>2.4922231576536924</c:v>
                </c:pt>
                <c:pt idx="20">
                  <c:v>1.5236497094277739E-5</c:v>
                </c:pt>
                <c:pt idx="21">
                  <c:v>5.7898688958255418E-6</c:v>
                </c:pt>
                <c:pt idx="22">
                  <c:v>2.2001501804137055E-6</c:v>
                </c:pt>
                <c:pt idx="23">
                  <c:v>8.3605706855720807E-7</c:v>
                </c:pt>
                <c:pt idx="24">
                  <c:v>3.1770168605173907E-7</c:v>
                </c:pt>
                <c:pt idx="25">
                  <c:v>1.2072664069966085E-7</c:v>
                </c:pt>
                <c:pt idx="26">
                  <c:v>4.5876123465871121E-8</c:v>
                </c:pt>
                <c:pt idx="27">
                  <c:v>1.7432926917031026E-8</c:v>
                </c:pt>
                <c:pt idx="28">
                  <c:v>6.6245122284717906E-9</c:v>
                </c:pt>
                <c:pt idx="29">
                  <c:v>2.5173146468192805E-9</c:v>
                </c:pt>
                <c:pt idx="30">
                  <c:v>1.2644150377926817</c:v>
                </c:pt>
                <c:pt idx="31">
                  <c:v>3.6350023500070414E-10</c:v>
                </c:pt>
                <c:pt idx="32">
                  <c:v>1.3813008930026756E-10</c:v>
                </c:pt>
                <c:pt idx="33">
                  <c:v>5.2489433934101681E-11</c:v>
                </c:pt>
                <c:pt idx="34">
                  <c:v>1.9945984894958643E-11</c:v>
                </c:pt>
                <c:pt idx="35">
                  <c:v>7.5794742600842831E-12</c:v>
                </c:pt>
                <c:pt idx="36">
                  <c:v>2.8802002188320283E-12</c:v>
                </c:pt>
                <c:pt idx="37">
                  <c:v>2.6063799891107973</c:v>
                </c:pt>
                <c:pt idx="38">
                  <c:v>6.7687280353214208</c:v>
                </c:pt>
                <c:pt idx="39">
                  <c:v>0.53952747188708505</c:v>
                </c:pt>
                <c:pt idx="40">
                  <c:v>1.3606764975808181</c:v>
                </c:pt>
                <c:pt idx="41">
                  <c:v>5.5925787085767293</c:v>
                </c:pt>
                <c:pt idx="42">
                  <c:v>0.50266041426577091</c:v>
                </c:pt>
                <c:pt idx="43">
                  <c:v>0.19101095742099292</c:v>
                </c:pt>
                <c:pt idx="44">
                  <c:v>7.2584163819977301E-2</c:v>
                </c:pt>
                <c:pt idx="45">
                  <c:v>2.7581982251591378E-2</c:v>
                </c:pt>
                <c:pt idx="46">
                  <c:v>1.0481153255604723E-2</c:v>
                </c:pt>
                <c:pt idx="47">
                  <c:v>3.9828382371297957E-3</c:v>
                </c:pt>
                <c:pt idx="48">
                  <c:v>1.5134785301093221E-3</c:v>
                </c:pt>
                <c:pt idx="49">
                  <c:v>5.7512184144154247E-4</c:v>
                </c:pt>
                <c:pt idx="50">
                  <c:v>2.185462997477861E-4</c:v>
                </c:pt>
                <c:pt idx="51">
                  <c:v>8.3047593904158714E-5</c:v>
                </c:pt>
                <c:pt idx="52">
                  <c:v>3.1558085683580313E-5</c:v>
                </c:pt>
                <c:pt idx="53">
                  <c:v>0.99857174795396408</c:v>
                </c:pt>
                <c:pt idx="54">
                  <c:v>4.556987572708997E-6</c:v>
                </c:pt>
                <c:pt idx="55">
                  <c:v>2.108507285522546</c:v>
                </c:pt>
                <c:pt idx="56">
                  <c:v>6.5802900549917924E-7</c:v>
                </c:pt>
                <c:pt idx="57">
                  <c:v>2.5005102208968813E-7</c:v>
                </c:pt>
                <c:pt idx="58">
                  <c:v>9.5019388394081486E-8</c:v>
                </c:pt>
                <c:pt idx="59">
                  <c:v>3.6107367589750959E-8</c:v>
                </c:pt>
                <c:pt idx="60">
                  <c:v>1.3720799684105367E-8</c:v>
                </c:pt>
                <c:pt idx="61">
                  <c:v>5.2139038799600396E-9</c:v>
                </c:pt>
                <c:pt idx="62">
                  <c:v>0.49162207440588901</c:v>
                </c:pt>
                <c:pt idx="63">
                  <c:v>6.681323200815946</c:v>
                </c:pt>
                <c:pt idx="64">
                  <c:v>38.567949117224153</c:v>
                </c:pt>
                <c:pt idx="65">
                  <c:v>20.071007128823037</c:v>
                </c:pt>
                <c:pt idx="66">
                  <c:v>20.894510496871792</c:v>
                </c:pt>
                <c:pt idx="67">
                  <c:v>9.1960727616388631</c:v>
                </c:pt>
                <c:pt idx="68">
                  <c:v>6.3320540227310271</c:v>
                </c:pt>
                <c:pt idx="69">
                  <c:v>1.5385933569081263</c:v>
                </c:pt>
                <c:pt idx="70">
                  <c:v>0.58466547562508808</c:v>
                </c:pt>
                <c:pt idx="71">
                  <c:v>0.22217288073753341</c:v>
                </c:pt>
                <c:pt idx="72">
                  <c:v>8.4425694680262703E-2</c:v>
                </c:pt>
                <c:pt idx="73">
                  <c:v>3.2081763978499829E-2</c:v>
                </c:pt>
                <c:pt idx="74">
                  <c:v>1.275397674052684</c:v>
                </c:pt>
                <c:pt idx="75">
                  <c:v>29.976150278109401</c:v>
                </c:pt>
                <c:pt idx="76">
                  <c:v>21.474673129769783</c:v>
                </c:pt>
                <c:pt idx="77">
                  <c:v>9.1487434531599003</c:v>
                </c:pt>
                <c:pt idx="78">
                  <c:v>3.4765225122007624</c:v>
                </c:pt>
                <c:pt idx="79">
                  <c:v>7.9643656864586791</c:v>
                </c:pt>
                <c:pt idx="80">
                  <c:v>0.83337777993927242</c:v>
                </c:pt>
                <c:pt idx="81">
                  <c:v>0.31668355637692353</c:v>
                </c:pt>
                <c:pt idx="82">
                  <c:v>0.12033975142323095</c:v>
                </c:pt>
                <c:pt idx="83">
                  <c:v>4.5729105540827764E-2</c:v>
                </c:pt>
                <c:pt idx="84">
                  <c:v>1.7377060105514548E-2</c:v>
                </c:pt>
                <c:pt idx="85">
                  <c:v>6.603282840095529E-3</c:v>
                </c:pt>
                <c:pt idx="86">
                  <c:v>4.2058335719599995</c:v>
                </c:pt>
                <c:pt idx="87">
                  <c:v>9.0249356541181065</c:v>
                </c:pt>
                <c:pt idx="88">
                  <c:v>2.1600566663109602</c:v>
                </c:pt>
                <c:pt idx="89">
                  <c:v>5.1869605044934293</c:v>
                </c:pt>
                <c:pt idx="90">
                  <c:v>0.60246562734966347</c:v>
                </c:pt>
                <c:pt idx="91">
                  <c:v>0.22893693839287213</c:v>
                </c:pt>
                <c:pt idx="92">
                  <c:v>8.6996036589291392E-2</c:v>
                </c:pt>
                <c:pt idx="93">
                  <c:v>3.3058493903930737E-2</c:v>
                </c:pt>
                <c:pt idx="94">
                  <c:v>1.2562227683493677E-2</c:v>
                </c:pt>
                <c:pt idx="95">
                  <c:v>4.7736465197275972E-3</c:v>
                </c:pt>
                <c:pt idx="96">
                  <c:v>1.813985677496487E-3</c:v>
                </c:pt>
                <c:pt idx="97">
                  <c:v>6.8931455744866504E-4</c:v>
                </c:pt>
                <c:pt idx="98">
                  <c:v>2.6193953183049272E-4</c:v>
                </c:pt>
                <c:pt idx="99">
                  <c:v>3.95732401885734</c:v>
                </c:pt>
                <c:pt idx="100">
                  <c:v>3.0167640108855442</c:v>
                </c:pt>
                <c:pt idx="101">
                  <c:v>2.3519703572894564</c:v>
                </c:pt>
                <c:pt idx="102">
                  <c:v>0.27229521688056962</c:v>
                </c:pt>
                <c:pt idx="103">
                  <c:v>0.10347218241461643</c:v>
                </c:pt>
                <c:pt idx="104">
                  <c:v>3.931942931755425E-2</c:v>
                </c:pt>
                <c:pt idx="105">
                  <c:v>1.4941383140670617E-2</c:v>
                </c:pt>
                <c:pt idx="106">
                  <c:v>5.6777255934548354E-3</c:v>
                </c:pt>
                <c:pt idx="107">
                  <c:v>2.1575357255128372E-3</c:v>
                </c:pt>
                <c:pt idx="108">
                  <c:v>8.1986357569487805E-4</c:v>
                </c:pt>
                <c:pt idx="109">
                  <c:v>3.4314471247756551</c:v>
                </c:pt>
                <c:pt idx="110">
                  <c:v>1.1838830033034041E-4</c:v>
                </c:pt>
                <c:pt idx="111">
                  <c:v>4.4987554125529358E-5</c:v>
                </c:pt>
                <c:pt idx="112">
                  <c:v>0.46867893888544959</c:v>
                </c:pt>
                <c:pt idx="113">
                  <c:v>6.4962028157264403E-6</c:v>
                </c:pt>
                <c:pt idx="114">
                  <c:v>2.4685570699760471E-6</c:v>
                </c:pt>
                <c:pt idx="115">
                  <c:v>3.6510713380038267</c:v>
                </c:pt>
                <c:pt idx="116">
                  <c:v>3.5645964090454116E-7</c:v>
                </c:pt>
                <c:pt idx="117">
                  <c:v>1.3545466354372566E-7</c:v>
                </c:pt>
                <c:pt idx="118">
                  <c:v>5.1472772146615759E-8</c:v>
                </c:pt>
                <c:pt idx="119">
                  <c:v>1.955965341571399E-8</c:v>
                </c:pt>
                <c:pt idx="120">
                  <c:v>7.4326682979713152E-9</c:v>
                </c:pt>
                <c:pt idx="121">
                  <c:v>1.5804202940680325</c:v>
                </c:pt>
                <c:pt idx="122">
                  <c:v>1.0732773022270581E-9</c:v>
                </c:pt>
                <c:pt idx="123">
                  <c:v>8.9595556653537294</c:v>
                </c:pt>
                <c:pt idx="124">
                  <c:v>5.5554259348222956</c:v>
                </c:pt>
                <c:pt idx="125">
                  <c:v>1.0035402924411936</c:v>
                </c:pt>
                <c:pt idx="126">
                  <c:v>0.38134531112765346</c:v>
                </c:pt>
                <c:pt idx="127">
                  <c:v>0.1449112182285083</c:v>
                </c:pt>
                <c:pt idx="128">
                  <c:v>5.506626292683317E-2</c:v>
                </c:pt>
                <c:pt idx="129">
                  <c:v>2.0925179912196602E-2</c:v>
                </c:pt>
                <c:pt idx="130">
                  <c:v>7.9515683666347096E-3</c:v>
                </c:pt>
                <c:pt idx="131">
                  <c:v>3.021595979321189E-3</c:v>
                </c:pt>
                <c:pt idx="132">
                  <c:v>1.1482064721420519E-3</c:v>
                </c:pt>
                <c:pt idx="133">
                  <c:v>4.3631845941397972E-4</c:v>
                </c:pt>
                <c:pt idx="134">
                  <c:v>1.6580101457731226E-4</c:v>
                </c:pt>
                <c:pt idx="135">
                  <c:v>8.0251780941519115</c:v>
                </c:pt>
                <c:pt idx="136">
                  <c:v>0.58280056745079178</c:v>
                </c:pt>
                <c:pt idx="137">
                  <c:v>0.22146421563130084</c:v>
                </c:pt>
                <c:pt idx="138">
                  <c:v>3.1666590305775562</c:v>
                </c:pt>
                <c:pt idx="139">
                  <c:v>3.9683706175469724</c:v>
                </c:pt>
                <c:pt idx="140">
                  <c:v>0.10909396828117425</c:v>
                </c:pt>
                <c:pt idx="141">
                  <c:v>4.1455707946846221E-2</c:v>
                </c:pt>
                <c:pt idx="142">
                  <c:v>1.5753169019801561E-2</c:v>
                </c:pt>
                <c:pt idx="143">
                  <c:v>5.986204227524594E-3</c:v>
                </c:pt>
                <c:pt idx="144">
                  <c:v>2.2747576064593459E-3</c:v>
                </c:pt>
                <c:pt idx="145">
                  <c:v>1.1263096387729645</c:v>
                </c:pt>
                <c:pt idx="146">
                  <c:v>21.047977687278959</c:v>
                </c:pt>
                <c:pt idx="147">
                  <c:v>7.5221985028130742</c:v>
                </c:pt>
                <c:pt idx="148">
                  <c:v>4.9253085079022858</c:v>
                </c:pt>
                <c:pt idx="149">
                  <c:v>1.4942309463608101</c:v>
                </c:pt>
                <c:pt idx="150">
                  <c:v>1.8467239935961941</c:v>
                </c:pt>
                <c:pt idx="151">
                  <c:v>0.99378766465303092</c:v>
                </c:pt>
                <c:pt idx="152">
                  <c:v>8.1991440488710376E-2</c:v>
                </c:pt>
                <c:pt idx="153">
                  <c:v>3.1156747385709942E-2</c:v>
                </c:pt>
                <c:pt idx="154">
                  <c:v>1.183956400656978E-2</c:v>
                </c:pt>
                <c:pt idx="155">
                  <c:v>4.4990343224965163E-3</c:v>
                </c:pt>
                <c:pt idx="156">
                  <c:v>1.7096330425486763E-3</c:v>
                </c:pt>
                <c:pt idx="157">
                  <c:v>8.0114949606405474</c:v>
                </c:pt>
                <c:pt idx="158">
                  <c:v>6.3047207268367691</c:v>
                </c:pt>
                <c:pt idx="159">
                  <c:v>7.7922522877504825</c:v>
                </c:pt>
                <c:pt idx="160">
                  <c:v>1.2834318252084598</c:v>
                </c:pt>
                <c:pt idx="161">
                  <c:v>0.6077329892148674</c:v>
                </c:pt>
                <c:pt idx="162">
                  <c:v>1.5270823104921163</c:v>
                </c:pt>
                <c:pt idx="163">
                  <c:v>0.38621952817876914</c:v>
                </c:pt>
                <c:pt idx="164">
                  <c:v>1.2386094962156662</c:v>
                </c:pt>
                <c:pt idx="165">
                  <c:v>1.0169293628693895E-2</c:v>
                </c:pt>
                <c:pt idx="166">
                  <c:v>3.8643315789036801E-3</c:v>
                </c:pt>
                <c:pt idx="167">
                  <c:v>1.4684459999833985E-3</c:v>
                </c:pt>
                <c:pt idx="168">
                  <c:v>5.5800947999369143E-4</c:v>
                </c:pt>
                <c:pt idx="169">
                  <c:v>1.6555551867514309</c:v>
                </c:pt>
                <c:pt idx="170">
                  <c:v>8.0576568911089037E-5</c:v>
                </c:pt>
                <c:pt idx="171">
                  <c:v>0.8813723647384738</c:v>
                </c:pt>
                <c:pt idx="172">
                  <c:v>1.1635256550761259E-5</c:v>
                </c:pt>
                <c:pt idx="173">
                  <c:v>1.3574688065677363</c:v>
                </c:pt>
                <c:pt idx="174">
                  <c:v>1.6801310459299254E-6</c:v>
                </c:pt>
                <c:pt idx="175">
                  <c:v>6.3844979745337175E-7</c:v>
                </c:pt>
                <c:pt idx="176">
                  <c:v>2.4261092303228126E-7</c:v>
                </c:pt>
                <c:pt idx="177">
                  <c:v>9.2192150752266872E-8</c:v>
                </c:pt>
                <c:pt idx="178">
                  <c:v>3.5033017285861419E-8</c:v>
                </c:pt>
                <c:pt idx="179">
                  <c:v>1.3312546568627338E-8</c:v>
                </c:pt>
                <c:pt idx="180">
                  <c:v>5.0587676960783884E-9</c:v>
                </c:pt>
                <c:pt idx="181">
                  <c:v>1.9223317245097872E-9</c:v>
                </c:pt>
                <c:pt idx="182">
                  <c:v>4.8016766586219743</c:v>
                </c:pt>
                <c:pt idx="183">
                  <c:v>0.84532555517555719</c:v>
                </c:pt>
                <c:pt idx="184">
                  <c:v>9.3835615277342956</c:v>
                </c:pt>
                <c:pt idx="185">
                  <c:v>8.1377998309517618</c:v>
                </c:pt>
                <c:pt idx="186">
                  <c:v>2.121987753240719</c:v>
                </c:pt>
                <c:pt idx="187">
                  <c:v>0.80635534623147309</c:v>
                </c:pt>
                <c:pt idx="188">
                  <c:v>0.30641503156795974</c:v>
                </c:pt>
                <c:pt idx="189">
                  <c:v>0.11643771199582471</c:v>
                </c:pt>
                <c:pt idx="190">
                  <c:v>4.4246330558413392E-2</c:v>
                </c:pt>
                <c:pt idx="191">
                  <c:v>1.6813605612197087E-2</c:v>
                </c:pt>
                <c:pt idx="192">
                  <c:v>6.3891701326348948E-3</c:v>
                </c:pt>
                <c:pt idx="193">
                  <c:v>2.4278846504012597E-3</c:v>
                </c:pt>
                <c:pt idx="194">
                  <c:v>0.47623082180590193</c:v>
                </c:pt>
                <c:pt idx="195">
                  <c:v>3.5058654351794198E-4</c:v>
                </c:pt>
                <c:pt idx="196">
                  <c:v>1.3322288653681792E-4</c:v>
                </c:pt>
                <c:pt idx="197">
                  <c:v>0.56719976557452867</c:v>
                </c:pt>
                <c:pt idx="198">
                  <c:v>1.923738481591651E-5</c:v>
                </c:pt>
                <c:pt idx="199">
                  <c:v>0.65053833465603039</c:v>
                </c:pt>
                <c:pt idx="200">
                  <c:v>2.7778783674183442E-6</c:v>
                </c:pt>
                <c:pt idx="201">
                  <c:v>1.0555937796189709E-6</c:v>
                </c:pt>
                <c:pt idx="202">
                  <c:v>4.0112563625520885E-7</c:v>
                </c:pt>
                <c:pt idx="203">
                  <c:v>1.5242774177697936E-7</c:v>
                </c:pt>
                <c:pt idx="204">
                  <c:v>5.7922541875252172E-8</c:v>
                </c:pt>
                <c:pt idx="205">
                  <c:v>2.2010565912595823E-8</c:v>
                </c:pt>
                <c:pt idx="206">
                  <c:v>1.6529262853225513</c:v>
                </c:pt>
                <c:pt idx="207">
                  <c:v>3.1783257177788365E-9</c:v>
                </c:pt>
                <c:pt idx="208">
                  <c:v>0.90369775911215133</c:v>
                </c:pt>
                <c:pt idx="209">
                  <c:v>1.1308831802700796</c:v>
                </c:pt>
                <c:pt idx="210">
                  <c:v>1.7440108878596036E-10</c:v>
                </c:pt>
                <c:pt idx="211">
                  <c:v>6.6272413738664931E-11</c:v>
                </c:pt>
                <c:pt idx="212">
                  <c:v>2.5183517220692678E-11</c:v>
                </c:pt>
                <c:pt idx="213">
                  <c:v>9.5697365438632185E-12</c:v>
                </c:pt>
                <c:pt idx="214">
                  <c:v>3.6364998866680227E-12</c:v>
                </c:pt>
                <c:pt idx="215">
                  <c:v>1.3818699569338486E-12</c:v>
                </c:pt>
                <c:pt idx="216">
                  <c:v>0.70793159647463533</c:v>
                </c:pt>
                <c:pt idx="217">
                  <c:v>4.2335351518621787</c:v>
                </c:pt>
                <c:pt idx="218">
                  <c:v>3.7739735422289411</c:v>
                </c:pt>
                <c:pt idx="219">
                  <c:v>2.7224734692984089</c:v>
                </c:pt>
                <c:pt idx="220">
                  <c:v>6.9209324611635035</c:v>
                </c:pt>
                <c:pt idx="221">
                  <c:v>13.273796703957395</c:v>
                </c:pt>
                <c:pt idx="222">
                  <c:v>8.2873942600573756</c:v>
                </c:pt>
                <c:pt idx="223">
                  <c:v>2.102303260088195</c:v>
                </c:pt>
                <c:pt idx="224">
                  <c:v>0.79887523883351386</c:v>
                </c:pt>
                <c:pt idx="225">
                  <c:v>0.30357259075673532</c:v>
                </c:pt>
                <c:pt idx="226">
                  <c:v>0.11535758448755942</c:v>
                </c:pt>
                <c:pt idx="227">
                  <c:v>4.3835882105272582E-2</c:v>
                </c:pt>
                <c:pt idx="228">
                  <c:v>2.207940856091803</c:v>
                </c:pt>
                <c:pt idx="229">
                  <c:v>6.32990137600136E-3</c:v>
                </c:pt>
                <c:pt idx="230">
                  <c:v>2.405362522880517E-3</c:v>
                </c:pt>
                <c:pt idx="231">
                  <c:v>13.420225439131315</c:v>
                </c:pt>
                <c:pt idx="232">
                  <c:v>12.803252776050631</c:v>
                </c:pt>
                <c:pt idx="233">
                  <c:v>23.675813336598786</c:v>
                </c:pt>
                <c:pt idx="234">
                  <c:v>13.821621948410701</c:v>
                </c:pt>
                <c:pt idx="235">
                  <c:v>4.7419533137383461</c:v>
                </c:pt>
                <c:pt idx="236">
                  <c:v>1.8019422592205716</c:v>
                </c:pt>
                <c:pt idx="237">
                  <c:v>0.6847380585038173</c:v>
                </c:pt>
                <c:pt idx="238">
                  <c:v>0.2602004622314506</c:v>
                </c:pt>
                <c:pt idx="239">
                  <c:v>9.8876175647951217E-2</c:v>
                </c:pt>
                <c:pt idx="240">
                  <c:v>3.7572946746221463E-2</c:v>
                </c:pt>
                <c:pt idx="241">
                  <c:v>1.6895600089841996</c:v>
                </c:pt>
                <c:pt idx="242">
                  <c:v>18.400005861709232</c:v>
                </c:pt>
                <c:pt idx="243">
                  <c:v>6.9416321403453827</c:v>
                </c:pt>
                <c:pt idx="244">
                  <c:v>5.1536819818914124</c:v>
                </c:pt>
                <c:pt idx="245">
                  <c:v>1.323628701519673</c:v>
                </c:pt>
                <c:pt idx="246">
                  <c:v>1.5541055021021957</c:v>
                </c:pt>
                <c:pt idx="247">
                  <c:v>2.4990289990827326</c:v>
                </c:pt>
                <c:pt idx="248">
                  <c:v>0.4639522796287569</c:v>
                </c:pt>
                <c:pt idx="249">
                  <c:v>2.7599458561719258E-2</c:v>
                </c:pt>
                <c:pt idx="250">
                  <c:v>1.0487794253453317E-2</c:v>
                </c:pt>
                <c:pt idx="251">
                  <c:v>3.9853618163122597E-3</c:v>
                </c:pt>
                <c:pt idx="252">
                  <c:v>1.5144374901986592E-3</c:v>
                </c:pt>
                <c:pt idx="253">
                  <c:v>0.89279312974580116</c:v>
                </c:pt>
                <c:pt idx="254">
                  <c:v>4.8919801354627399</c:v>
                </c:pt>
                <c:pt idx="255">
                  <c:v>0.11864698268857134</c:v>
                </c:pt>
                <c:pt idx="256">
                  <c:v>4.5085853421657107E-2</c:v>
                </c:pt>
                <c:pt idx="257">
                  <c:v>1.7132624300229701E-2</c:v>
                </c:pt>
                <c:pt idx="258">
                  <c:v>6.5103972340872862E-3</c:v>
                </c:pt>
                <c:pt idx="259">
                  <c:v>3.2396560157784386</c:v>
                </c:pt>
                <c:pt idx="260">
                  <c:v>9.4010136060220417E-4</c:v>
                </c:pt>
                <c:pt idx="261">
                  <c:v>3.5723851702883761E-4</c:v>
                </c:pt>
                <c:pt idx="262">
                  <c:v>1.3575063647095831E-4</c:v>
                </c:pt>
                <c:pt idx="263">
                  <c:v>5.1585241858964153E-5</c:v>
                </c:pt>
                <c:pt idx="264">
                  <c:v>1.9602391906406378E-5</c:v>
                </c:pt>
                <c:pt idx="265">
                  <c:v>5.3114649217326777</c:v>
                </c:pt>
                <c:pt idx="266">
                  <c:v>8.6711881650377158</c:v>
                </c:pt>
                <c:pt idx="267">
                  <c:v>0.81427865481346584</c:v>
                </c:pt>
                <c:pt idx="268">
                  <c:v>0.89047201030212131</c:v>
                </c:pt>
                <c:pt idx="269">
                  <c:v>0.11758183775506446</c:v>
                </c:pt>
                <c:pt idx="270">
                  <c:v>7.3935904800028824</c:v>
                </c:pt>
                <c:pt idx="271">
                  <c:v>0.52512089576988064</c:v>
                </c:pt>
                <c:pt idx="272">
                  <c:v>0.19526337190850962</c:v>
                </c:pt>
                <c:pt idx="273">
                  <c:v>7.4200081325233647E-2</c:v>
                </c:pt>
                <c:pt idx="274">
                  <c:v>2.8196030903588791E-2</c:v>
                </c:pt>
                <c:pt idx="275">
                  <c:v>1.0714491743363742E-2</c:v>
                </c:pt>
                <c:pt idx="276">
                  <c:v>4.0715068624782224E-3</c:v>
                </c:pt>
                <c:pt idx="277">
                  <c:v>1.5471726077417242E-3</c:v>
                </c:pt>
                <c:pt idx="278">
                  <c:v>0.45354013896759143</c:v>
                </c:pt>
                <c:pt idx="279">
                  <c:v>2.2341172455790496E-4</c:v>
                </c:pt>
                <c:pt idx="280">
                  <c:v>4.7348389987311865</c:v>
                </c:pt>
                <c:pt idx="281">
                  <c:v>0.1966947235889247</c:v>
                </c:pt>
                <c:pt idx="282">
                  <c:v>7.4743994963791388E-2</c:v>
                </c:pt>
                <c:pt idx="283">
                  <c:v>1.298859920398586</c:v>
                </c:pt>
                <c:pt idx="284">
                  <c:v>1.0793032872771478E-2</c:v>
                </c:pt>
                <c:pt idx="285">
                  <c:v>4.1013524916531617E-3</c:v>
                </c:pt>
                <c:pt idx="286">
                  <c:v>1.5585139468282016E-3</c:v>
                </c:pt>
                <c:pt idx="287">
                  <c:v>5.922352997947166E-4</c:v>
                </c:pt>
                <c:pt idx="288">
                  <c:v>2.2504941392199234E-4</c:v>
                </c:pt>
                <c:pt idx="289">
                  <c:v>8.5518777290357096E-5</c:v>
                </c:pt>
                <c:pt idx="290">
                  <c:v>16.716038285611567</c:v>
                </c:pt>
                <c:pt idx="291">
                  <c:v>7.1186855368327393</c:v>
                </c:pt>
                <c:pt idx="292">
                  <c:v>6.009556459975367</c:v>
                </c:pt>
                <c:pt idx="293">
                  <c:v>1.5800932304786588</c:v>
                </c:pt>
                <c:pt idx="294">
                  <c:v>1.8376607197748984</c:v>
                </c:pt>
                <c:pt idx="295">
                  <c:v>0.22816546248111835</c:v>
                </c:pt>
                <c:pt idx="296">
                  <c:v>8.6702875742824981E-2</c:v>
                </c:pt>
                <c:pt idx="297">
                  <c:v>3.2947092782273493E-2</c:v>
                </c:pt>
                <c:pt idx="298">
                  <c:v>1.2519895257263929E-2</c:v>
                </c:pt>
                <c:pt idx="299">
                  <c:v>4.7575601977602935E-3</c:v>
                </c:pt>
                <c:pt idx="300">
                  <c:v>1.8078728751489115E-3</c:v>
                </c:pt>
                <c:pt idx="301">
                  <c:v>2.0548130562736366</c:v>
                </c:pt>
                <c:pt idx="302">
                  <c:v>2.6105684317150279E-4</c:v>
                </c:pt>
                <c:pt idx="303">
                  <c:v>9.9201600405171084E-5</c:v>
                </c:pt>
                <c:pt idx="304">
                  <c:v>3.7696608153965005E-5</c:v>
                </c:pt>
                <c:pt idx="305">
                  <c:v>1.653544818217259</c:v>
                </c:pt>
                <c:pt idx="306">
                  <c:v>1.5604865885622332</c:v>
                </c:pt>
                <c:pt idx="307">
                  <c:v>2.0684882826243681E-6</c:v>
                </c:pt>
                <c:pt idx="308">
                  <c:v>1.5236247217924805</c:v>
                </c:pt>
                <c:pt idx="309">
                  <c:v>2.9868970801095884E-7</c:v>
                </c:pt>
                <c:pt idx="310">
                  <c:v>1.1350208904416439E-7</c:v>
                </c:pt>
                <c:pt idx="311">
                  <c:v>4.3130793836782467E-8</c:v>
                </c:pt>
                <c:pt idx="312">
                  <c:v>1.6389701657977338E-8</c:v>
                </c:pt>
                <c:pt idx="313">
                  <c:v>6.2280866300313876E-9</c:v>
                </c:pt>
                <c:pt idx="314">
                  <c:v>6.330179261858186</c:v>
                </c:pt>
                <c:pt idx="315">
                  <c:v>4.4504003580859992</c:v>
                </c:pt>
                <c:pt idx="316">
                  <c:v>0.8556078463136163</c:v>
                </c:pt>
                <c:pt idx="317">
                  <c:v>5.3704835241360955</c:v>
                </c:pt>
                <c:pt idx="318">
                  <c:v>0.53536141110792201</c:v>
                </c:pt>
                <c:pt idx="319">
                  <c:v>0.20343733622101037</c:v>
                </c:pt>
                <c:pt idx="320">
                  <c:v>7.730618776398393E-2</c:v>
                </c:pt>
                <c:pt idx="321">
                  <c:v>2.9376351350313898E-2</c:v>
                </c:pt>
                <c:pt idx="322">
                  <c:v>1.1163013513119281E-2</c:v>
                </c:pt>
                <c:pt idx="323">
                  <c:v>4.2419451349853263E-3</c:v>
                </c:pt>
                <c:pt idx="324">
                  <c:v>1.6119391512944242E-3</c:v>
                </c:pt>
                <c:pt idx="325">
                  <c:v>6.1253687749188125E-4</c:v>
                </c:pt>
                <c:pt idx="326">
                  <c:v>2.3276401344691483E-4</c:v>
                </c:pt>
                <c:pt idx="327">
                  <c:v>1.0626951602546915</c:v>
                </c:pt>
                <c:pt idx="328">
                  <c:v>3.1934707611668003</c:v>
                </c:pt>
                <c:pt idx="329">
                  <c:v>5.4315682797679647</c:v>
                </c:pt>
                <c:pt idx="330">
                  <c:v>11.29127105691436</c:v>
                </c:pt>
                <c:pt idx="331">
                  <c:v>9.1431755457765203</c:v>
                </c:pt>
                <c:pt idx="332">
                  <c:v>1.9416617070477125</c:v>
                </c:pt>
                <c:pt idx="333">
                  <c:v>0.73783144867813077</c:v>
                </c:pt>
                <c:pt idx="334">
                  <c:v>0.28037595049768965</c:v>
                </c:pt>
                <c:pt idx="335">
                  <c:v>0.1065428611891221</c:v>
                </c:pt>
                <c:pt idx="336">
                  <c:v>4.0486287251866399E-2</c:v>
                </c:pt>
                <c:pt idx="337">
                  <c:v>5.1558489790017816</c:v>
                </c:pt>
                <c:pt idx="338">
                  <c:v>3.6016627752919579</c:v>
                </c:pt>
                <c:pt idx="339">
                  <c:v>0.14470193175436491</c:v>
                </c:pt>
                <c:pt idx="340">
                  <c:v>5.498673406665866E-2</c:v>
                </c:pt>
                <c:pt idx="341">
                  <c:v>2.0894958945330295E-2</c:v>
                </c:pt>
                <c:pt idx="342">
                  <c:v>7.9400843992255121E-3</c:v>
                </c:pt>
                <c:pt idx="343">
                  <c:v>3.0172320717056938E-3</c:v>
                </c:pt>
                <c:pt idx="344">
                  <c:v>1.1465481872481636E-3</c:v>
                </c:pt>
                <c:pt idx="345">
                  <c:v>4.356883111543023E-4</c:v>
                </c:pt>
                <c:pt idx="346">
                  <c:v>1.6556155823863484E-4</c:v>
                </c:pt>
                <c:pt idx="347">
                  <c:v>6.2913392130681251E-5</c:v>
                </c:pt>
                <c:pt idx="348">
                  <c:v>2.3907089009658873E-5</c:v>
                </c:pt>
                <c:pt idx="349">
                  <c:v>9.0846938236703713E-6</c:v>
                </c:pt>
                <c:pt idx="350">
                  <c:v>0.54721344698969554</c:v>
                </c:pt>
                <c:pt idx="351">
                  <c:v>0.55506612175494652</c:v>
                </c:pt>
                <c:pt idx="352">
                  <c:v>4.9849531949244075E-7</c:v>
                </c:pt>
                <c:pt idx="353">
                  <c:v>1.8942822140712753E-7</c:v>
                </c:pt>
                <c:pt idx="354">
                  <c:v>0.20038976845241069</c:v>
                </c:pt>
                <c:pt idx="355">
                  <c:v>2.7353435171189216E-8</c:v>
                </c:pt>
                <c:pt idx="356">
                  <c:v>0.7405593004401283</c:v>
                </c:pt>
                <c:pt idx="357">
                  <c:v>3.9498360387197227E-9</c:v>
                </c:pt>
                <c:pt idx="358">
                  <c:v>1.500937694713495E-9</c:v>
                </c:pt>
                <c:pt idx="359">
                  <c:v>5.7035632399112818E-10</c:v>
                </c:pt>
                <c:pt idx="360">
                  <c:v>2.1673540311662867E-10</c:v>
                </c:pt>
                <c:pt idx="361">
                  <c:v>8.2359453184318899E-11</c:v>
                </c:pt>
                <c:pt idx="362">
                  <c:v>1.7175774475856338</c:v>
                </c:pt>
                <c:pt idx="363">
                  <c:v>0.18226320005284985</c:v>
                </c:pt>
                <c:pt idx="364">
                  <c:v>9.4189884858386979</c:v>
                </c:pt>
                <c:pt idx="365">
                  <c:v>8.6469353049920912</c:v>
                </c:pt>
                <c:pt idx="366">
                  <c:v>3.2599787096519282</c:v>
                </c:pt>
                <c:pt idx="367">
                  <c:v>0.93281193462391576</c:v>
                </c:pt>
                <c:pt idx="368">
                  <c:v>0.35446853515708798</c:v>
                </c:pt>
                <c:pt idx="369">
                  <c:v>0.1346980433596934</c:v>
                </c:pt>
                <c:pt idx="370">
                  <c:v>5.1185256476683497E-2</c:v>
                </c:pt>
                <c:pt idx="371">
                  <c:v>1.9450397461139732E-2</c:v>
                </c:pt>
                <c:pt idx="372">
                  <c:v>7.3911510352330971E-3</c:v>
                </c:pt>
                <c:pt idx="373">
                  <c:v>2.808637393388577E-3</c:v>
                </c:pt>
                <c:pt idx="374">
                  <c:v>1.0672822094876593E-3</c:v>
                </c:pt>
                <c:pt idx="375">
                  <c:v>4.0556723960531049E-4</c:v>
                </c:pt>
                <c:pt idx="376">
                  <c:v>1.5411555105001798E-4</c:v>
                </c:pt>
                <c:pt idx="377">
                  <c:v>5.8563909399006818E-5</c:v>
                </c:pt>
                <c:pt idx="378">
                  <c:v>4.9455180283101878</c:v>
                </c:pt>
                <c:pt idx="379">
                  <c:v>0.35146540939277426</c:v>
                </c:pt>
                <c:pt idx="380">
                  <c:v>6.5904055570371142E-2</c:v>
                </c:pt>
                <c:pt idx="381">
                  <c:v>2.5043541116741036E-2</c:v>
                </c:pt>
                <c:pt idx="382">
                  <c:v>9.5165456243615949E-3</c:v>
                </c:pt>
                <c:pt idx="383">
                  <c:v>3.6162873372574057E-3</c:v>
                </c:pt>
                <c:pt idx="384">
                  <c:v>1.374189188157814E-3</c:v>
                </c:pt>
                <c:pt idx="385">
                  <c:v>5.2219189149996942E-4</c:v>
                </c:pt>
                <c:pt idx="386">
                  <c:v>1.9843291876998835E-4</c:v>
                </c:pt>
                <c:pt idx="387">
                  <c:v>4.4831627770969833</c:v>
                </c:pt>
                <c:pt idx="388">
                  <c:v>3.814673242928366E-2</c:v>
                </c:pt>
                <c:pt idx="389">
                  <c:v>1.4495758323127791E-2</c:v>
                </c:pt>
                <c:pt idx="390">
                  <c:v>5.5083881627885616E-3</c:v>
                </c:pt>
                <c:pt idx="391">
                  <c:v>2.0931875018596531E-3</c:v>
                </c:pt>
                <c:pt idx="392">
                  <c:v>7.9541125070666831E-4</c:v>
                </c:pt>
                <c:pt idx="393">
                  <c:v>3.0225627526853392E-4</c:v>
                </c:pt>
                <c:pt idx="394">
                  <c:v>1.148573846020429E-4</c:v>
                </c:pt>
                <c:pt idx="395">
                  <c:v>4.3645806148776307E-5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7.338175941686364E-3</c:v>
                </c:pt>
                <c:pt idx="1">
                  <c:v>0.26056000843689331</c:v>
                </c:pt>
                <c:pt idx="2">
                  <c:v>0.42889995503945949</c:v>
                </c:pt>
                <c:pt idx="3">
                  <c:v>4.0849544492100929</c:v>
                </c:pt>
                <c:pt idx="4">
                  <c:v>0.26461243395692902</c:v>
                </c:pt>
                <c:pt idx="5">
                  <c:v>4.7933622401179621</c:v>
                </c:pt>
                <c:pt idx="6">
                  <c:v>6.9429001659617917</c:v>
                </c:pt>
                <c:pt idx="7">
                  <c:v>4.9520639854836883</c:v>
                </c:pt>
                <c:pt idx="8">
                  <c:v>0.30283666386213109</c:v>
                </c:pt>
                <c:pt idx="9">
                  <c:v>0.20119745081907228</c:v>
                </c:pt>
                <c:pt idx="10">
                  <c:v>0.11960131534808219</c:v>
                </c:pt>
                <c:pt idx="11">
                  <c:v>9.8134412593298234E-2</c:v>
                </c:pt>
                <c:pt idx="12">
                  <c:v>0.69373143902449841</c:v>
                </c:pt>
                <c:pt idx="13">
                  <c:v>1.3025809921563565</c:v>
                </c:pt>
                <c:pt idx="14">
                  <c:v>0.28323168634628254</c:v>
                </c:pt>
                <c:pt idx="15">
                  <c:v>0.71695074200416287</c:v>
                </c:pt>
                <c:pt idx="16">
                  <c:v>0.264393383928819</c:v>
                </c:pt>
                <c:pt idx="17">
                  <c:v>0.5488298454297067</c:v>
                </c:pt>
                <c:pt idx="18">
                  <c:v>0.54039641934746996</c:v>
                </c:pt>
                <c:pt idx="19">
                  <c:v>4.219451166469657</c:v>
                </c:pt>
                <c:pt idx="20">
                  <c:v>0.69701718944614921</c:v>
                </c:pt>
                <c:pt idx="21">
                  <c:v>0.53919164419286514</c:v>
                </c:pt>
                <c:pt idx="22">
                  <c:v>5.3776781901015015E-2</c:v>
                </c:pt>
                <c:pt idx="23">
                  <c:v>5.1476756605859576E-2</c:v>
                </c:pt>
                <c:pt idx="24">
                  <c:v>5.2024381676134664E-2</c:v>
                </c:pt>
                <c:pt idx="25">
                  <c:v>0.51871046656457598</c:v>
                </c:pt>
                <c:pt idx="26">
                  <c:v>0.49220541316326111</c:v>
                </c:pt>
                <c:pt idx="27">
                  <c:v>0.29593658797666489</c:v>
                </c:pt>
                <c:pt idx="28">
                  <c:v>0.2516884822984366</c:v>
                </c:pt>
                <c:pt idx="29">
                  <c:v>6.9657908938992943E-2</c:v>
                </c:pt>
                <c:pt idx="30">
                  <c:v>1.6458323862047899</c:v>
                </c:pt>
                <c:pt idx="31">
                  <c:v>0.24796463182056591</c:v>
                </c:pt>
                <c:pt idx="32">
                  <c:v>7.7434184936899408E-2</c:v>
                </c:pt>
                <c:pt idx="33">
                  <c:v>7.3600809444973686E-2</c:v>
                </c:pt>
                <c:pt idx="34">
                  <c:v>7.5134159641743942E-2</c:v>
                </c:pt>
                <c:pt idx="35">
                  <c:v>7.3272234402808598E-2</c:v>
                </c:pt>
                <c:pt idx="36">
                  <c:v>7.4915109613633901E-2</c:v>
                </c:pt>
                <c:pt idx="37">
                  <c:v>0.68255988759088659</c:v>
                </c:pt>
                <c:pt idx="38">
                  <c:v>7.70639903893934</c:v>
                </c:pt>
                <c:pt idx="39">
                  <c:v>0.26165525857744332</c:v>
                </c:pt>
                <c:pt idx="40">
                  <c:v>2.2839251180893387</c:v>
                </c:pt>
                <c:pt idx="41">
                  <c:v>8.82497800748326</c:v>
                </c:pt>
                <c:pt idx="42">
                  <c:v>2.0192031591183537</c:v>
                </c:pt>
                <c:pt idx="43">
                  <c:v>6.1772107927031465E-2</c:v>
                </c:pt>
                <c:pt idx="44">
                  <c:v>2.6395528387259899E-2</c:v>
                </c:pt>
                <c:pt idx="45">
                  <c:v>1.3033476672547419E-2</c:v>
                </c:pt>
                <c:pt idx="46">
                  <c:v>3.3952754357056314E-3</c:v>
                </c:pt>
                <c:pt idx="47">
                  <c:v>3.7238504778706926E-3</c:v>
                </c:pt>
                <c:pt idx="48">
                  <c:v>2.1357377740728961E-2</c:v>
                </c:pt>
                <c:pt idx="49">
                  <c:v>2.7709828555920149E-2</c:v>
                </c:pt>
                <c:pt idx="50">
                  <c:v>0.24807415683462089</c:v>
                </c:pt>
                <c:pt idx="51">
                  <c:v>4.7095756043658756E-3</c:v>
                </c:pt>
                <c:pt idx="52">
                  <c:v>3.3952754357056314E-3</c:v>
                </c:pt>
                <c:pt idx="53">
                  <c:v>3.0667003935405698E-3</c:v>
                </c:pt>
                <c:pt idx="54">
                  <c:v>3.3952754357056314E-3</c:v>
                </c:pt>
                <c:pt idx="55">
                  <c:v>3.7786129848982011E-2</c:v>
                </c:pt>
                <c:pt idx="56">
                  <c:v>4.0524255200357533E-3</c:v>
                </c:pt>
                <c:pt idx="57">
                  <c:v>3.2857504216506107E-3</c:v>
                </c:pt>
                <c:pt idx="58">
                  <c:v>3.3952754357056314E-3</c:v>
                </c:pt>
                <c:pt idx="59">
                  <c:v>5.1476756605859575E-3</c:v>
                </c:pt>
                <c:pt idx="60">
                  <c:v>1.3800151770932563E-2</c:v>
                </c:pt>
                <c:pt idx="61">
                  <c:v>3.7238504778706917E-2</c:v>
                </c:pt>
                <c:pt idx="62">
                  <c:v>2.1554522766028006</c:v>
                </c:pt>
                <c:pt idx="63">
                  <c:v>4.6967611777214353</c:v>
                </c:pt>
                <c:pt idx="64">
                  <c:v>27.166036861136963</c:v>
                </c:pt>
                <c:pt idx="65">
                  <c:v>6.0884955313185793</c:v>
                </c:pt>
                <c:pt idx="66">
                  <c:v>13.059653150906566</c:v>
                </c:pt>
                <c:pt idx="67">
                  <c:v>0.5556203963011177</c:v>
                </c:pt>
                <c:pt idx="68">
                  <c:v>0.81179940417581031</c:v>
                </c:pt>
                <c:pt idx="69">
                  <c:v>0.25836950815579279</c:v>
                </c:pt>
                <c:pt idx="70">
                  <c:v>7.535320966985401E-2</c:v>
                </c:pt>
                <c:pt idx="71">
                  <c:v>2.4095503092104478E-2</c:v>
                </c:pt>
                <c:pt idx="72">
                  <c:v>8.8715261384566479E-2</c:v>
                </c:pt>
                <c:pt idx="73">
                  <c:v>0.15705887015489914</c:v>
                </c:pt>
                <c:pt idx="74">
                  <c:v>0.48070528668748402</c:v>
                </c:pt>
                <c:pt idx="75">
                  <c:v>28.051546599771797</c:v>
                </c:pt>
                <c:pt idx="76">
                  <c:v>28.237739123665332</c:v>
                </c:pt>
                <c:pt idx="77">
                  <c:v>1.2332516582595288</c:v>
                </c:pt>
                <c:pt idx="78">
                  <c:v>0.85385700957293831</c:v>
                </c:pt>
                <c:pt idx="79">
                  <c:v>2.8497313406975731</c:v>
                </c:pt>
                <c:pt idx="80">
                  <c:v>0.33251794267104179</c:v>
                </c:pt>
                <c:pt idx="81">
                  <c:v>0.22310245363007633</c:v>
                </c:pt>
                <c:pt idx="82">
                  <c:v>0.15979699550627463</c:v>
                </c:pt>
                <c:pt idx="83">
                  <c:v>0.1477492439602224</c:v>
                </c:pt>
                <c:pt idx="84">
                  <c:v>8.7510486229961243E-2</c:v>
                </c:pt>
                <c:pt idx="85">
                  <c:v>0.89164313942191964</c:v>
                </c:pt>
                <c:pt idx="86">
                  <c:v>1.9634549269643489</c:v>
                </c:pt>
                <c:pt idx="87">
                  <c:v>2.8540028162457185</c:v>
                </c:pt>
                <c:pt idx="88">
                  <c:v>1.2319373580908684</c:v>
                </c:pt>
                <c:pt idx="89">
                  <c:v>6.0638524031561971</c:v>
                </c:pt>
                <c:pt idx="90">
                  <c:v>0.248512256890841</c:v>
                </c:pt>
                <c:pt idx="91">
                  <c:v>0.23536925520423868</c:v>
                </c:pt>
                <c:pt idx="92">
                  <c:v>0.17359714727720735</c:v>
                </c:pt>
                <c:pt idx="93">
                  <c:v>0.1104012141674605</c:v>
                </c:pt>
                <c:pt idx="94">
                  <c:v>4.4686205734448307E-2</c:v>
                </c:pt>
                <c:pt idx="95">
                  <c:v>3.2528929174341033E-2</c:v>
                </c:pt>
                <c:pt idx="96">
                  <c:v>2.8586028668360308E-2</c:v>
                </c:pt>
                <c:pt idx="97">
                  <c:v>2.7162203485645051E-2</c:v>
                </c:pt>
                <c:pt idx="98">
                  <c:v>3.0886053963515733E-2</c:v>
                </c:pt>
                <c:pt idx="99">
                  <c:v>0.5613156970319787</c:v>
                </c:pt>
                <c:pt idx="100">
                  <c:v>0.18082579820483835</c:v>
                </c:pt>
                <c:pt idx="101">
                  <c:v>9.747726250896805E-3</c:v>
                </c:pt>
                <c:pt idx="102">
                  <c:v>1.8181152333133378E-2</c:v>
                </c:pt>
                <c:pt idx="103">
                  <c:v>4.7095756043658746E-2</c:v>
                </c:pt>
                <c:pt idx="104">
                  <c:v>4.3700480607953118E-2</c:v>
                </c:pt>
                <c:pt idx="105">
                  <c:v>1.3690626756877541E-2</c:v>
                </c:pt>
                <c:pt idx="106">
                  <c:v>2.8914603710525372E-2</c:v>
                </c:pt>
                <c:pt idx="107">
                  <c:v>2.2890727937499248E-2</c:v>
                </c:pt>
                <c:pt idx="108">
                  <c:v>1.1938226531997217E-2</c:v>
                </c:pt>
                <c:pt idx="109">
                  <c:v>6.5934058461122227E-2</c:v>
                </c:pt>
                <c:pt idx="110">
                  <c:v>0.54127261945991023</c:v>
                </c:pt>
                <c:pt idx="111">
                  <c:v>0.32277021642014475</c:v>
                </c:pt>
                <c:pt idx="112">
                  <c:v>0.16406847105442035</c:v>
                </c:pt>
                <c:pt idx="113">
                  <c:v>1.7633527262858276E-2</c:v>
                </c:pt>
                <c:pt idx="114">
                  <c:v>1.2157276560107261E-2</c:v>
                </c:pt>
                <c:pt idx="115">
                  <c:v>0.53502969365877384</c:v>
                </c:pt>
                <c:pt idx="116">
                  <c:v>3.4062279371111323E-2</c:v>
                </c:pt>
                <c:pt idx="117">
                  <c:v>7.4477009557413817E-3</c:v>
                </c:pt>
                <c:pt idx="118">
                  <c:v>6.7905508714112628E-3</c:v>
                </c:pt>
                <c:pt idx="119">
                  <c:v>6.7905508714112628E-3</c:v>
                </c:pt>
                <c:pt idx="120">
                  <c:v>6.6810258573562417E-3</c:v>
                </c:pt>
                <c:pt idx="121">
                  <c:v>1.1753129258244228</c:v>
                </c:pt>
                <c:pt idx="122">
                  <c:v>0.18542584879514931</c:v>
                </c:pt>
                <c:pt idx="123">
                  <c:v>6.7937270968188539</c:v>
                </c:pt>
                <c:pt idx="124">
                  <c:v>2.7739400309714988</c:v>
                </c:pt>
                <c:pt idx="125">
                  <c:v>6.3634033165966816E-2</c:v>
                </c:pt>
                <c:pt idx="126">
                  <c:v>3.0995578977570753E-2</c:v>
                </c:pt>
                <c:pt idx="127">
                  <c:v>9.8572512649518305E-3</c:v>
                </c:pt>
                <c:pt idx="128">
                  <c:v>1.2923951658492402E-2</c:v>
                </c:pt>
                <c:pt idx="129">
                  <c:v>1.0076301293061873E-2</c:v>
                </c:pt>
                <c:pt idx="130">
                  <c:v>8.8715261384566448E-3</c:v>
                </c:pt>
                <c:pt idx="131">
                  <c:v>7.0096008995213033E-3</c:v>
                </c:pt>
                <c:pt idx="132">
                  <c:v>6.5715008433012215E-3</c:v>
                </c:pt>
                <c:pt idx="133">
                  <c:v>6.7905508714112628E-3</c:v>
                </c:pt>
                <c:pt idx="134">
                  <c:v>3.0338428893240621E-2</c:v>
                </c:pt>
                <c:pt idx="135">
                  <c:v>11.78543913739046</c:v>
                </c:pt>
                <c:pt idx="136">
                  <c:v>1.1500126475777138E-2</c:v>
                </c:pt>
                <c:pt idx="137">
                  <c:v>7.1191259135763218E-3</c:v>
                </c:pt>
                <c:pt idx="138">
                  <c:v>0.88156683812885805</c:v>
                </c:pt>
                <c:pt idx="139">
                  <c:v>1.6840566161099917</c:v>
                </c:pt>
                <c:pt idx="140">
                  <c:v>8.5867611019135912E-2</c:v>
                </c:pt>
                <c:pt idx="141">
                  <c:v>6.5715008433012215E-3</c:v>
                </c:pt>
                <c:pt idx="142">
                  <c:v>6.7905508714112628E-3</c:v>
                </c:pt>
                <c:pt idx="143">
                  <c:v>6.7905508714112628E-3</c:v>
                </c:pt>
                <c:pt idx="168">
                  <c:v>2.3000252951554268E-2</c:v>
                </c:pt>
                <c:pt idx="169">
                  <c:v>1.1530793479712536</c:v>
                </c:pt>
                <c:pt idx="170">
                  <c:v>0.26395528387259892</c:v>
                </c:pt>
                <c:pt idx="171">
                  <c:v>0.75364162171259463</c:v>
                </c:pt>
                <c:pt idx="172">
                  <c:v>0.24971703204544626</c:v>
                </c:pt>
                <c:pt idx="173">
                  <c:v>0.15946842046410956</c:v>
                </c:pt>
                <c:pt idx="174">
                  <c:v>0.18400202361243392</c:v>
                </c:pt>
                <c:pt idx="175">
                  <c:v>2.3000252951554268E-2</c:v>
                </c:pt>
                <c:pt idx="176">
                  <c:v>2.3766928049939417E-2</c:v>
                </c:pt>
                <c:pt idx="177">
                  <c:v>2.3000252951554268E-2</c:v>
                </c:pt>
                <c:pt idx="178">
                  <c:v>1.8728777403408479E-2</c:v>
                </c:pt>
                <c:pt idx="179">
                  <c:v>1.6976377178528151E-2</c:v>
                </c:pt>
                <c:pt idx="180">
                  <c:v>1.642875210825305E-2</c:v>
                </c:pt>
                <c:pt idx="181">
                  <c:v>1.6976377178528151E-2</c:v>
                </c:pt>
                <c:pt idx="182">
                  <c:v>1.9393594238722449</c:v>
                </c:pt>
                <c:pt idx="183">
                  <c:v>0.24862178190489601</c:v>
                </c:pt>
                <c:pt idx="184">
                  <c:v>12.272825449935301</c:v>
                </c:pt>
                <c:pt idx="185">
                  <c:v>10.077506068216474</c:v>
                </c:pt>
                <c:pt idx="186">
                  <c:v>2.8780983193378238</c:v>
                </c:pt>
                <c:pt idx="187">
                  <c:v>0.88178588815696846</c:v>
                </c:pt>
                <c:pt idx="188">
                  <c:v>0.31466536538007317</c:v>
                </c:pt>
                <c:pt idx="189">
                  <c:v>0.21565475267433504</c:v>
                </c:pt>
                <c:pt idx="190">
                  <c:v>0.18542584879514937</c:v>
                </c:pt>
                <c:pt idx="191">
                  <c:v>0.11806796515131195</c:v>
                </c:pt>
                <c:pt idx="192">
                  <c:v>4.5452880832833435E-2</c:v>
                </c:pt>
                <c:pt idx="193">
                  <c:v>0.10799166385825003</c:v>
                </c:pt>
                <c:pt idx="194">
                  <c:v>0.13449671725956494</c:v>
                </c:pt>
                <c:pt idx="195">
                  <c:v>0.19451642496171609</c:v>
                </c:pt>
                <c:pt idx="196">
                  <c:v>0.17184474705232683</c:v>
                </c:pt>
                <c:pt idx="197">
                  <c:v>0.27107440978617525</c:v>
                </c:pt>
                <c:pt idx="198">
                  <c:v>0.26877438449101981</c:v>
                </c:pt>
                <c:pt idx="199">
                  <c:v>1.0650212366710174</c:v>
                </c:pt>
                <c:pt idx="200">
                  <c:v>7.4805584599578881E-2</c:v>
                </c:pt>
                <c:pt idx="201">
                  <c:v>3.3186079258671168E-2</c:v>
                </c:pt>
                <c:pt idx="202">
                  <c:v>2.6724103429424967E-2</c:v>
                </c:pt>
                <c:pt idx="203">
                  <c:v>2.3766928049939417E-2</c:v>
                </c:pt>
                <c:pt idx="204">
                  <c:v>2.3000252951554268E-2</c:v>
                </c:pt>
                <c:pt idx="205">
                  <c:v>9.1234336707831931E-2</c:v>
                </c:pt>
                <c:pt idx="206">
                  <c:v>2.494979820173362</c:v>
                </c:pt>
                <c:pt idx="207">
                  <c:v>0.29506038786422462</c:v>
                </c:pt>
                <c:pt idx="208">
                  <c:v>3.9539625324002854</c:v>
                </c:pt>
                <c:pt idx="209">
                  <c:v>0.34040374368300308</c:v>
                </c:pt>
                <c:pt idx="210">
                  <c:v>0.25125038224221652</c:v>
                </c:pt>
                <c:pt idx="211">
                  <c:v>0.26056000843689331</c:v>
                </c:pt>
                <c:pt idx="212">
                  <c:v>0.23734070545722902</c:v>
                </c:pt>
                <c:pt idx="213">
                  <c:v>0.20382605115639288</c:v>
                </c:pt>
                <c:pt idx="214">
                  <c:v>0.2105070770137491</c:v>
                </c:pt>
                <c:pt idx="215">
                  <c:v>0.19046399944168038</c:v>
                </c:pt>
                <c:pt idx="216">
                  <c:v>1.0458543592113889</c:v>
                </c:pt>
                <c:pt idx="217">
                  <c:v>1.4508778611868542</c:v>
                </c:pt>
                <c:pt idx="218">
                  <c:v>5.5970567932537012</c:v>
                </c:pt>
                <c:pt idx="219">
                  <c:v>5.6516002502531011</c:v>
                </c:pt>
                <c:pt idx="220">
                  <c:v>12.916065857480431</c:v>
                </c:pt>
                <c:pt idx="221">
                  <c:v>21.071188879003195</c:v>
                </c:pt>
                <c:pt idx="222">
                  <c:v>3.2083162367137095</c:v>
                </c:pt>
                <c:pt idx="223">
                  <c:v>0.70545061552838595</c:v>
                </c:pt>
                <c:pt idx="224">
                  <c:v>0.26231240866177358</c:v>
                </c:pt>
                <c:pt idx="225">
                  <c:v>6.998648398115799E-2</c:v>
                </c:pt>
                <c:pt idx="226">
                  <c:v>3.7238504778706917E-2</c:v>
                </c:pt>
                <c:pt idx="227">
                  <c:v>3.844327993331214E-2</c:v>
                </c:pt>
                <c:pt idx="228">
                  <c:v>1.0764118381327399</c:v>
                </c:pt>
                <c:pt idx="229">
                  <c:v>0.14106821810286616</c:v>
                </c:pt>
                <c:pt idx="230">
                  <c:v>0.31422726532385314</c:v>
                </c:pt>
                <c:pt idx="231">
                  <c:v>23.441310183153824</c:v>
                </c:pt>
                <c:pt idx="232">
                  <c:v>29.399032847690723</c:v>
                </c:pt>
                <c:pt idx="233">
                  <c:v>52.9159152905425</c:v>
                </c:pt>
                <c:pt idx="234">
                  <c:v>31.066770236706517</c:v>
                </c:pt>
                <c:pt idx="235">
                  <c:v>3.3302780049509089</c:v>
                </c:pt>
                <c:pt idx="236">
                  <c:v>1.6412323356144782</c:v>
                </c:pt>
                <c:pt idx="237">
                  <c:v>0.97280117483669049</c:v>
                </c:pt>
                <c:pt idx="238">
                  <c:v>0.56208237213036427</c:v>
                </c:pt>
                <c:pt idx="239">
                  <c:v>0.25223610736871177</c:v>
                </c:pt>
                <c:pt idx="240">
                  <c:v>0.29056986228796883</c:v>
                </c:pt>
                <c:pt idx="241">
                  <c:v>2.6660578921273044</c:v>
                </c:pt>
                <c:pt idx="242">
                  <c:v>10.67408881977417</c:v>
                </c:pt>
                <c:pt idx="243">
                  <c:v>9.7274641232966257</c:v>
                </c:pt>
                <c:pt idx="244">
                  <c:v>3.501733749367109</c:v>
                </c:pt>
                <c:pt idx="245">
                  <c:v>4.6066220911541533</c:v>
                </c:pt>
                <c:pt idx="246">
                  <c:v>4.7642285863793274</c:v>
                </c:pt>
                <c:pt idx="247">
                  <c:v>2.1506331759843786</c:v>
                </c:pt>
                <c:pt idx="248">
                  <c:v>3.6758785217145893</c:v>
                </c:pt>
                <c:pt idx="249">
                  <c:v>0.66273586004692786</c:v>
                </c:pt>
                <c:pt idx="250">
                  <c:v>0.31116056493031269</c:v>
                </c:pt>
                <c:pt idx="251">
                  <c:v>0.19374974986333088</c:v>
                </c:pt>
                <c:pt idx="252">
                  <c:v>0.19670692524281652</c:v>
                </c:pt>
                <c:pt idx="253">
                  <c:v>0.81563277966773606</c:v>
                </c:pt>
                <c:pt idx="254">
                  <c:v>7.9140584655876571</c:v>
                </c:pt>
                <c:pt idx="255">
                  <c:v>0.78606102587288074</c:v>
                </c:pt>
                <c:pt idx="256">
                  <c:v>0.93589124510014832</c:v>
                </c:pt>
                <c:pt idx="257">
                  <c:v>0.70063151490996489</c:v>
                </c:pt>
                <c:pt idx="258">
                  <c:v>0.36230874649400707</c:v>
                </c:pt>
                <c:pt idx="259">
                  <c:v>1.2808950393734624</c:v>
                </c:pt>
                <c:pt idx="260">
                  <c:v>0.28410788645872276</c:v>
                </c:pt>
                <c:pt idx="261">
                  <c:v>0.15760649522517425</c:v>
                </c:pt>
                <c:pt idx="262">
                  <c:v>0.13351099213306977</c:v>
                </c:pt>
                <c:pt idx="263">
                  <c:v>0.11445363968749625</c:v>
                </c:pt>
                <c:pt idx="264">
                  <c:v>0.10032491287439867</c:v>
                </c:pt>
                <c:pt idx="265">
                  <c:v>5.9652798905066815</c:v>
                </c:pt>
                <c:pt idx="266">
                  <c:v>12.780583415094371</c:v>
                </c:pt>
                <c:pt idx="267">
                  <c:v>4.3018139770390329</c:v>
                </c:pt>
                <c:pt idx="268">
                  <c:v>2.7913545082062479</c:v>
                </c:pt>
                <c:pt idx="269">
                  <c:v>1.0593259359401566</c:v>
                </c:pt>
                <c:pt idx="270">
                  <c:v>8.1255512677279018</c:v>
                </c:pt>
                <c:pt idx="271">
                  <c:v>2.7584970039897403</c:v>
                </c:pt>
                <c:pt idx="272">
                  <c:v>0.48749583755889547</c:v>
                </c:pt>
                <c:pt idx="273">
                  <c:v>0.19254497470872564</c:v>
                </c:pt>
                <c:pt idx="274">
                  <c:v>0.12179181562918259</c:v>
                </c:pt>
                <c:pt idx="275">
                  <c:v>6.4838808320572053E-2</c:v>
                </c:pt>
                <c:pt idx="276">
                  <c:v>5.3557731872904961E-2</c:v>
                </c:pt>
                <c:pt idx="277">
                  <c:v>4.8081481170153942E-2</c:v>
                </c:pt>
                <c:pt idx="278">
                  <c:v>0.13427766723145493</c:v>
                </c:pt>
                <c:pt idx="279">
                  <c:v>0.10196778808522393</c:v>
                </c:pt>
                <c:pt idx="280">
                  <c:v>1.9560072260086072</c:v>
                </c:pt>
                <c:pt idx="281">
                  <c:v>1.096454915704808</c:v>
                </c:pt>
                <c:pt idx="282">
                  <c:v>0.20524987633910791</c:v>
                </c:pt>
                <c:pt idx="283">
                  <c:v>0.36285637156428191</c:v>
                </c:pt>
                <c:pt idx="284">
                  <c:v>6.2100682969196512E-2</c:v>
                </c:pt>
                <c:pt idx="285">
                  <c:v>4.7095756043658767E-2</c:v>
                </c:pt>
                <c:pt idx="286">
                  <c:v>4.7752906127988888E-2</c:v>
                </c:pt>
                <c:pt idx="287">
                  <c:v>4.0743305228467565E-2</c:v>
                </c:pt>
                <c:pt idx="288">
                  <c:v>0.52090096684567633</c:v>
                </c:pt>
                <c:pt idx="289">
                  <c:v>6.7905508714112628E-3</c:v>
                </c:pt>
                <c:pt idx="290">
                  <c:v>7.9408920940311365</c:v>
                </c:pt>
                <c:pt idx="291">
                  <c:v>9.5543050760756358</c:v>
                </c:pt>
                <c:pt idx="292">
                  <c:v>6.3593508910766419</c:v>
                </c:pt>
                <c:pt idx="293">
                  <c:v>0.80051832772814324</c:v>
                </c:pt>
                <c:pt idx="294">
                  <c:v>2.4959655452998573</c:v>
                </c:pt>
                <c:pt idx="295">
                  <c:v>0.26756960933641449</c:v>
                </c:pt>
                <c:pt idx="296">
                  <c:v>0.16143987071709989</c:v>
                </c:pt>
                <c:pt idx="297">
                  <c:v>4.0195680158192471E-2</c:v>
                </c:pt>
                <c:pt idx="298">
                  <c:v>1.949545250179362E-2</c:v>
                </c:pt>
                <c:pt idx="299">
                  <c:v>1.7195427206638192E-2</c:v>
                </c:pt>
                <c:pt idx="300">
                  <c:v>1.1595413238004995</c:v>
                </c:pt>
                <c:pt idx="301">
                  <c:v>0.15015879426943282</c:v>
                </c:pt>
                <c:pt idx="302">
                  <c:v>9.9010612705738396E-2</c:v>
                </c:pt>
                <c:pt idx="303">
                  <c:v>4.4248105678228219E-2</c:v>
                </c:pt>
                <c:pt idx="304">
                  <c:v>0.27644113547487098</c:v>
                </c:pt>
                <c:pt idx="305">
                  <c:v>2.9166511242851909</c:v>
                </c:pt>
                <c:pt idx="306">
                  <c:v>0.45376213322994907</c:v>
                </c:pt>
                <c:pt idx="307">
                  <c:v>3.2090829118120959E-2</c:v>
                </c:pt>
                <c:pt idx="308">
                  <c:v>2.6943153457535004E-2</c:v>
                </c:pt>
                <c:pt idx="309">
                  <c:v>1.5114451939592807E-2</c:v>
                </c:pt>
                <c:pt idx="310">
                  <c:v>1.2923951658492401E-2</c:v>
                </c:pt>
                <c:pt idx="311">
                  <c:v>9.090576166566687E-3</c:v>
                </c:pt>
                <c:pt idx="312">
                  <c:v>1.0514401349281955E-2</c:v>
                </c:pt>
                <c:pt idx="313">
                  <c:v>1.1963417285229865</c:v>
                </c:pt>
                <c:pt idx="314">
                  <c:v>2.2094481085319244</c:v>
                </c:pt>
                <c:pt idx="315">
                  <c:v>2.7681352052265829</c:v>
                </c:pt>
                <c:pt idx="316">
                  <c:v>0.21664047780083012</c:v>
                </c:pt>
                <c:pt idx="317">
                  <c:v>1.9081447948665629</c:v>
                </c:pt>
                <c:pt idx="318">
                  <c:v>4.0524255200357524E-2</c:v>
                </c:pt>
                <c:pt idx="319">
                  <c:v>2.8586028668360308E-2</c:v>
                </c:pt>
                <c:pt idx="320">
                  <c:v>2.0809752670453863E-2</c:v>
                </c:pt>
                <c:pt idx="321">
                  <c:v>2.3000252951554268E-2</c:v>
                </c:pt>
                <c:pt idx="322">
                  <c:v>2.1795477796949049E-2</c:v>
                </c:pt>
                <c:pt idx="323">
                  <c:v>2.1795477796949049E-2</c:v>
                </c:pt>
                <c:pt idx="324">
                  <c:v>1.653827712230807E-2</c:v>
                </c:pt>
                <c:pt idx="325">
                  <c:v>7.7762759979064459E-3</c:v>
                </c:pt>
                <c:pt idx="326">
                  <c:v>0.5562775463854478</c:v>
                </c:pt>
                <c:pt idx="327">
                  <c:v>1.5398121725995297</c:v>
                </c:pt>
                <c:pt idx="328">
                  <c:v>3.3112697499254291</c:v>
                </c:pt>
                <c:pt idx="329">
                  <c:v>1.9645501771049003</c:v>
                </c:pt>
                <c:pt idx="330">
                  <c:v>5.1542471614292538</c:v>
                </c:pt>
                <c:pt idx="331">
                  <c:v>5.6973817061281</c:v>
                </c:pt>
                <c:pt idx="332">
                  <c:v>8.8496211356456439E-2</c:v>
                </c:pt>
                <c:pt idx="333">
                  <c:v>5.0052931423144313E-2</c:v>
                </c:pt>
                <c:pt idx="334">
                  <c:v>4.3810005622008152E-2</c:v>
                </c:pt>
                <c:pt idx="335">
                  <c:v>3.3186079258671154E-2</c:v>
                </c:pt>
                <c:pt idx="336">
                  <c:v>0.11653461495454161</c:v>
                </c:pt>
                <c:pt idx="337">
                  <c:v>3.6553973440863032</c:v>
                </c:pt>
                <c:pt idx="338">
                  <c:v>2.0873277178605765</c:v>
                </c:pt>
                <c:pt idx="339">
                  <c:v>0.11379648960316616</c:v>
                </c:pt>
                <c:pt idx="340">
                  <c:v>0.22989300450148756</c:v>
                </c:pt>
                <c:pt idx="341">
                  <c:v>0.3878280747688268</c:v>
                </c:pt>
                <c:pt idx="342">
                  <c:v>9.1672436764052026E-2</c:v>
                </c:pt>
                <c:pt idx="343">
                  <c:v>9.2110536820272121E-2</c:v>
                </c:pt>
                <c:pt idx="344">
                  <c:v>5.2572006746409786E-2</c:v>
                </c:pt>
                <c:pt idx="345">
                  <c:v>4.2276655425237862E-2</c:v>
                </c:pt>
                <c:pt idx="346">
                  <c:v>2.4862178190489616E-2</c:v>
                </c:pt>
                <c:pt idx="347">
                  <c:v>1.9824027543958692E-2</c:v>
                </c:pt>
                <c:pt idx="348">
                  <c:v>1.1062026419557055E-2</c:v>
                </c:pt>
                <c:pt idx="349">
                  <c:v>9.0905761665666888E-3</c:v>
                </c:pt>
                <c:pt idx="350">
                  <c:v>1.4347776841207664E-2</c:v>
                </c:pt>
                <c:pt idx="351">
                  <c:v>1.7802195784503012</c:v>
                </c:pt>
                <c:pt idx="352">
                  <c:v>5.060055649341938E-2</c:v>
                </c:pt>
                <c:pt idx="353">
                  <c:v>1.2704901630382362E-2</c:v>
                </c:pt>
                <c:pt idx="354">
                  <c:v>1.1938226531997222E-2</c:v>
                </c:pt>
                <c:pt idx="355">
                  <c:v>0.29177463744257404</c:v>
                </c:pt>
                <c:pt idx="356">
                  <c:v>2.6421814390633096</c:v>
                </c:pt>
                <c:pt idx="357">
                  <c:v>1.2704901630382362E-2</c:v>
                </c:pt>
                <c:pt idx="358">
                  <c:v>4.4905255762558334E-3</c:v>
                </c:pt>
                <c:pt idx="359">
                  <c:v>2.4095503092104471E-3</c:v>
                </c:pt>
                <c:pt idx="360">
                  <c:v>0</c:v>
                </c:pt>
                <c:pt idx="361">
                  <c:v>1.0952501405502032E-4</c:v>
                </c:pt>
                <c:pt idx="362">
                  <c:v>0.77740854976253393</c:v>
                </c:pt>
                <c:pt idx="363">
                  <c:v>1.3538386987341069</c:v>
                </c:pt>
                <c:pt idx="364">
                  <c:v>12.058375472415566</c:v>
                </c:pt>
                <c:pt idx="365">
                  <c:v>2.5283849494601434</c:v>
                </c:pt>
                <c:pt idx="366">
                  <c:v>4.4117770911502694</c:v>
                </c:pt>
                <c:pt idx="367">
                  <c:v>0.14128726813097617</c:v>
                </c:pt>
                <c:pt idx="368">
                  <c:v>0.15399216976135863</c:v>
                </c:pt>
                <c:pt idx="369">
                  <c:v>2.5738378302929778E-2</c:v>
                </c:pt>
                <c:pt idx="370">
                  <c:v>0</c:v>
                </c:pt>
                <c:pt idx="371">
                  <c:v>2.1905002811004066E-3</c:v>
                </c:pt>
                <c:pt idx="372">
                  <c:v>8.0070452025203728E-2</c:v>
                </c:pt>
                <c:pt idx="373">
                  <c:v>7.6909888694617998E-2</c:v>
                </c:pt>
                <c:pt idx="374">
                  <c:v>0.1226958350951927</c:v>
                </c:pt>
                <c:pt idx="375">
                  <c:v>2.551251472369537</c:v>
                </c:pt>
                <c:pt idx="376">
                  <c:v>0.1130727483102905</c:v>
                </c:pt>
                <c:pt idx="377">
                  <c:v>9.5253904723651153E-2</c:v>
                </c:pt>
                <c:pt idx="378">
                  <c:v>1.5255573824952551</c:v>
                </c:pt>
                <c:pt idx="379">
                  <c:v>5.7036246319292341E-2</c:v>
                </c:pt>
                <c:pt idx="380">
                  <c:v>0.10667309221404161</c:v>
                </c:pt>
                <c:pt idx="381">
                  <c:v>3.7875940360507132E-3</c:v>
                </c:pt>
                <c:pt idx="382">
                  <c:v>9.5834387298142753E-5</c:v>
                </c:pt>
                <c:pt idx="383">
                  <c:v>0</c:v>
                </c:pt>
                <c:pt idx="384">
                  <c:v>0</c:v>
                </c:pt>
                <c:pt idx="385">
                  <c:v>1.0256705419962593</c:v>
                </c:pt>
                <c:pt idx="386">
                  <c:v>1.7099702344354102E-2</c:v>
                </c:pt>
                <c:pt idx="387">
                  <c:v>9.8988413080639504</c:v>
                </c:pt>
                <c:pt idx="388">
                  <c:v>0.38817647383853598</c:v>
                </c:pt>
                <c:pt idx="389">
                  <c:v>4.9934017924884442</c:v>
                </c:pt>
                <c:pt idx="390">
                  <c:v>3.7027559601636929E-2</c:v>
                </c:pt>
                <c:pt idx="391">
                  <c:v>1.4297176284714238E-2</c:v>
                </c:pt>
                <c:pt idx="392">
                  <c:v>5.7899468812817156</c:v>
                </c:pt>
                <c:pt idx="393">
                  <c:v>1.3637835700103022E-2</c:v>
                </c:pt>
                <c:pt idx="394">
                  <c:v>5.9504940136092513E-4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22</xdr:col>
      <xdr:colOff>476249</xdr:colOff>
      <xdr:row>44</xdr:row>
      <xdr:rowOff>71437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8B945D-FE18-60E3-A375-B13DE373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7438" y="857250"/>
          <a:ext cx="10953749" cy="657225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38</xdr:col>
      <xdr:colOff>12986</xdr:colOff>
      <xdr:row>48</xdr:row>
      <xdr:rowOff>144697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9D5BE1-E754-7910-9E49-B5FA76158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2938" y="2524125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85" workbookViewId="0">
      <selection activeCell="T2" sqref="T2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5" width="5.42578125" bestFit="1" customWidth="1"/>
    <col min="6" max="7" width="6" bestFit="1" customWidth="1"/>
    <col min="8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2.42578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85">
        <v>1.389997286874231E-3</v>
      </c>
      <c r="E2" s="85">
        <v>4.9355276798116327E-2</v>
      </c>
      <c r="F2" s="85">
        <v>8.1242229483574402E-2</v>
      </c>
      <c r="G2" s="85">
        <v>0.77377207176937579</v>
      </c>
      <c r="H2" s="85">
        <v>5.012288724012149E-2</v>
      </c>
      <c r="I2" s="85">
        <v>0.90795867552314424</v>
      </c>
      <c r="J2" s="85">
        <v>1.3151241494364825</v>
      </c>
      <c r="K2" s="85">
        <v>0.93801996013032019</v>
      </c>
      <c r="L2" s="85">
        <v>5.7363320868764868E-2</v>
      </c>
      <c r="M2" s="85">
        <v>3.8110821134148667E-2</v>
      </c>
      <c r="N2" s="85">
        <v>2.2654881153233726E-2</v>
      </c>
      <c r="O2" s="85">
        <v>1.8588620433422551E-2</v>
      </c>
      <c r="P2" s="18">
        <v>33117</v>
      </c>
      <c r="Q2">
        <v>1.389997286874231E-3</v>
      </c>
      <c r="R2" s="72">
        <v>30</v>
      </c>
      <c r="S2" s="27">
        <f>Q2/R2/24/3600*1000000</f>
        <v>5.3626438536814468E-4</v>
      </c>
      <c r="T2">
        <f>Q2/'App MODELE'!$Q$4*1000</f>
        <v>7.338175941686364E-3</v>
      </c>
      <c r="V2" s="37">
        <f>SUM(D2:O2)</f>
        <v>4.2537028912575785</v>
      </c>
    </row>
    <row r="3" spans="1:22" x14ac:dyDescent="0.2">
      <c r="A3">
        <v>1</v>
      </c>
      <c r="B3" s="71">
        <v>1991</v>
      </c>
      <c r="C3" s="71">
        <v>-92</v>
      </c>
      <c r="D3" s="85">
        <v>0.13140660918002048</v>
      </c>
      <c r="E3" s="85">
        <v>0.24673489153425701</v>
      </c>
      <c r="F3" s="85">
        <v>5.3649746027712837E-2</v>
      </c>
      <c r="G3" s="85">
        <v>0.13580480955042853</v>
      </c>
      <c r="H3" s="85">
        <v>5.008139478379689E-2</v>
      </c>
      <c r="I3" s="85">
        <v>0.10395934932129504</v>
      </c>
      <c r="J3" s="85">
        <v>0.10236188975279777</v>
      </c>
      <c r="K3" s="85">
        <v>0.79924843995268247</v>
      </c>
      <c r="L3" s="85">
        <v>0.13202899602488957</v>
      </c>
      <c r="M3" s="85">
        <v>0.1021336812430125</v>
      </c>
      <c r="N3" s="85">
        <v>1.0186398027690263E-2</v>
      </c>
      <c r="O3" s="85">
        <v>9.7507272362819201E-3</v>
      </c>
      <c r="P3" s="18">
        <v>33147</v>
      </c>
      <c r="Q3">
        <v>4.9355276798116327E-2</v>
      </c>
      <c r="R3" s="72">
        <v>31</v>
      </c>
      <c r="S3" s="27">
        <f t="shared" ref="S3:S66" si="0">Q3/R3/24/3600*1000000</f>
        <v>1.8427149342187997E-2</v>
      </c>
      <c r="T3">
        <f>Q3/'App MODELE'!$Q$4*1000</f>
        <v>0.26056000843689331</v>
      </c>
      <c r="V3" s="37">
        <f t="shared" ref="V3:V65" si="1">SUM(D3:O3)</f>
        <v>1.8773469326348653</v>
      </c>
    </row>
    <row r="4" spans="1:22" x14ac:dyDescent="0.2">
      <c r="A4">
        <v>1</v>
      </c>
      <c r="B4" s="71">
        <v>1992</v>
      </c>
      <c r="C4" s="71">
        <v>-93</v>
      </c>
      <c r="D4" s="85">
        <v>9.8544583770934276E-3</v>
      </c>
      <c r="E4" s="85">
        <v>9.8254136576661974E-2</v>
      </c>
      <c r="F4" s="85">
        <v>9.3233549361384907E-2</v>
      </c>
      <c r="G4" s="85">
        <v>5.605630849453986E-2</v>
      </c>
      <c r="H4" s="85">
        <v>4.767483231696986E-2</v>
      </c>
      <c r="I4" s="85">
        <v>1.3194601111224042E-2</v>
      </c>
      <c r="J4" s="85">
        <v>0.31175357059491127</v>
      </c>
      <c r="K4" s="85">
        <v>4.6969460559451594E-2</v>
      </c>
      <c r="L4" s="85">
        <v>1.4667583310747483E-2</v>
      </c>
      <c r="M4" s="85">
        <v>1.3941465325066913E-2</v>
      </c>
      <c r="N4" s="85">
        <v>1.4231912519339137E-2</v>
      </c>
      <c r="O4" s="85">
        <v>1.3879226640580005E-2</v>
      </c>
      <c r="P4" s="18">
        <v>33178</v>
      </c>
      <c r="Q4">
        <v>8.1242229483574402E-2</v>
      </c>
      <c r="R4" s="72">
        <v>30</v>
      </c>
      <c r="S4" s="27">
        <f t="shared" si="0"/>
        <v>3.1343452732860495E-2</v>
      </c>
      <c r="T4">
        <f>Q4/'App MODELE'!$Q$4*1000</f>
        <v>0.42889995503945949</v>
      </c>
      <c r="V4" s="37">
        <f t="shared" si="1"/>
        <v>0.73371110518797045</v>
      </c>
    </row>
    <row r="5" spans="1:22" x14ac:dyDescent="0.2">
      <c r="A5">
        <v>1</v>
      </c>
      <c r="B5" s="71">
        <v>1993</v>
      </c>
      <c r="C5" s="71">
        <v>-94</v>
      </c>
      <c r="D5" s="85">
        <v>1.4190420063014533E-2</v>
      </c>
      <c r="E5" s="85">
        <v>0.12929049390746572</v>
      </c>
      <c r="F5" s="85">
        <v>1.4597461059558896</v>
      </c>
      <c r="G5" s="85">
        <v>4.9562739079739307E-2</v>
      </c>
      <c r="H5" s="85">
        <v>0.43262109586848246</v>
      </c>
      <c r="I5" s="85">
        <v>1.671627334177479</v>
      </c>
      <c r="J5" s="85">
        <v>0.38247746240019853</v>
      </c>
      <c r="K5" s="85">
        <v>1.1700872683538298E-2</v>
      </c>
      <c r="L5" s="85">
        <v>4.9998409871147703E-3</v>
      </c>
      <c r="M5" s="85">
        <v>2.4688011513139319E-3</v>
      </c>
      <c r="N5" s="85">
        <v>6.4313307303136063E-4</v>
      </c>
      <c r="O5" s="85">
        <v>7.0537175751826653E-4</v>
      </c>
      <c r="P5" s="18">
        <v>33208</v>
      </c>
      <c r="Q5">
        <v>0.77377207176937579</v>
      </c>
      <c r="R5" s="72">
        <v>31</v>
      </c>
      <c r="S5" s="27">
        <f t="shared" si="0"/>
        <v>0.28889339597124247</v>
      </c>
      <c r="T5">
        <f>Q5/'App MODELE'!$Q$4*1000</f>
        <v>4.0849544492100929</v>
      </c>
      <c r="V5" s="37">
        <f t="shared" si="1"/>
        <v>4.1600336711047845</v>
      </c>
    </row>
    <row r="6" spans="1:22" x14ac:dyDescent="0.2">
      <c r="A6">
        <v>1</v>
      </c>
      <c r="B6" s="71">
        <v>1994</v>
      </c>
      <c r="C6" s="71">
        <v>-95</v>
      </c>
      <c r="D6" s="85">
        <v>4.0455144916488796E-3</v>
      </c>
      <c r="E6" s="85">
        <v>5.2487957250623943E-3</v>
      </c>
      <c r="F6" s="85">
        <v>4.699020678761389E-2</v>
      </c>
      <c r="G6" s="85">
        <v>8.9208781097898412E-4</v>
      </c>
      <c r="H6" s="85">
        <v>6.4313307303136063E-4</v>
      </c>
      <c r="I6" s="85">
        <v>5.8089438854445473E-4</v>
      </c>
      <c r="J6" s="85">
        <v>6.4313307303136063E-4</v>
      </c>
      <c r="K6" s="85">
        <v>7.1574487159941722E-3</v>
      </c>
      <c r="L6" s="85">
        <v>7.6761044200517221E-4</v>
      </c>
      <c r="M6" s="85">
        <v>6.2238684486905867E-4</v>
      </c>
      <c r="N6" s="85">
        <v>6.4313307303136063E-4</v>
      </c>
      <c r="O6" s="85">
        <v>9.7507272362819199E-4</v>
      </c>
      <c r="P6" s="18">
        <v>33239</v>
      </c>
      <c r="Q6">
        <v>5.012288724012149E-2</v>
      </c>
      <c r="R6" s="72">
        <v>31</v>
      </c>
      <c r="S6" s="27">
        <f t="shared" si="0"/>
        <v>1.87137422491493E-2</v>
      </c>
      <c r="T6">
        <f>Q6/'App MODELE'!$Q$4*1000</f>
        <v>0.26461243395692902</v>
      </c>
      <c r="V6" s="37">
        <f t="shared" si="1"/>
        <v>6.9209417149439276E-2</v>
      </c>
    </row>
    <row r="7" spans="1:22" x14ac:dyDescent="0.2">
      <c r="A7">
        <v>1</v>
      </c>
      <c r="B7" s="71">
        <v>1995</v>
      </c>
      <c r="C7" s="71">
        <v>-96</v>
      </c>
      <c r="D7" s="85">
        <v>2.6140247484500458E-3</v>
      </c>
      <c r="E7" s="85">
        <v>7.0537175751826638E-3</v>
      </c>
      <c r="F7" s="85">
        <v>0.40828577023410245</v>
      </c>
      <c r="G7" s="85">
        <v>0.88966050228399418</v>
      </c>
      <c r="H7" s="85">
        <v>5.145790702236563</v>
      </c>
      <c r="I7" s="85">
        <v>1.1532828235423653</v>
      </c>
      <c r="J7" s="85">
        <v>2.4737594998447214</v>
      </c>
      <c r="K7" s="85">
        <v>0.10524561546735772</v>
      </c>
      <c r="L7" s="85">
        <v>0.15377104313898199</v>
      </c>
      <c r="M7" s="85">
        <v>4.8940352234870269E-2</v>
      </c>
      <c r="N7" s="85">
        <v>1.4273404975663746E-2</v>
      </c>
      <c r="O7" s="85">
        <v>4.5641701957064296E-3</v>
      </c>
      <c r="P7" s="18">
        <v>33270</v>
      </c>
      <c r="Q7">
        <v>0.90795867552314424</v>
      </c>
      <c r="R7" s="72">
        <v>28</v>
      </c>
      <c r="S7" s="27">
        <f t="shared" si="0"/>
        <v>0.37531360595368068</v>
      </c>
      <c r="T7">
        <f>Q7/'App MODELE'!$Q$4*1000</f>
        <v>4.7933622401179621</v>
      </c>
      <c r="V7" s="37">
        <f t="shared" si="1"/>
        <v>10.407241626477958</v>
      </c>
    </row>
    <row r="8" spans="1:22" x14ac:dyDescent="0.2">
      <c r="A8">
        <v>1</v>
      </c>
      <c r="B8" s="71">
        <v>1996</v>
      </c>
      <c r="C8" s="71">
        <v>-97</v>
      </c>
      <c r="D8" s="85">
        <v>1.6804444811464581E-2</v>
      </c>
      <c r="E8" s="85">
        <v>2.9750091184740989E-2</v>
      </c>
      <c r="F8" s="85">
        <v>9.1055195404343217E-2</v>
      </c>
      <c r="G8" s="85">
        <v>5.3135239569287736</v>
      </c>
      <c r="H8" s="85">
        <v>5.3487925448046871</v>
      </c>
      <c r="I8" s="85">
        <v>0.23360252910751991</v>
      </c>
      <c r="J8" s="85">
        <v>0.16173759475330596</v>
      </c>
      <c r="K8" s="85">
        <v>0.53979611055493426</v>
      </c>
      <c r="L8" s="85">
        <v>6.2985548700748739E-2</v>
      </c>
      <c r="M8" s="85">
        <v>4.2260066766609053E-2</v>
      </c>
      <c r="N8" s="85">
        <v>3.0268746888798537E-2</v>
      </c>
      <c r="O8" s="85">
        <v>2.7986661790945326E-2</v>
      </c>
      <c r="P8" s="18">
        <v>33298</v>
      </c>
      <c r="Q8">
        <v>1.3151241494364825</v>
      </c>
      <c r="R8" s="72">
        <v>31</v>
      </c>
      <c r="S8" s="27">
        <f t="shared" si="0"/>
        <v>0.49101110716714552</v>
      </c>
      <c r="T8">
        <f>Q8/'App MODELE'!$Q$4*1000</f>
        <v>6.9429001659617917</v>
      </c>
      <c r="V8" s="37">
        <f t="shared" si="1"/>
        <v>11.898563491696873</v>
      </c>
    </row>
    <row r="9" spans="1:22" x14ac:dyDescent="0.2">
      <c r="A9">
        <v>1</v>
      </c>
      <c r="B9" s="71">
        <v>1997</v>
      </c>
      <c r="C9" s="71">
        <v>-98</v>
      </c>
      <c r="D9" s="85">
        <v>1.6576236301679259E-2</v>
      </c>
      <c r="E9" s="85">
        <v>0.16889504346930001</v>
      </c>
      <c r="F9" s="85">
        <v>0.37191763226558694</v>
      </c>
      <c r="G9" s="85">
        <v>0.54060521345326396</v>
      </c>
      <c r="H9" s="85">
        <v>0.23335357436957227</v>
      </c>
      <c r="I9" s="85">
        <v>1.1486149222058468</v>
      </c>
      <c r="J9" s="85">
        <v>4.7073191700263105E-2</v>
      </c>
      <c r="K9" s="85">
        <v>4.4583644320786889E-2</v>
      </c>
      <c r="L9" s="85">
        <v>3.2882771637248613E-2</v>
      </c>
      <c r="M9" s="85">
        <v>2.0912197987600366E-2</v>
      </c>
      <c r="N9" s="85">
        <v>8.4644610902191979E-3</v>
      </c>
      <c r="O9" s="85">
        <v>6.1616297642036778E-3</v>
      </c>
      <c r="P9" s="18">
        <v>33329</v>
      </c>
      <c r="Q9">
        <v>0.93801996013032019</v>
      </c>
      <c r="R9" s="72">
        <v>30</v>
      </c>
      <c r="S9" s="27">
        <f t="shared" si="0"/>
        <v>0.36189041671694455</v>
      </c>
      <c r="T9">
        <f>Q9/'App MODELE'!$Q$4*1000</f>
        <v>4.9520639854836883</v>
      </c>
      <c r="V9" s="37">
        <f t="shared" si="1"/>
        <v>2.6400405185655713</v>
      </c>
    </row>
    <row r="10" spans="1:22" x14ac:dyDescent="0.2">
      <c r="A10">
        <v>1</v>
      </c>
      <c r="B10" s="71">
        <v>1998</v>
      </c>
      <c r="C10" s="71">
        <v>-99</v>
      </c>
      <c r="D10" s="85">
        <v>5.4147655503608092E-3</v>
      </c>
      <c r="E10" s="85">
        <v>5.1450645842508851E-3</v>
      </c>
      <c r="F10" s="85">
        <v>5.8504363417691491E-3</v>
      </c>
      <c r="G10" s="85">
        <v>0.1063244193317974</v>
      </c>
      <c r="H10" s="85">
        <v>3.4252022695960477E-2</v>
      </c>
      <c r="I10" s="85">
        <v>1.8464143064448727E-3</v>
      </c>
      <c r="J10" s="85">
        <v>3.4438738749421245E-3</v>
      </c>
      <c r="K10" s="85">
        <v>8.9208781097898388E-3</v>
      </c>
      <c r="L10" s="85">
        <v>8.2777450367584795E-3</v>
      </c>
      <c r="M10" s="85">
        <v>2.5932785202877435E-3</v>
      </c>
      <c r="N10" s="85">
        <v>5.4770042348477157E-3</v>
      </c>
      <c r="O10" s="85">
        <v>4.3359616859211074E-3</v>
      </c>
      <c r="P10" s="18">
        <v>33359</v>
      </c>
      <c r="Q10">
        <v>5.7363320868764868E-2</v>
      </c>
      <c r="R10" s="72">
        <v>31</v>
      </c>
      <c r="S10" s="27">
        <f t="shared" si="0"/>
        <v>2.1417010479676254E-2</v>
      </c>
      <c r="T10">
        <f>Q10/'App MODELE'!$Q$4*1000</f>
        <v>0.30283666386213109</v>
      </c>
      <c r="V10" s="37">
        <f t="shared" si="1"/>
        <v>0.19188186427313056</v>
      </c>
    </row>
    <row r="11" spans="1:22" x14ac:dyDescent="0.2">
      <c r="A11">
        <v>1</v>
      </c>
      <c r="B11" s="71">
        <v>1999</v>
      </c>
      <c r="C11" s="71">
        <v>0</v>
      </c>
      <c r="D11" s="85">
        <v>2.2613388696909125E-3</v>
      </c>
      <c r="E11" s="85">
        <v>1.2489229353705771E-2</v>
      </c>
      <c r="F11" s="85">
        <v>0.10252785957809618</v>
      </c>
      <c r="G11" s="85">
        <v>6.1139134394303817E-2</v>
      </c>
      <c r="H11" s="85">
        <v>3.1077849787128298E-2</v>
      </c>
      <c r="I11" s="85">
        <v>3.3401427341306147E-3</v>
      </c>
      <c r="J11" s="85">
        <v>2.3028313260155171E-3</v>
      </c>
      <c r="K11" s="85">
        <v>0.10134532457284495</v>
      </c>
      <c r="L11" s="85">
        <v>6.4520769584759056E-3</v>
      </c>
      <c r="M11" s="85">
        <v>1.4107435150365324E-3</v>
      </c>
      <c r="N11" s="85">
        <v>1.2862661460627213E-3</v>
      </c>
      <c r="O11" s="85">
        <v>1.2862661460627213E-3</v>
      </c>
      <c r="P11" s="18">
        <v>33390</v>
      </c>
      <c r="Q11">
        <v>3.8110821134148667E-2</v>
      </c>
      <c r="R11" s="72">
        <v>30</v>
      </c>
      <c r="S11" s="27">
        <f t="shared" si="0"/>
        <v>1.4703248894347478E-2</v>
      </c>
      <c r="T11">
        <f>Q11/'App MODELE'!$Q$4*1000</f>
        <v>0.20119745081907228</v>
      </c>
      <c r="V11" s="37">
        <f t="shared" si="1"/>
        <v>0.32691906338155385</v>
      </c>
    </row>
    <row r="12" spans="1:22" x14ac:dyDescent="0.2">
      <c r="A12">
        <v>1</v>
      </c>
      <c r="B12" s="71">
        <v>2000</v>
      </c>
      <c r="C12" s="71">
        <v>1</v>
      </c>
      <c r="D12" s="85">
        <v>1.2655199179004192E-3</v>
      </c>
      <c r="E12" s="85">
        <v>0.22262777440966214</v>
      </c>
      <c r="F12" s="85">
        <v>3.5123364278777179E-2</v>
      </c>
      <c r="G12" s="85">
        <v>1.2868677866794271</v>
      </c>
      <c r="H12" s="85">
        <v>0.52543972066662126</v>
      </c>
      <c r="I12" s="85">
        <v>1.2053558562297435E-2</v>
      </c>
      <c r="J12" s="85">
        <v>5.8711825699314518E-3</v>
      </c>
      <c r="K12" s="85">
        <v>1.8671605346071757E-3</v>
      </c>
      <c r="L12" s="85">
        <v>2.4480549231516309E-3</v>
      </c>
      <c r="M12" s="85">
        <v>1.90865299093178E-3</v>
      </c>
      <c r="N12" s="85">
        <v>1.6804444811464577E-3</v>
      </c>
      <c r="O12" s="85">
        <v>1.3277586023873252E-3</v>
      </c>
      <c r="P12" s="18">
        <v>33420</v>
      </c>
      <c r="Q12">
        <v>2.2654881153233726E-2</v>
      </c>
      <c r="R12" s="72">
        <v>31</v>
      </c>
      <c r="S12" s="27">
        <f t="shared" si="0"/>
        <v>8.458363632479737E-3</v>
      </c>
      <c r="T12">
        <f>Q12/'App MODELE'!$Q$4*1000</f>
        <v>0.11960131534808219</v>
      </c>
      <c r="V12" s="37">
        <f t="shared" si="1"/>
        <v>2.0984809786168421</v>
      </c>
    </row>
    <row r="13" spans="1:22" x14ac:dyDescent="0.2">
      <c r="A13">
        <v>1</v>
      </c>
      <c r="B13" s="71">
        <v>2001</v>
      </c>
      <c r="C13" s="71">
        <v>2</v>
      </c>
      <c r="D13" s="85">
        <v>1.2447736897381173E-3</v>
      </c>
      <c r="E13" s="85">
        <v>1.2862661460627213E-3</v>
      </c>
      <c r="F13" s="85">
        <v>5.7467052009576381E-3</v>
      </c>
      <c r="G13" s="85">
        <v>2.2323978814045007</v>
      </c>
      <c r="H13" s="85">
        <v>2.1783539570417051E-3</v>
      </c>
      <c r="I13" s="85">
        <v>1.3485048305496268E-3</v>
      </c>
      <c r="J13" s="85">
        <v>0.16698639047836827</v>
      </c>
      <c r="K13" s="85">
        <v>0.31899400422355462</v>
      </c>
      <c r="L13" s="85">
        <v>1.6265042879244723E-2</v>
      </c>
      <c r="M13" s="85">
        <v>1.2447736897381173E-3</v>
      </c>
      <c r="N13" s="85">
        <v>1.2862661460627213E-3</v>
      </c>
      <c r="O13" s="85">
        <v>1.2862661460627213E-3</v>
      </c>
      <c r="P13" s="18">
        <v>33451</v>
      </c>
      <c r="Q13">
        <v>1.8588620433422551E-2</v>
      </c>
      <c r="R13" s="72">
        <v>31</v>
      </c>
      <c r="S13" s="27">
        <f t="shared" si="0"/>
        <v>6.9401958010090175E-3</v>
      </c>
      <c r="T13">
        <f>Q13/'App MODELE'!$Q$4*1000</f>
        <v>9.8134412593298234E-2</v>
      </c>
      <c r="V13" s="37">
        <f t="shared" si="1"/>
        <v>2.7502652287918825</v>
      </c>
    </row>
    <row r="14" spans="1:22" x14ac:dyDescent="0.2">
      <c r="A14">
        <v>1</v>
      </c>
      <c r="B14" s="71">
        <v>2002</v>
      </c>
      <c r="C14" s="71">
        <v>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18">
        <v>33482</v>
      </c>
      <c r="Q14">
        <v>0.13140660918002048</v>
      </c>
      <c r="R14" s="72">
        <v>30</v>
      </c>
      <c r="S14" s="27">
        <f t="shared" si="0"/>
        <v>5.0696994282415309E-2</v>
      </c>
      <c r="T14">
        <f>Q14/'App MODELE'!$Q$4*1000</f>
        <v>0.69373143902449841</v>
      </c>
      <c r="V14" s="37">
        <f t="shared" si="1"/>
        <v>0</v>
      </c>
    </row>
    <row r="15" spans="1:22" x14ac:dyDescent="0.2">
      <c r="A15">
        <v>1</v>
      </c>
      <c r="B15" s="71">
        <v>2003</v>
      </c>
      <c r="C15" s="71">
        <v>4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18">
        <v>33512</v>
      </c>
      <c r="Q15">
        <v>0.24673489153425701</v>
      </c>
      <c r="R15" s="72">
        <v>31</v>
      </c>
      <c r="S15" s="27">
        <f t="shared" si="0"/>
        <v>9.2120255202455564E-2</v>
      </c>
      <c r="T15">
        <f>Q15/'App MODELE'!$Q$4*1000</f>
        <v>1.3025809921563565</v>
      </c>
      <c r="V15" s="37">
        <f t="shared" si="1"/>
        <v>0</v>
      </c>
    </row>
    <row r="16" spans="1:22" x14ac:dyDescent="0.2">
      <c r="A16">
        <v>1</v>
      </c>
      <c r="B16" s="71">
        <v>2004</v>
      </c>
      <c r="C16" s="71">
        <v>5</v>
      </c>
      <c r="D16" s="85">
        <v>4.3567079140834093E-3</v>
      </c>
      <c r="E16" s="85">
        <v>0.21841629009271485</v>
      </c>
      <c r="F16" s="85">
        <v>4.9998409871147689E-2</v>
      </c>
      <c r="G16" s="85">
        <v>0.14275479598479965</v>
      </c>
      <c r="H16" s="85">
        <v>4.730140021004843E-2</v>
      </c>
      <c r="I16" s="85">
        <v>3.020650820431163E-2</v>
      </c>
      <c r="J16" s="85">
        <v>3.4853663312667232E-2</v>
      </c>
      <c r="K16" s="85">
        <v>4.3567079140834093E-3</v>
      </c>
      <c r="L16" s="85">
        <v>4.501931511219524E-3</v>
      </c>
      <c r="M16" s="85">
        <v>4.3567079140834093E-3</v>
      </c>
      <c r="N16" s="85">
        <v>3.5476050157536342E-3</v>
      </c>
      <c r="O16" s="85">
        <v>3.2156653651568023E-3</v>
      </c>
      <c r="P16" s="18">
        <v>33543</v>
      </c>
      <c r="Q16">
        <v>5.3649746027712837E-2</v>
      </c>
      <c r="R16" s="72">
        <v>30</v>
      </c>
      <c r="S16" s="27">
        <f t="shared" si="0"/>
        <v>2.0698204486000325E-2</v>
      </c>
      <c r="T16">
        <f>Q16/'App MODELE'!$Q$4*1000</f>
        <v>0.28323168634628254</v>
      </c>
      <c r="V16" s="37">
        <f t="shared" si="1"/>
        <v>0.5478663933100697</v>
      </c>
    </row>
    <row r="17" spans="1:22" x14ac:dyDescent="0.2">
      <c r="A17">
        <v>1</v>
      </c>
      <c r="B17" s="71">
        <v>2005</v>
      </c>
      <c r="C17" s="71">
        <v>6</v>
      </c>
      <c r="D17" s="85">
        <v>3.1119342243452926E-3</v>
      </c>
      <c r="E17" s="85">
        <v>3.2156653651568023E-3</v>
      </c>
      <c r="F17" s="85">
        <v>0.36735346206988062</v>
      </c>
      <c r="G17" s="85">
        <v>4.7093937928425395E-2</v>
      </c>
      <c r="H17" s="85">
        <v>2.3247185967267443</v>
      </c>
      <c r="I17" s="85">
        <v>1.9088811994415644</v>
      </c>
      <c r="J17" s="85">
        <v>0.54516938364897061</v>
      </c>
      <c r="K17" s="85">
        <v>0.16702788293469295</v>
      </c>
      <c r="L17" s="85">
        <v>5.9603913510293455E-2</v>
      </c>
      <c r="M17" s="85">
        <v>4.084932325157254E-2</v>
      </c>
      <c r="N17" s="85">
        <v>3.5123364278777193E-2</v>
      </c>
      <c r="O17" s="85">
        <v>2.2364433958961507E-2</v>
      </c>
      <c r="P17" s="18">
        <v>33573</v>
      </c>
      <c r="Q17">
        <v>0.13580480955042853</v>
      </c>
      <c r="R17" s="72">
        <v>31</v>
      </c>
      <c r="S17" s="27">
        <f t="shared" si="0"/>
        <v>5.0703707269425233E-2</v>
      </c>
      <c r="T17">
        <f>Q17/'App MODELE'!$Q$4*1000</f>
        <v>0.71695074200416287</v>
      </c>
      <c r="V17" s="37">
        <f t="shared" si="1"/>
        <v>5.5245130973393861</v>
      </c>
    </row>
    <row r="18" spans="1:22" x14ac:dyDescent="0.2">
      <c r="A18">
        <v>1</v>
      </c>
      <c r="B18" s="71">
        <v>2006</v>
      </c>
      <c r="C18" s="71">
        <v>7</v>
      </c>
      <c r="D18" s="85">
        <v>8.6096846873553092E-3</v>
      </c>
      <c r="E18" s="85">
        <v>2.0455780968029719E-2</v>
      </c>
      <c r="F18" s="85">
        <v>2.5476368183306789E-2</v>
      </c>
      <c r="G18" s="85">
        <v>3.6845301216248259E-2</v>
      </c>
      <c r="H18" s="85">
        <v>3.2550831986651749E-2</v>
      </c>
      <c r="I18" s="85">
        <v>5.1346914701697312E-2</v>
      </c>
      <c r="J18" s="85">
        <v>5.0911243910288971E-2</v>
      </c>
      <c r="K18" s="85">
        <v>0.20173632265022409</v>
      </c>
      <c r="L18" s="85">
        <v>1.4169673834852231E-2</v>
      </c>
      <c r="M18" s="85">
        <v>6.2861071331774925E-3</v>
      </c>
      <c r="N18" s="85">
        <v>5.0620796716016768E-3</v>
      </c>
      <c r="O18" s="85">
        <v>4.501931511219524E-3</v>
      </c>
      <c r="P18" s="18">
        <v>33604</v>
      </c>
      <c r="Q18">
        <v>5.008139478379689E-2</v>
      </c>
      <c r="R18" s="72">
        <v>31</v>
      </c>
      <c r="S18" s="27">
        <f t="shared" si="0"/>
        <v>1.8698250740664907E-2</v>
      </c>
      <c r="T18">
        <f>Q18/'App MODELE'!$Q$4*1000</f>
        <v>0.264393383928819</v>
      </c>
      <c r="V18" s="37">
        <f t="shared" si="1"/>
        <v>0.45795224045465316</v>
      </c>
    </row>
    <row r="19" spans="1:22" x14ac:dyDescent="0.2">
      <c r="A19">
        <v>1</v>
      </c>
      <c r="B19" s="71">
        <v>2007</v>
      </c>
      <c r="C19" s="71">
        <v>8</v>
      </c>
      <c r="D19" s="85">
        <v>4.3567079140834093E-3</v>
      </c>
      <c r="E19" s="85">
        <v>1.7281608059197522E-2</v>
      </c>
      <c r="F19" s="85">
        <v>0.47259907753723823</v>
      </c>
      <c r="G19" s="85">
        <v>5.5890338669241417E-2</v>
      </c>
      <c r="H19" s="85">
        <v>0.74895958288726205</v>
      </c>
      <c r="I19" s="85">
        <v>6.4479277128434431E-2</v>
      </c>
      <c r="J19" s="85">
        <v>4.7591847404320653E-2</v>
      </c>
      <c r="K19" s="85">
        <v>4.9355276798116327E-2</v>
      </c>
      <c r="L19" s="85">
        <v>4.4957076427708319E-2</v>
      </c>
      <c r="M19" s="85">
        <v>3.8608730610043933E-2</v>
      </c>
      <c r="N19" s="85">
        <v>3.9874250527944355E-2</v>
      </c>
      <c r="O19" s="85">
        <v>3.6077690774243096E-2</v>
      </c>
      <c r="P19" s="18">
        <v>33635</v>
      </c>
      <c r="Q19">
        <v>0.10395934932129504</v>
      </c>
      <c r="R19" s="72">
        <v>29</v>
      </c>
      <c r="S19" s="27">
        <f t="shared" si="0"/>
        <v>4.1490800335765902E-2</v>
      </c>
      <c r="T19">
        <f>Q19/'App MODELE'!$Q$4*1000</f>
        <v>0.5488298454297067</v>
      </c>
      <c r="V19" s="37">
        <f t="shared" si="1"/>
        <v>1.6200314647378335</v>
      </c>
    </row>
    <row r="20" spans="1:22" x14ac:dyDescent="0.2">
      <c r="A20">
        <v>1</v>
      </c>
      <c r="B20" s="71">
        <v>2008</v>
      </c>
      <c r="C20" s="71">
        <v>9</v>
      </c>
      <c r="D20" s="85">
        <v>0.19810573272182128</v>
      </c>
      <c r="E20" s="85">
        <v>0.2748252844660139</v>
      </c>
      <c r="F20" s="85">
        <v>1.0601944977781159</v>
      </c>
      <c r="G20" s="85">
        <v>1.0705261194029423</v>
      </c>
      <c r="H20" s="85">
        <v>2.4465611947239432</v>
      </c>
      <c r="I20" s="85">
        <v>3.9913045974607848</v>
      </c>
      <c r="J20" s="85">
        <v>0.6077192615583108</v>
      </c>
      <c r="K20" s="85">
        <v>0.13362645559338684</v>
      </c>
      <c r="L20" s="85">
        <v>4.9687216448713149E-2</v>
      </c>
      <c r="M20" s="85">
        <v>1.3256839795710948E-2</v>
      </c>
      <c r="N20" s="85">
        <v>7.0537175751826638E-3</v>
      </c>
      <c r="O20" s="85">
        <v>7.2819260849679851E-3</v>
      </c>
      <c r="P20" s="18">
        <v>33664</v>
      </c>
      <c r="Q20">
        <v>0.10236188975279777</v>
      </c>
      <c r="R20" s="72">
        <v>31</v>
      </c>
      <c r="S20" s="27">
        <f t="shared" si="0"/>
        <v>3.8217551431002757E-2</v>
      </c>
      <c r="T20">
        <f>Q20/'App MODELE'!$Q$4*1000</f>
        <v>0.54039641934746996</v>
      </c>
      <c r="V20" s="37">
        <f t="shared" si="1"/>
        <v>9.8601428436098928</v>
      </c>
    </row>
    <row r="21" spans="1:22" x14ac:dyDescent="0.2">
      <c r="A21">
        <v>1</v>
      </c>
      <c r="B21" s="71">
        <v>2009</v>
      </c>
      <c r="C21" s="71">
        <v>10</v>
      </c>
      <c r="D21" s="85">
        <v>0.20389393037910358</v>
      </c>
      <c r="E21" s="85">
        <v>2.6721141873044904E-2</v>
      </c>
      <c r="F21" s="85">
        <v>5.9520928597644261E-2</v>
      </c>
      <c r="G21" s="85">
        <v>4.4402529748929975</v>
      </c>
      <c r="H21" s="85">
        <v>5.5687648020095759</v>
      </c>
      <c r="I21" s="85">
        <v>10.02333267433456</v>
      </c>
      <c r="J21" s="85">
        <v>5.8846676182369482</v>
      </c>
      <c r="K21" s="85">
        <v>0.63082125969780112</v>
      </c>
      <c r="L21" s="85">
        <v>0.31088222901209445</v>
      </c>
      <c r="M21" s="85">
        <v>0.1842679985375659</v>
      </c>
      <c r="N21" s="85">
        <v>0.10646964292893359</v>
      </c>
      <c r="O21" s="85">
        <v>4.7778563457781385E-2</v>
      </c>
      <c r="P21" s="18">
        <v>33695</v>
      </c>
      <c r="Q21">
        <v>0.79924843995268247</v>
      </c>
      <c r="R21" s="72">
        <v>30</v>
      </c>
      <c r="S21" s="27">
        <f t="shared" si="0"/>
        <v>0.30835202158668307</v>
      </c>
      <c r="T21">
        <f>Q21/'App MODELE'!$Q$4*1000</f>
        <v>4.219451166469657</v>
      </c>
      <c r="V21" s="37">
        <f t="shared" si="1"/>
        <v>27.48737376395805</v>
      </c>
    </row>
    <row r="22" spans="1:22" x14ac:dyDescent="0.2">
      <c r="A22">
        <v>1</v>
      </c>
      <c r="B22" s="71">
        <v>2010</v>
      </c>
      <c r="C22" s="71">
        <v>11</v>
      </c>
      <c r="D22" s="85">
        <v>5.5039743314587046E-2</v>
      </c>
      <c r="E22" s="85">
        <v>0.50500468592675396</v>
      </c>
      <c r="F22" s="85">
        <v>2.0218859042416231</v>
      </c>
      <c r="G22" s="85">
        <v>1.8425762542348467</v>
      </c>
      <c r="H22" s="85">
        <v>0.66329840680511776</v>
      </c>
      <c r="I22" s="85">
        <v>0.87258635650641969</v>
      </c>
      <c r="J22" s="85">
        <v>0.90244017883197214</v>
      </c>
      <c r="K22" s="85">
        <v>0.40737293619496096</v>
      </c>
      <c r="L22" s="85">
        <v>0.69628490958317746</v>
      </c>
      <c r="M22" s="85">
        <v>0.12553542661008907</v>
      </c>
      <c r="N22" s="85">
        <v>5.894003420909983E-2</v>
      </c>
      <c r="O22" s="85">
        <v>3.6700077619112134E-2</v>
      </c>
      <c r="P22" s="18">
        <v>33725</v>
      </c>
      <c r="Q22">
        <v>0.13202899602488957</v>
      </c>
      <c r="R22" s="72">
        <v>31</v>
      </c>
      <c r="S22" s="27">
        <f t="shared" si="0"/>
        <v>4.9293979997345271E-2</v>
      </c>
      <c r="T22">
        <f>Q22/'App MODELE'!$Q$4*1000</f>
        <v>0.69701718944614921</v>
      </c>
      <c r="V22" s="37">
        <f t="shared" si="1"/>
        <v>8.1876649140777609</v>
      </c>
    </row>
    <row r="23" spans="1:22" x14ac:dyDescent="0.2">
      <c r="A23">
        <v>1</v>
      </c>
      <c r="B23" s="71">
        <v>2011</v>
      </c>
      <c r="C23" s="71">
        <v>12</v>
      </c>
      <c r="D23" s="85">
        <v>3.7260225779494303E-2</v>
      </c>
      <c r="E23" s="85">
        <v>0.15449716112466255</v>
      </c>
      <c r="F23" s="85">
        <v>1.4990809545516139</v>
      </c>
      <c r="G23" s="85">
        <v>0.14889567952084107</v>
      </c>
      <c r="H23" s="85">
        <v>0.17727651964687008</v>
      </c>
      <c r="I23" s="85">
        <v>0.13271362155424554</v>
      </c>
      <c r="J23" s="85">
        <v>6.8628522760894817E-2</v>
      </c>
      <c r="K23" s="85">
        <v>0.24262713835812125</v>
      </c>
      <c r="L23" s="85">
        <v>5.3815715853011259E-2</v>
      </c>
      <c r="M23" s="85">
        <v>2.9853822325552507E-2</v>
      </c>
      <c r="N23" s="85">
        <v>2.5289652129846074E-2</v>
      </c>
      <c r="O23" s="85">
        <v>2.1679808429605537E-2</v>
      </c>
      <c r="P23" s="18">
        <v>33756</v>
      </c>
      <c r="Q23">
        <v>0.1021336812430125</v>
      </c>
      <c r="R23" s="72">
        <v>30</v>
      </c>
      <c r="S23" s="27">
        <f t="shared" si="0"/>
        <v>3.9403426405483215E-2</v>
      </c>
      <c r="T23">
        <f>Q23/'App MODELE'!$Q$4*1000</f>
        <v>0.53919164419286514</v>
      </c>
      <c r="V23" s="37">
        <f t="shared" si="1"/>
        <v>2.5916188220347594</v>
      </c>
    </row>
    <row r="24" spans="1:22" x14ac:dyDescent="0.2">
      <c r="A24">
        <v>1</v>
      </c>
      <c r="B24" s="71">
        <v>2012</v>
      </c>
      <c r="C24" s="71">
        <v>13</v>
      </c>
      <c r="D24" s="85">
        <v>1.9003544996668596E-2</v>
      </c>
      <c r="E24" s="85">
        <v>1.1299433168597757</v>
      </c>
      <c r="F24" s="85">
        <v>2.4208981104871756</v>
      </c>
      <c r="G24" s="85">
        <v>0.81484960353073355</v>
      </c>
      <c r="H24" s="85">
        <v>0.52873837094442744</v>
      </c>
      <c r="I24" s="85">
        <v>0.20065751878578444</v>
      </c>
      <c r="J24" s="85">
        <v>1.5391419211330191</v>
      </c>
      <c r="K24" s="85">
        <v>0.52251450249573661</v>
      </c>
      <c r="L24" s="85">
        <v>9.234146155040597E-2</v>
      </c>
      <c r="M24" s="85">
        <v>3.6471869109326809E-2</v>
      </c>
      <c r="N24" s="85">
        <v>2.3069805716479763E-2</v>
      </c>
      <c r="O24" s="85">
        <v>1.2281767072082755E-2</v>
      </c>
      <c r="P24" s="18">
        <v>33786</v>
      </c>
      <c r="Q24">
        <v>1.0186398027690263E-2</v>
      </c>
      <c r="R24" s="72">
        <v>31</v>
      </c>
      <c r="S24" s="27">
        <f t="shared" si="0"/>
        <v>3.8031653329190038E-3</v>
      </c>
      <c r="T24">
        <f>Q24/'App MODELE'!$Q$4*1000</f>
        <v>5.3776781901015015E-2</v>
      </c>
      <c r="V24" s="37">
        <f t="shared" si="1"/>
        <v>7.3399117926816171</v>
      </c>
    </row>
    <row r="25" spans="1:22" x14ac:dyDescent="0.2">
      <c r="A25">
        <v>1</v>
      </c>
      <c r="B25" s="71">
        <v>2013</v>
      </c>
      <c r="C25" s="71">
        <v>14</v>
      </c>
      <c r="D25" s="85">
        <v>1.0144905571365657E-2</v>
      </c>
      <c r="E25" s="85">
        <v>9.107594163250559E-3</v>
      </c>
      <c r="F25" s="85">
        <v>2.5434875726982189E-2</v>
      </c>
      <c r="G25" s="85">
        <v>1.9314738419103115E-2</v>
      </c>
      <c r="H25" s="85">
        <v>0.37050688875055038</v>
      </c>
      <c r="I25" s="85">
        <v>0.20769049013280472</v>
      </c>
      <c r="J25" s="85">
        <v>3.8878431576153817E-2</v>
      </c>
      <c r="K25" s="85">
        <v>6.8732253901706272E-2</v>
      </c>
      <c r="L25" s="85">
        <v>1.1763111368025204E-2</v>
      </c>
      <c r="M25" s="85">
        <v>8.9208781097898423E-3</v>
      </c>
      <c r="N25" s="85">
        <v>9.0453554787636534E-3</v>
      </c>
      <c r="O25" s="85">
        <v>7.7175968763763267E-3</v>
      </c>
      <c r="P25" s="18">
        <v>33817</v>
      </c>
      <c r="Q25">
        <v>9.7507272362819201E-3</v>
      </c>
      <c r="R25" s="72">
        <v>31</v>
      </c>
      <c r="S25" s="27">
        <f t="shared" si="0"/>
        <v>3.640504493832855E-3</v>
      </c>
      <c r="T25">
        <f>Q25/'App MODELE'!$Q$4*1000</f>
        <v>5.1476756605859576E-2</v>
      </c>
      <c r="V25" s="37">
        <f t="shared" si="1"/>
        <v>0.78725712007487159</v>
      </c>
    </row>
    <row r="26" spans="1:22" x14ac:dyDescent="0.2">
      <c r="A26">
        <v>1</v>
      </c>
      <c r="B26" s="71">
        <v>2014</v>
      </c>
      <c r="C26" s="71">
        <v>15</v>
      </c>
      <c r="D26" s="85">
        <v>9.8669061139908004E-2</v>
      </c>
      <c r="E26" s="85">
        <v>1.2862661460627213E-3</v>
      </c>
      <c r="F26" s="85">
        <v>1.5041637804513779</v>
      </c>
      <c r="G26" s="85">
        <v>1.809776467510247</v>
      </c>
      <c r="H26" s="85">
        <v>1.2045882457877375</v>
      </c>
      <c r="I26" s="85">
        <v>0.15163418163826486</v>
      </c>
      <c r="J26" s="85">
        <v>0.47278579359069889</v>
      </c>
      <c r="K26" s="85">
        <v>5.0683035400503632E-2</v>
      </c>
      <c r="L26" s="85">
        <v>3.057994031123306E-2</v>
      </c>
      <c r="M26" s="85">
        <v>7.6138657355648183E-3</v>
      </c>
      <c r="N26" s="85">
        <v>3.6928286128897472E-3</v>
      </c>
      <c r="O26" s="85">
        <v>3.2571578214814064E-3</v>
      </c>
      <c r="P26" s="18">
        <v>33848</v>
      </c>
      <c r="Q26">
        <v>9.8544583770934276E-3</v>
      </c>
      <c r="R26" s="72">
        <v>30</v>
      </c>
      <c r="S26" s="27">
        <f t="shared" si="0"/>
        <v>3.8018743738786366E-3</v>
      </c>
      <c r="T26">
        <f>Q26/'App MODELE'!$Q$4*1000</f>
        <v>5.2024381676134664E-2</v>
      </c>
      <c r="V26" s="37">
        <f t="shared" si="1"/>
        <v>5.3387306241459695</v>
      </c>
    </row>
    <row r="27" spans="1:22" x14ac:dyDescent="0.2">
      <c r="A27">
        <v>1</v>
      </c>
      <c r="B27" s="71">
        <v>2015</v>
      </c>
      <c r="C27" s="71">
        <v>16</v>
      </c>
      <c r="D27" s="85">
        <v>0.21964031755429061</v>
      </c>
      <c r="E27" s="85">
        <v>2.8443078810515963E-2</v>
      </c>
      <c r="F27" s="85">
        <v>1.8754590258720966E-2</v>
      </c>
      <c r="G27" s="85">
        <v>8.3814761775699888E-3</v>
      </c>
      <c r="H27" s="85">
        <v>5.2363479881650063E-2</v>
      </c>
      <c r="I27" s="85">
        <v>0.55247205596210081</v>
      </c>
      <c r="J27" s="85">
        <v>8.595162327641695E-2</v>
      </c>
      <c r="K27" s="85">
        <v>6.0786448515544721E-3</v>
      </c>
      <c r="L27" s="85">
        <v>5.1035721279262805E-3</v>
      </c>
      <c r="M27" s="85">
        <v>2.8629794863976694E-3</v>
      </c>
      <c r="N27" s="85">
        <v>2.4480549231516305E-3</v>
      </c>
      <c r="O27" s="85">
        <v>1.721936937471062E-3</v>
      </c>
      <c r="P27" s="18">
        <v>33878</v>
      </c>
      <c r="Q27">
        <v>9.8254136576661974E-2</v>
      </c>
      <c r="R27" s="72">
        <v>31</v>
      </c>
      <c r="S27" s="27">
        <f t="shared" si="0"/>
        <v>3.6683892091047637E-2</v>
      </c>
      <c r="T27">
        <f>Q27/'App MODELE'!$Q$4*1000</f>
        <v>0.51871046656457598</v>
      </c>
      <c r="V27" s="37">
        <f t="shared" si="1"/>
        <v>0.98422181024776645</v>
      </c>
    </row>
    <row r="28" spans="1:22" x14ac:dyDescent="0.2">
      <c r="A28">
        <v>1</v>
      </c>
      <c r="B28" s="71">
        <v>2016</v>
      </c>
      <c r="C28" s="71">
        <v>17</v>
      </c>
      <c r="D28" s="85">
        <v>1.9916379035809879E-3</v>
      </c>
      <c r="E28" s="85">
        <v>0.22661105021682409</v>
      </c>
      <c r="F28" s="85">
        <v>0.41851366071811713</v>
      </c>
      <c r="G28" s="85">
        <v>0.52434017057401927</v>
      </c>
      <c r="H28" s="85">
        <v>4.1036039305033238E-2</v>
      </c>
      <c r="I28" s="85">
        <v>0.36144078704362431</v>
      </c>
      <c r="J28" s="85">
        <v>7.6761044200517221E-3</v>
      </c>
      <c r="K28" s="85">
        <v>5.4147655503608092E-3</v>
      </c>
      <c r="L28" s="85">
        <v>3.9417833508373704E-3</v>
      </c>
      <c r="M28" s="85">
        <v>4.3567079140834093E-3</v>
      </c>
      <c r="N28" s="85">
        <v>4.1284994042980888E-3</v>
      </c>
      <c r="O28" s="85">
        <v>4.1284994042980888E-3</v>
      </c>
      <c r="P28" s="18">
        <v>33909</v>
      </c>
      <c r="Q28">
        <v>9.3233549361384907E-2</v>
      </c>
      <c r="R28" s="72">
        <v>30</v>
      </c>
      <c r="S28" s="27">
        <f t="shared" si="0"/>
        <v>3.5969733549917018E-2</v>
      </c>
      <c r="T28">
        <f>Q28/'App MODELE'!$Q$4*1000</f>
        <v>0.49220541316326111</v>
      </c>
      <c r="V28" s="37">
        <f t="shared" si="1"/>
        <v>1.6035797058051284</v>
      </c>
    </row>
    <row r="29" spans="1:22" x14ac:dyDescent="0.2">
      <c r="A29">
        <v>1</v>
      </c>
      <c r="B29" s="71">
        <v>2017</v>
      </c>
      <c r="C29" s="71">
        <v>18</v>
      </c>
      <c r="D29" s="85">
        <v>3.1326804525075949E-3</v>
      </c>
      <c r="E29" s="85">
        <v>1.4729821995234389E-3</v>
      </c>
      <c r="F29" s="85">
        <v>0.10537009283633153</v>
      </c>
      <c r="G29" s="85">
        <v>0.29167122173380289</v>
      </c>
      <c r="H29" s="85">
        <v>0.6272207160308747</v>
      </c>
      <c r="I29" s="85">
        <v>0.37212509454721021</v>
      </c>
      <c r="J29" s="85">
        <v>0.97631749731792905</v>
      </c>
      <c r="K29" s="85">
        <v>1.0791980427747847</v>
      </c>
      <c r="L29" s="85">
        <v>1.6762952355139978E-2</v>
      </c>
      <c r="M29" s="85">
        <v>9.4810262701719959E-3</v>
      </c>
      <c r="N29" s="85">
        <v>8.2984912649207831E-3</v>
      </c>
      <c r="O29" s="85">
        <v>6.2861071331774898E-3</v>
      </c>
      <c r="P29" s="18">
        <v>33939</v>
      </c>
      <c r="Q29">
        <v>5.605630849453986E-2</v>
      </c>
      <c r="R29" s="72">
        <v>31</v>
      </c>
      <c r="S29" s="27">
        <f t="shared" si="0"/>
        <v>2.0929027962417811E-2</v>
      </c>
      <c r="T29">
        <f>Q29/'App MODELE'!$Q$4*1000</f>
        <v>0.29593658797666489</v>
      </c>
      <c r="V29" s="37">
        <f t="shared" si="1"/>
        <v>3.4973369049163741</v>
      </c>
    </row>
    <row r="30" spans="1:22" x14ac:dyDescent="0.2">
      <c r="A30">
        <v>1</v>
      </c>
      <c r="B30" s="71">
        <v>2018</v>
      </c>
      <c r="C30" s="71">
        <v>19</v>
      </c>
      <c r="D30" s="85">
        <v>2.2073986764689271E-2</v>
      </c>
      <c r="E30" s="85">
        <v>0.69240536491682747</v>
      </c>
      <c r="F30" s="85">
        <v>0.39538161631715035</v>
      </c>
      <c r="G30" s="85">
        <v>2.1555331060631733E-2</v>
      </c>
      <c r="H30" s="85">
        <v>4.3546332912671772E-2</v>
      </c>
      <c r="I30" s="85">
        <v>7.3462393922711172E-2</v>
      </c>
      <c r="J30" s="85">
        <v>1.7364592971846733E-2</v>
      </c>
      <c r="K30" s="85">
        <v>1.7447577884495944E-2</v>
      </c>
      <c r="L30" s="85">
        <v>9.9581895179049404E-3</v>
      </c>
      <c r="M30" s="85">
        <v>8.0080440706485553E-3</v>
      </c>
      <c r="N30" s="85">
        <v>4.7093937928425426E-3</v>
      </c>
      <c r="O30" s="85">
        <v>3.7550672973766554E-3</v>
      </c>
      <c r="P30" s="18">
        <v>33970</v>
      </c>
      <c r="Q30">
        <v>4.767483231696986E-2</v>
      </c>
      <c r="R30" s="72">
        <v>31</v>
      </c>
      <c r="S30" s="27">
        <f t="shared" si="0"/>
        <v>1.7799743248569987E-2</v>
      </c>
      <c r="T30">
        <f>Q30/'App MODELE'!$Q$4*1000</f>
        <v>0.2516884822984366</v>
      </c>
      <c r="V30" s="37">
        <f t="shared" si="1"/>
        <v>1.3096678914297972</v>
      </c>
    </row>
    <row r="31" spans="1:22" x14ac:dyDescent="0.2">
      <c r="A31">
        <v>1</v>
      </c>
      <c r="B31" s="71">
        <v>2019</v>
      </c>
      <c r="C31" s="71">
        <v>20</v>
      </c>
      <c r="D31" s="85">
        <v>2.0953690443924972E-3</v>
      </c>
      <c r="E31" s="85">
        <v>1.7219369374710622E-3</v>
      </c>
      <c r="F31" s="85">
        <v>2.7177558892615555E-3</v>
      </c>
      <c r="G31" s="85">
        <v>0.33720919255005605</v>
      </c>
      <c r="H31" s="85">
        <v>9.5847574109834983E-3</v>
      </c>
      <c r="I31" s="85">
        <v>2.4065624668270268E-3</v>
      </c>
      <c r="J31" s="85">
        <v>2.2613388696909134E-3</v>
      </c>
      <c r="K31" s="85">
        <v>5.5267951824372372E-2</v>
      </c>
      <c r="L31" s="85">
        <v>0.5004820081873721</v>
      </c>
      <c r="M31" s="85">
        <v>2.4065624668270268E-3</v>
      </c>
      <c r="N31" s="85">
        <v>8.5059535465437997E-4</v>
      </c>
      <c r="O31" s="85">
        <v>4.5641701957064288E-4</v>
      </c>
      <c r="P31" s="18">
        <v>34001</v>
      </c>
      <c r="Q31">
        <v>1.3194601111224042E-2</v>
      </c>
      <c r="R31" s="72">
        <v>28</v>
      </c>
      <c r="S31" s="27">
        <f t="shared" si="0"/>
        <v>5.4541175228273991E-3</v>
      </c>
      <c r="T31">
        <f>Q31/'App MODELE'!$Q$4*1000</f>
        <v>6.9657908938992943E-2</v>
      </c>
      <c r="V31" s="37">
        <f t="shared" si="1"/>
        <v>0.91746044802147919</v>
      </c>
    </row>
    <row r="32" spans="1:22" x14ac:dyDescent="0.2">
      <c r="A32">
        <v>1</v>
      </c>
      <c r="B32" s="71">
        <v>2020</v>
      </c>
      <c r="C32" s="71">
        <v>21</v>
      </c>
      <c r="D32" s="85">
        <v>0</v>
      </c>
      <c r="E32" s="85">
        <v>2.0746228162301949E-5</v>
      </c>
      <c r="F32" s="85">
        <v>0.14725672749601917</v>
      </c>
      <c r="G32" s="85">
        <v>0.25644412631421448</v>
      </c>
      <c r="H32" s="85">
        <v>2.2840974819849564</v>
      </c>
      <c r="I32" s="85">
        <v>0.47892667712674031</v>
      </c>
      <c r="J32" s="85">
        <v>0.83567881660568399</v>
      </c>
      <c r="K32" s="85">
        <v>2.6762634329369504E-2</v>
      </c>
      <c r="L32" s="85">
        <v>2.9169196796196551E-2</v>
      </c>
      <c r="M32" s="85">
        <v>4.8753636181409583E-3</v>
      </c>
      <c r="N32" s="85">
        <v>0</v>
      </c>
      <c r="O32" s="85">
        <v>4.14924563246039E-4</v>
      </c>
      <c r="P32" s="18">
        <v>34029</v>
      </c>
      <c r="Q32">
        <v>0.31175357059491127</v>
      </c>
      <c r="R32" s="72">
        <v>31</v>
      </c>
      <c r="S32" s="27">
        <f t="shared" si="0"/>
        <v>0.11639544899750272</v>
      </c>
      <c r="T32">
        <f>Q32/'App MODELE'!$Q$4*1000</f>
        <v>1.6458323862047899</v>
      </c>
      <c r="V32" s="37">
        <f t="shared" si="1"/>
        <v>4.0636466950627295</v>
      </c>
    </row>
    <row r="33" spans="1:22" x14ac:dyDescent="0.2">
      <c r="A33">
        <v>1</v>
      </c>
      <c r="B33" s="71">
        <v>2021</v>
      </c>
      <c r="C33" s="71">
        <v>22</v>
      </c>
      <c r="D33" s="85">
        <v>1.5166945022614089E-2</v>
      </c>
      <c r="E33" s="85">
        <v>1.456827111653454E-2</v>
      </c>
      <c r="F33" s="85">
        <v>2.3241045083731399E-2</v>
      </c>
      <c r="G33" s="85">
        <v>0.48325805389623766</v>
      </c>
      <c r="H33" s="85">
        <v>2.1418239984935226E-2</v>
      </c>
      <c r="I33" s="85">
        <v>1.8042994632754002E-2</v>
      </c>
      <c r="J33" s="85">
        <v>0.2889710793922512</v>
      </c>
      <c r="K33" s="85">
        <v>1.0803805777800355E-2</v>
      </c>
      <c r="L33" s="85">
        <v>2.0206017127183763E-2</v>
      </c>
      <c r="M33" s="85">
        <v>7.1744606230872605E-4</v>
      </c>
      <c r="N33" s="85">
        <v>1.81529496420142E-5</v>
      </c>
      <c r="O33" s="85">
        <v>0</v>
      </c>
      <c r="P33" s="18">
        <v>34060</v>
      </c>
      <c r="Q33">
        <v>4.6969460559451594E-2</v>
      </c>
      <c r="R33" s="72">
        <v>30</v>
      </c>
      <c r="S33" s="27">
        <f t="shared" si="0"/>
        <v>1.8120933857813118E-2</v>
      </c>
      <c r="T33">
        <f>Q33/'App MODELE'!$Q$4*1000</f>
        <v>0.24796463182056591</v>
      </c>
      <c r="V33" s="37">
        <f t="shared" si="1"/>
        <v>0.89641205104599297</v>
      </c>
    </row>
    <row r="34" spans="1:22" x14ac:dyDescent="0.2">
      <c r="A34">
        <v>1</v>
      </c>
      <c r="B34" s="71">
        <v>2022</v>
      </c>
      <c r="C34" s="71">
        <v>23</v>
      </c>
      <c r="D34" s="85">
        <v>0</v>
      </c>
      <c r="E34" s="85">
        <v>0.19428251406493141</v>
      </c>
      <c r="F34" s="85">
        <v>3.2390256180675537E-3</v>
      </c>
      <c r="G34" s="85">
        <v>1.8750385205734732</v>
      </c>
      <c r="H34" s="85">
        <v>7.3528387674495474E-2</v>
      </c>
      <c r="I34" s="85">
        <v>0.94585016753316109</v>
      </c>
      <c r="J34" s="85">
        <v>7.0137603397420669E-3</v>
      </c>
      <c r="K34" s="85">
        <v>2.7081711318505709E-3</v>
      </c>
      <c r="L34" s="85">
        <v>1.0967317382523825</v>
      </c>
      <c r="M34" s="85">
        <v>2.5832788383135141E-3</v>
      </c>
      <c r="N34" s="85">
        <v>1.1271425760578644E-4</v>
      </c>
      <c r="O34" s="85">
        <v>0</v>
      </c>
      <c r="P34" s="18">
        <v>34090</v>
      </c>
      <c r="Q34">
        <v>1.4667583310747483E-2</v>
      </c>
      <c r="R34" s="72">
        <v>31</v>
      </c>
      <c r="S34" s="27">
        <f t="shared" si="0"/>
        <v>5.4762482492336784E-3</v>
      </c>
      <c r="T34">
        <f>Q34/'App MODELE'!$Q$4*1000</f>
        <v>7.7434184936899408E-2</v>
      </c>
      <c r="V34" s="37">
        <f t="shared" si="1"/>
        <v>4.2010882782840238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1.3941465325066913E-2</v>
      </c>
      <c r="R35" s="72">
        <v>30</v>
      </c>
      <c r="S35" s="27">
        <f t="shared" si="0"/>
        <v>5.3786517457819882E-3</v>
      </c>
      <c r="T35">
        <f>Q35/'App MODELE'!$Q$4*1000</f>
        <v>7.3600809444973686E-2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1.4231912519339137E-2</v>
      </c>
      <c r="R36" s="72">
        <v>31</v>
      </c>
      <c r="S36" s="27">
        <f t="shared" si="0"/>
        <v>5.3135874101475269E-3</v>
      </c>
      <c r="T36">
        <f>Q36/'App MODELE'!$Q$4*1000</f>
        <v>7.5134159641743942E-2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1.3879226640580005E-2</v>
      </c>
      <c r="R37" s="72">
        <v>31</v>
      </c>
      <c r="S37" s="27">
        <f t="shared" si="0"/>
        <v>5.181909588030169E-3</v>
      </c>
      <c r="T37">
        <f>Q37/'App MODELE'!$Q$4*1000</f>
        <v>7.3272234402808598E-2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1.4190420063014533E-2</v>
      </c>
      <c r="R38" s="72">
        <v>30</v>
      </c>
      <c r="S38" s="27">
        <f t="shared" si="0"/>
        <v>5.4746990983852361E-3</v>
      </c>
      <c r="T38">
        <f>Q38/'App MODELE'!$Q$4*1000</f>
        <v>7.4915109613633901E-2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0.12929049390746572</v>
      </c>
      <c r="R39" s="72">
        <v>31</v>
      </c>
      <c r="S39" s="27">
        <f t="shared" si="0"/>
        <v>4.8271540437375193E-2</v>
      </c>
      <c r="T39">
        <f>Q39/'App MODELE'!$Q$4*1000</f>
        <v>0.68255988759088659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1.4597461059558896</v>
      </c>
      <c r="R40" s="72">
        <v>30</v>
      </c>
      <c r="S40" s="27">
        <f t="shared" si="0"/>
        <v>0.56317365198915492</v>
      </c>
      <c r="T40">
        <f>Q40/'App MODELE'!$Q$4*1000</f>
        <v>7.70639903893934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4.9562739079739307E-2</v>
      </c>
      <c r="R41" s="72">
        <v>31</v>
      </c>
      <c r="S41" s="27">
        <f t="shared" si="0"/>
        <v>1.8504606884609955E-2</v>
      </c>
      <c r="T41">
        <f>Q41/'App MODELE'!$Q$4*1000</f>
        <v>0.26165525857744332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0.43262109586848246</v>
      </c>
      <c r="R42" s="72">
        <v>31</v>
      </c>
      <c r="S42" s="27">
        <f t="shared" si="0"/>
        <v>0.16152221321254573</v>
      </c>
      <c r="T42">
        <f>Q42/'App MODELE'!$Q$4*1000</f>
        <v>2.2839251180893387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1.671627334177479</v>
      </c>
      <c r="R43" s="72">
        <v>28</v>
      </c>
      <c r="S43" s="27">
        <f t="shared" si="0"/>
        <v>0.69098352107203986</v>
      </c>
      <c r="T43">
        <f>Q43/'App MODELE'!$Q$4*1000</f>
        <v>8.82497800748326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0.38247746240019853</v>
      </c>
      <c r="R44" s="72">
        <v>31</v>
      </c>
      <c r="S44" s="27">
        <f t="shared" si="0"/>
        <v>0.14280072520915416</v>
      </c>
      <c r="T44">
        <f>Q44/'App MODELE'!$Q$4*1000</f>
        <v>2.0192031591183537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1.1700872683538298E-2</v>
      </c>
      <c r="R45" s="72">
        <v>30</v>
      </c>
      <c r="S45" s="27">
        <f t="shared" si="0"/>
        <v>4.5142255723527383E-3</v>
      </c>
      <c r="T45">
        <f>Q45/'App MODELE'!$Q$4*1000</f>
        <v>6.1772107927031465E-2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4.9998409871147703E-3</v>
      </c>
      <c r="R46" s="72">
        <v>31</v>
      </c>
      <c r="S46" s="27">
        <f t="shared" si="0"/>
        <v>1.8667267723696125E-3</v>
      </c>
      <c r="T46">
        <f>Q46/'App MODELE'!$Q$4*1000</f>
        <v>2.6395528387259899E-2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2.4688011513139319E-3</v>
      </c>
      <c r="R47" s="72">
        <v>30</v>
      </c>
      <c r="S47" s="27">
        <f t="shared" si="0"/>
        <v>9.5246957998222691E-4</v>
      </c>
      <c r="T47">
        <f>Q47/'App MODELE'!$Q$4*1000</f>
        <v>1.3033476672547419E-2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6.4313307303136063E-4</v>
      </c>
      <c r="R48" s="72">
        <v>31</v>
      </c>
      <c r="S48" s="27">
        <f t="shared" si="0"/>
        <v>2.4011838150812448E-4</v>
      </c>
      <c r="T48">
        <f>Q48/'App MODELE'!$Q$4*1000</f>
        <v>3.3952754357056314E-3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7.0537175751826653E-4</v>
      </c>
      <c r="R49" s="72">
        <v>31</v>
      </c>
      <c r="S49" s="27">
        <f t="shared" si="0"/>
        <v>2.6335564423471722E-4</v>
      </c>
      <c r="T49">
        <f>Q49/'App MODELE'!$Q$4*1000</f>
        <v>3.7238504778706926E-3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4.0455144916488796E-3</v>
      </c>
      <c r="R50" s="72">
        <v>30</v>
      </c>
      <c r="S50" s="27">
        <f t="shared" si="0"/>
        <v>1.5607694798028086E-3</v>
      </c>
      <c r="T50">
        <f>Q50/'App MODELE'!$Q$4*1000</f>
        <v>2.1357377740728961E-2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5.2487957250623943E-3</v>
      </c>
      <c r="R51" s="72">
        <v>31</v>
      </c>
      <c r="S51" s="27">
        <f t="shared" si="0"/>
        <v>1.9596758232759835E-3</v>
      </c>
      <c r="T51">
        <f>Q51/'App MODELE'!$Q$4*1000</f>
        <v>2.7709828555920149E-2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4.699020678761389E-2</v>
      </c>
      <c r="R52" s="72">
        <v>30</v>
      </c>
      <c r="S52" s="27">
        <f t="shared" si="0"/>
        <v>1.8128937803863383E-2</v>
      </c>
      <c r="T52">
        <f>Q52/'App MODELE'!$Q$4*1000</f>
        <v>0.24807415683462089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8.9208781097898412E-4</v>
      </c>
      <c r="R53" s="72">
        <v>31</v>
      </c>
      <c r="S53" s="27">
        <f t="shared" si="0"/>
        <v>3.3306743241449526E-4</v>
      </c>
      <c r="T53">
        <f>Q53/'App MODELE'!$Q$4*1000</f>
        <v>4.7095756043658756E-3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6.4313307303136063E-4</v>
      </c>
      <c r="R54" s="72">
        <v>31</v>
      </c>
      <c r="S54" s="27">
        <f t="shared" si="0"/>
        <v>2.4011838150812448E-4</v>
      </c>
      <c r="T54">
        <f>Q54/'App MODELE'!$Q$4*1000</f>
        <v>3.3952754357056314E-3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5.8089438854445473E-4</v>
      </c>
      <c r="R55" s="72">
        <v>28</v>
      </c>
      <c r="S55" s="27">
        <f t="shared" si="0"/>
        <v>2.4011838150812448E-4</v>
      </c>
      <c r="T55">
        <f>Q55/'App MODELE'!$Q$4*1000</f>
        <v>3.0667003935405698E-3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6.4313307303136063E-4</v>
      </c>
      <c r="R56" s="72">
        <v>31</v>
      </c>
      <c r="S56" s="27">
        <f t="shared" si="0"/>
        <v>2.4011838150812448E-4</v>
      </c>
      <c r="T56">
        <f>Q56/'App MODELE'!$Q$4*1000</f>
        <v>3.3952754357056314E-3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7.1574487159941722E-3</v>
      </c>
      <c r="R57" s="72">
        <v>30</v>
      </c>
      <c r="S57" s="27">
        <f t="shared" si="0"/>
        <v>2.7613613873434303E-3</v>
      </c>
      <c r="T57">
        <f>Q57/'App MODELE'!$Q$4*1000</f>
        <v>3.7786129848982011E-2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7.6761044200517221E-4</v>
      </c>
      <c r="R58" s="72">
        <v>31</v>
      </c>
      <c r="S58" s="27">
        <f t="shared" si="0"/>
        <v>2.8659290696130983E-4</v>
      </c>
      <c r="T58">
        <f>Q58/'App MODELE'!$Q$4*1000</f>
        <v>4.0524255200357533E-3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6.2238684486905867E-4</v>
      </c>
      <c r="R59" s="72">
        <v>30</v>
      </c>
      <c r="S59" s="27">
        <f t="shared" si="0"/>
        <v>2.4011838150812448E-4</v>
      </c>
      <c r="T59">
        <f>Q59/'App MODELE'!$Q$4*1000</f>
        <v>3.2857504216506107E-3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6.4313307303136063E-4</v>
      </c>
      <c r="R60" s="72">
        <v>31</v>
      </c>
      <c r="S60" s="27">
        <f t="shared" si="0"/>
        <v>2.4011838150812448E-4</v>
      </c>
      <c r="T60">
        <f>Q60/'App MODELE'!$Q$4*1000</f>
        <v>3.3952754357056314E-3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9.7507272362819199E-4</v>
      </c>
      <c r="R61" s="72">
        <v>31</v>
      </c>
      <c r="S61" s="27">
        <f t="shared" si="0"/>
        <v>3.6405044938328556E-4</v>
      </c>
      <c r="T61">
        <f>Q61/'App MODELE'!$Q$4*1000</f>
        <v>5.1476756605859575E-3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2.6140247484500458E-3</v>
      </c>
      <c r="R62" s="72">
        <v>30</v>
      </c>
      <c r="S62" s="27">
        <f t="shared" si="0"/>
        <v>1.0084972023341225E-3</v>
      </c>
      <c r="T62">
        <f>Q62/'App MODELE'!$Q$4*1000</f>
        <v>1.3800151770932563E-2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7.0537175751826638E-3</v>
      </c>
      <c r="R63" s="72">
        <v>31</v>
      </c>
      <c r="S63" s="27">
        <f t="shared" si="0"/>
        <v>2.6335564423471715E-3</v>
      </c>
      <c r="T63">
        <f>Q63/'App MODELE'!$Q$4*1000</f>
        <v>3.7238504778706917E-2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0.40828577023410245</v>
      </c>
      <c r="R64" s="72">
        <v>30</v>
      </c>
      <c r="S64" s="27">
        <f t="shared" si="0"/>
        <v>0.15751765826932965</v>
      </c>
      <c r="T64">
        <f>Q64/'App MODELE'!$Q$4*1000</f>
        <v>2.1554522766028006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0.88966050228399418</v>
      </c>
      <c r="R65" s="72">
        <v>31</v>
      </c>
      <c r="S65" s="27">
        <f t="shared" si="0"/>
        <v>0.33216117916815796</v>
      </c>
      <c r="T65">
        <f>Q65/'App MODELE'!$Q$4*1000</f>
        <v>4.6967611777214353</v>
      </c>
      <c r="V65" s="37">
        <f t="shared" si="1"/>
        <v>0</v>
      </c>
    </row>
    <row r="66" spans="2:22" x14ac:dyDescent="0.2">
      <c r="P66" s="18">
        <v>35065</v>
      </c>
      <c r="Q66">
        <v>5.145790702236563</v>
      </c>
      <c r="R66" s="72">
        <v>31</v>
      </c>
      <c r="S66" s="27">
        <f t="shared" si="0"/>
        <v>1.9212181534634718</v>
      </c>
      <c r="T66">
        <f>Q66/'App MODELE'!$Q$4*1000</f>
        <v>27.166036861136963</v>
      </c>
    </row>
    <row r="67" spans="2:22" x14ac:dyDescent="0.2">
      <c r="P67" s="18">
        <v>35096</v>
      </c>
      <c r="Q67">
        <v>1.1532828235423653</v>
      </c>
      <c r="R67" s="72">
        <v>29</v>
      </c>
      <c r="S67" s="27">
        <f t="shared" ref="S67:S130" si="2">Q67/R67/24/3600*1000000</f>
        <v>0.46028209751850474</v>
      </c>
      <c r="T67">
        <f>Q67/'App MODELE'!$Q$4*1000</f>
        <v>6.0884955313185793</v>
      </c>
    </row>
    <row r="68" spans="2:22" x14ac:dyDescent="0.2">
      <c r="P68" s="18">
        <v>35125</v>
      </c>
      <c r="Q68">
        <v>2.4737594998447214</v>
      </c>
      <c r="R68" s="72">
        <v>31</v>
      </c>
      <c r="S68" s="27">
        <f t="shared" si="2"/>
        <v>0.92359599008539484</v>
      </c>
      <c r="T68">
        <f>Q68/'App MODELE'!$Q$4*1000</f>
        <v>13.059653150906566</v>
      </c>
    </row>
    <row r="69" spans="2:22" x14ac:dyDescent="0.2">
      <c r="P69" s="18">
        <v>35156</v>
      </c>
      <c r="Q69">
        <v>0.10524561546735772</v>
      </c>
      <c r="R69" s="72">
        <v>30</v>
      </c>
      <c r="S69" s="27">
        <f t="shared" si="2"/>
        <v>4.0604018313023814E-2</v>
      </c>
      <c r="T69">
        <f>Q69/'App MODELE'!$Q$4*1000</f>
        <v>0.5556203963011177</v>
      </c>
    </row>
    <row r="70" spans="2:22" x14ac:dyDescent="0.2">
      <c r="P70" s="18">
        <v>35186</v>
      </c>
      <c r="Q70">
        <v>0.15377104313898199</v>
      </c>
      <c r="R70" s="72">
        <v>31</v>
      </c>
      <c r="S70" s="27">
        <f t="shared" si="2"/>
        <v>5.741153044316831E-2</v>
      </c>
      <c r="T70">
        <f>Q70/'App MODELE'!$Q$4*1000</f>
        <v>0.81179940417581031</v>
      </c>
    </row>
    <row r="71" spans="2:22" x14ac:dyDescent="0.2">
      <c r="P71" s="18">
        <v>35217</v>
      </c>
      <c r="Q71">
        <v>4.8940352234870269E-2</v>
      </c>
      <c r="R71" s="72">
        <v>30</v>
      </c>
      <c r="S71" s="27">
        <f t="shared" si="2"/>
        <v>1.8881308732588836E-2</v>
      </c>
      <c r="T71">
        <f>Q71/'App MODELE'!$Q$4*1000</f>
        <v>0.25836950815579279</v>
      </c>
    </row>
    <row r="72" spans="2:22" x14ac:dyDescent="0.2">
      <c r="P72" s="18">
        <v>35247</v>
      </c>
      <c r="Q72">
        <v>1.4273404975663746E-2</v>
      </c>
      <c r="R72" s="72">
        <v>31</v>
      </c>
      <c r="S72" s="27">
        <f t="shared" si="2"/>
        <v>5.3290789186319241E-3</v>
      </c>
      <c r="T72">
        <f>Q72/'App MODELE'!$Q$4*1000</f>
        <v>7.535320966985401E-2</v>
      </c>
    </row>
    <row r="73" spans="2:22" x14ac:dyDescent="0.2">
      <c r="P73" s="18">
        <v>35278</v>
      </c>
      <c r="Q73">
        <v>4.5641701957064296E-3</v>
      </c>
      <c r="R73" s="72">
        <v>31</v>
      </c>
      <c r="S73" s="27">
        <f t="shared" si="2"/>
        <v>1.7040659332834636E-3</v>
      </c>
      <c r="T73">
        <f>Q73/'App MODELE'!$Q$4*1000</f>
        <v>2.4095503092104478E-2</v>
      </c>
    </row>
    <row r="74" spans="2:22" x14ac:dyDescent="0.2">
      <c r="P74" s="18">
        <v>35309</v>
      </c>
      <c r="Q74">
        <v>1.6804444811464581E-2</v>
      </c>
      <c r="R74" s="72">
        <v>30</v>
      </c>
      <c r="S74" s="27">
        <f t="shared" si="2"/>
        <v>6.4831963007193601E-3</v>
      </c>
      <c r="T74">
        <f>Q74/'App MODELE'!$Q$4*1000</f>
        <v>8.8715261384566479E-2</v>
      </c>
    </row>
    <row r="75" spans="2:22" x14ac:dyDescent="0.2">
      <c r="P75" s="18">
        <v>35339</v>
      </c>
      <c r="Q75">
        <v>2.9750091184740989E-2</v>
      </c>
      <c r="R75" s="72">
        <v>31</v>
      </c>
      <c r="S75" s="27">
        <f t="shared" si="2"/>
        <v>1.1107411583311303E-2</v>
      </c>
      <c r="T75">
        <f>Q75/'App MODELE'!$Q$4*1000</f>
        <v>0.15705887015489914</v>
      </c>
    </row>
    <row r="76" spans="2:22" x14ac:dyDescent="0.2">
      <c r="P76" s="18">
        <v>35370</v>
      </c>
      <c r="Q76">
        <v>9.1055195404343217E-2</v>
      </c>
      <c r="R76" s="72">
        <v>30</v>
      </c>
      <c r="S76" s="27">
        <f t="shared" si="2"/>
        <v>3.5129319214638591E-2</v>
      </c>
      <c r="T76">
        <f>Q76/'App MODELE'!$Q$4*1000</f>
        <v>0.48070528668748402</v>
      </c>
    </row>
    <row r="77" spans="2:22" x14ac:dyDescent="0.2">
      <c r="P77" s="18">
        <v>35400</v>
      </c>
      <c r="Q77">
        <v>5.3135239569287736</v>
      </c>
      <c r="R77" s="72">
        <v>31</v>
      </c>
      <c r="S77" s="27">
        <f t="shared" si="2"/>
        <v>1.9838425765116385</v>
      </c>
      <c r="T77">
        <f>Q77/'App MODELE'!$Q$4*1000</f>
        <v>28.051546599771797</v>
      </c>
    </row>
    <row r="78" spans="2:22" x14ac:dyDescent="0.2">
      <c r="P78" s="18">
        <v>35431</v>
      </c>
      <c r="Q78">
        <v>5.3487925448046871</v>
      </c>
      <c r="R78" s="72">
        <v>31</v>
      </c>
      <c r="S78" s="27">
        <f t="shared" si="2"/>
        <v>1.9970103587233747</v>
      </c>
      <c r="T78">
        <f>Q78/'App MODELE'!$Q$4*1000</f>
        <v>28.237739123665332</v>
      </c>
    </row>
    <row r="79" spans="2:22" x14ac:dyDescent="0.2">
      <c r="P79" s="18">
        <v>35462</v>
      </c>
      <c r="Q79">
        <v>0.23360252910751991</v>
      </c>
      <c r="R79" s="72">
        <v>28</v>
      </c>
      <c r="S79" s="27">
        <f t="shared" si="2"/>
        <v>9.6561891992195739E-2</v>
      </c>
      <c r="T79">
        <f>Q79/'App MODELE'!$Q$4*1000</f>
        <v>1.2332516582595288</v>
      </c>
    </row>
    <row r="80" spans="2:22" x14ac:dyDescent="0.2">
      <c r="P80" s="18">
        <v>35490</v>
      </c>
      <c r="Q80">
        <v>0.16173759475330596</v>
      </c>
      <c r="R80" s="72">
        <v>31</v>
      </c>
      <c r="S80" s="27">
        <f t="shared" si="2"/>
        <v>6.038590007217217E-2</v>
      </c>
      <c r="T80">
        <f>Q80/'App MODELE'!$Q$4*1000</f>
        <v>0.85385700957293831</v>
      </c>
    </row>
    <row r="81" spans="16:20" x14ac:dyDescent="0.2">
      <c r="P81" s="18">
        <v>35521</v>
      </c>
      <c r="Q81">
        <v>0.53979611055493426</v>
      </c>
      <c r="R81" s="72">
        <v>30</v>
      </c>
      <c r="S81" s="27">
        <f t="shared" si="2"/>
        <v>0.20825467228199626</v>
      </c>
      <c r="T81">
        <f>Q81/'App MODELE'!$Q$4*1000</f>
        <v>2.8497313406975731</v>
      </c>
    </row>
    <row r="82" spans="16:20" x14ac:dyDescent="0.2">
      <c r="P82" s="18">
        <v>35551</v>
      </c>
      <c r="Q82">
        <v>6.2985548700748739E-2</v>
      </c>
      <c r="R82" s="72">
        <v>31</v>
      </c>
      <c r="S82" s="27">
        <f t="shared" si="2"/>
        <v>2.3516109879311808E-2</v>
      </c>
      <c r="T82">
        <f>Q82/'App MODELE'!$Q$4*1000</f>
        <v>0.33251794267104179</v>
      </c>
    </row>
    <row r="83" spans="16:20" x14ac:dyDescent="0.2">
      <c r="P83" s="18">
        <v>35582</v>
      </c>
      <c r="Q83">
        <v>4.2260066766609053E-2</v>
      </c>
      <c r="R83" s="72">
        <v>30</v>
      </c>
      <c r="S83" s="27">
        <f t="shared" si="2"/>
        <v>1.6304038104401643E-2</v>
      </c>
      <c r="T83">
        <f>Q83/'App MODELE'!$Q$4*1000</f>
        <v>0.22310245363007633</v>
      </c>
    </row>
    <row r="84" spans="16:20" x14ac:dyDescent="0.2">
      <c r="P84" s="18">
        <v>35612</v>
      </c>
      <c r="Q84">
        <v>3.0268746888798537E-2</v>
      </c>
      <c r="R84" s="72">
        <v>31</v>
      </c>
      <c r="S84" s="27">
        <f t="shared" si="2"/>
        <v>1.130105543936624E-2</v>
      </c>
      <c r="T84">
        <f>Q84/'App MODELE'!$Q$4*1000</f>
        <v>0.15979699550627463</v>
      </c>
    </row>
    <row r="85" spans="16:20" x14ac:dyDescent="0.2">
      <c r="P85" s="18">
        <v>35643</v>
      </c>
      <c r="Q85">
        <v>2.7986661790945326E-2</v>
      </c>
      <c r="R85" s="72">
        <v>31</v>
      </c>
      <c r="S85" s="27">
        <f t="shared" si="2"/>
        <v>1.0449022472724511E-2</v>
      </c>
      <c r="T85">
        <f>Q85/'App MODELE'!$Q$4*1000</f>
        <v>0.1477492439602224</v>
      </c>
    </row>
    <row r="86" spans="16:20" x14ac:dyDescent="0.2">
      <c r="P86" s="18">
        <v>35674</v>
      </c>
      <c r="Q86">
        <v>1.6576236301679259E-2</v>
      </c>
      <c r="R86" s="72">
        <v>30</v>
      </c>
      <c r="S86" s="27">
        <f t="shared" si="2"/>
        <v>6.3951528941663801E-3</v>
      </c>
      <c r="T86">
        <f>Q86/'App MODELE'!$Q$4*1000</f>
        <v>8.7510486229961243E-2</v>
      </c>
    </row>
    <row r="87" spans="16:20" x14ac:dyDescent="0.2">
      <c r="P87" s="18">
        <v>35704</v>
      </c>
      <c r="Q87">
        <v>0.16889504346930001</v>
      </c>
      <c r="R87" s="72">
        <v>31</v>
      </c>
      <c r="S87" s="27">
        <f t="shared" si="2"/>
        <v>6.3058185285730289E-2</v>
      </c>
      <c r="T87">
        <f>Q87/'App MODELE'!$Q$4*1000</f>
        <v>0.89164313942191964</v>
      </c>
    </row>
    <row r="88" spans="16:20" x14ac:dyDescent="0.2">
      <c r="P88" s="18">
        <v>35735</v>
      </c>
      <c r="Q88">
        <v>0.37191763226558694</v>
      </c>
      <c r="R88" s="72">
        <v>30</v>
      </c>
      <c r="S88" s="27">
        <f t="shared" si="2"/>
        <v>0.14348674084320484</v>
      </c>
      <c r="T88">
        <f>Q88/'App MODELE'!$Q$4*1000</f>
        <v>1.9634549269643489</v>
      </c>
    </row>
    <row r="89" spans="16:20" x14ac:dyDescent="0.2">
      <c r="P89" s="18">
        <v>35765</v>
      </c>
      <c r="Q89">
        <v>0.54060521345326396</v>
      </c>
      <c r="R89" s="72">
        <v>31</v>
      </c>
      <c r="S89" s="27">
        <f t="shared" si="2"/>
        <v>0.20183886404318396</v>
      </c>
      <c r="T89">
        <f>Q89/'App MODELE'!$Q$4*1000</f>
        <v>2.8540028162457185</v>
      </c>
    </row>
    <row r="90" spans="16:20" x14ac:dyDescent="0.2">
      <c r="P90" s="18">
        <v>35796</v>
      </c>
      <c r="Q90">
        <v>0.23335357436957227</v>
      </c>
      <c r="R90" s="72">
        <v>31</v>
      </c>
      <c r="S90" s="27">
        <f t="shared" si="2"/>
        <v>8.7124243716238156E-2</v>
      </c>
      <c r="T90">
        <f>Q90/'App MODELE'!$Q$4*1000</f>
        <v>1.2319373580908684</v>
      </c>
    </row>
    <row r="91" spans="16:20" x14ac:dyDescent="0.2">
      <c r="P91" s="18">
        <v>35827</v>
      </c>
      <c r="Q91">
        <v>1.1486149222058468</v>
      </c>
      <c r="R91" s="72">
        <v>28</v>
      </c>
      <c r="S91" s="27">
        <f t="shared" si="2"/>
        <v>0.47479122114990363</v>
      </c>
      <c r="T91">
        <f>Q91/'App MODELE'!$Q$4*1000</f>
        <v>6.0638524031561971</v>
      </c>
    </row>
    <row r="92" spans="16:20" x14ac:dyDescent="0.2">
      <c r="P92" s="18">
        <v>35855</v>
      </c>
      <c r="Q92">
        <v>4.7073191700263105E-2</v>
      </c>
      <c r="R92" s="72">
        <v>31</v>
      </c>
      <c r="S92" s="27">
        <f t="shared" si="2"/>
        <v>1.7575116375546262E-2</v>
      </c>
      <c r="T92">
        <f>Q92/'App MODELE'!$Q$4*1000</f>
        <v>0.248512256890841</v>
      </c>
    </row>
    <row r="93" spans="16:20" x14ac:dyDescent="0.2">
      <c r="P93" s="18">
        <v>35886</v>
      </c>
      <c r="Q93">
        <v>4.4583644320786889E-2</v>
      </c>
      <c r="R93" s="72">
        <v>30</v>
      </c>
      <c r="S93" s="27">
        <f t="shared" si="2"/>
        <v>1.7200480062031977E-2</v>
      </c>
      <c r="T93">
        <f>Q93/'App MODELE'!$Q$4*1000</f>
        <v>0.23536925520423868</v>
      </c>
    </row>
    <row r="94" spans="16:20" x14ac:dyDescent="0.2">
      <c r="P94" s="18">
        <v>35916</v>
      </c>
      <c r="Q94">
        <v>3.2882771637248613E-2</v>
      </c>
      <c r="R94" s="72">
        <v>31</v>
      </c>
      <c r="S94" s="27">
        <f t="shared" si="2"/>
        <v>1.2277020473883144E-2</v>
      </c>
      <c r="T94">
        <f>Q94/'App MODELE'!$Q$4*1000</f>
        <v>0.17359714727720735</v>
      </c>
    </row>
    <row r="95" spans="16:20" x14ac:dyDescent="0.2">
      <c r="P95" s="18">
        <v>35947</v>
      </c>
      <c r="Q95">
        <v>2.0912197987600366E-2</v>
      </c>
      <c r="R95" s="72">
        <v>30</v>
      </c>
      <c r="S95" s="27">
        <f t="shared" si="2"/>
        <v>8.0679776186729796E-3</v>
      </c>
      <c r="T95">
        <f>Q95/'App MODELE'!$Q$4*1000</f>
        <v>0.1104012141674605</v>
      </c>
    </row>
    <row r="96" spans="16:20" x14ac:dyDescent="0.2">
      <c r="P96" s="18">
        <v>35977</v>
      </c>
      <c r="Q96">
        <v>8.4644610902191979E-3</v>
      </c>
      <c r="R96" s="72">
        <v>31</v>
      </c>
      <c r="S96" s="27">
        <f t="shared" si="2"/>
        <v>3.160267730816606E-3</v>
      </c>
      <c r="T96">
        <f>Q96/'App MODELE'!$Q$4*1000</f>
        <v>4.4686205734448307E-2</v>
      </c>
    </row>
    <row r="97" spans="16:20" x14ac:dyDescent="0.2">
      <c r="P97" s="18">
        <v>36008</v>
      </c>
      <c r="Q97">
        <v>6.1616297642036778E-3</v>
      </c>
      <c r="R97" s="72">
        <v>31</v>
      </c>
      <c r="S97" s="27">
        <f t="shared" si="2"/>
        <v>2.3004890099326751E-3</v>
      </c>
      <c r="T97">
        <f>Q97/'App MODELE'!$Q$4*1000</f>
        <v>3.2528929174341033E-2</v>
      </c>
    </row>
    <row r="98" spans="16:20" x14ac:dyDescent="0.2">
      <c r="P98" s="18">
        <v>36039</v>
      </c>
      <c r="Q98">
        <v>5.4147655503608092E-3</v>
      </c>
      <c r="R98" s="72">
        <v>30</v>
      </c>
      <c r="S98" s="27">
        <f t="shared" si="2"/>
        <v>2.0890299191206824E-3</v>
      </c>
      <c r="T98">
        <f>Q98/'App MODELE'!$Q$4*1000</f>
        <v>2.8586028668360308E-2</v>
      </c>
    </row>
    <row r="99" spans="16:20" x14ac:dyDescent="0.2">
      <c r="P99" s="18">
        <v>36069</v>
      </c>
      <c r="Q99">
        <v>5.1450645842508851E-3</v>
      </c>
      <c r="R99" s="72">
        <v>31</v>
      </c>
      <c r="S99" s="27">
        <f t="shared" si="2"/>
        <v>1.9209470520649959E-3</v>
      </c>
      <c r="T99">
        <f>Q99/'App MODELE'!$Q$4*1000</f>
        <v>2.7162203485645051E-2</v>
      </c>
    </row>
    <row r="100" spans="16:20" x14ac:dyDescent="0.2">
      <c r="P100" s="18">
        <v>36100</v>
      </c>
      <c r="Q100">
        <v>5.8504363417691491E-3</v>
      </c>
      <c r="R100" s="72">
        <v>30</v>
      </c>
      <c r="S100" s="27">
        <f t="shared" si="2"/>
        <v>2.2571127861763692E-3</v>
      </c>
      <c r="T100">
        <f>Q100/'App MODELE'!$Q$4*1000</f>
        <v>3.0886053963515733E-2</v>
      </c>
    </row>
    <row r="101" spans="16:20" x14ac:dyDescent="0.2">
      <c r="P101" s="18">
        <v>36130</v>
      </c>
      <c r="Q101">
        <v>0.1063244193317974</v>
      </c>
      <c r="R101" s="72">
        <v>31</v>
      </c>
      <c r="S101" s="27">
        <f t="shared" si="2"/>
        <v>3.969699049126247E-2</v>
      </c>
      <c r="T101">
        <f>Q101/'App MODELE'!$Q$4*1000</f>
        <v>0.5613156970319787</v>
      </c>
    </row>
    <row r="102" spans="16:20" x14ac:dyDescent="0.2">
      <c r="P102" s="18">
        <v>36161</v>
      </c>
      <c r="Q102">
        <v>3.4252022695960477E-2</v>
      </c>
      <c r="R102" s="72">
        <v>31</v>
      </c>
      <c r="S102" s="27">
        <f t="shared" si="2"/>
        <v>1.278824025386816E-2</v>
      </c>
      <c r="T102">
        <f>Q102/'App MODELE'!$Q$4*1000</f>
        <v>0.18082579820483835</v>
      </c>
    </row>
    <row r="103" spans="16:20" x14ac:dyDescent="0.2">
      <c r="P103" s="18">
        <v>36192</v>
      </c>
      <c r="Q103">
        <v>1.8464143064448727E-3</v>
      </c>
      <c r="R103" s="72">
        <v>28</v>
      </c>
      <c r="S103" s="27">
        <f t="shared" si="2"/>
        <v>7.6323342693653798E-4</v>
      </c>
      <c r="T103">
        <f>Q103/'App MODELE'!$Q$4*1000</f>
        <v>9.747726250896805E-3</v>
      </c>
    </row>
    <row r="104" spans="16:20" x14ac:dyDescent="0.2">
      <c r="P104" s="18">
        <v>36220</v>
      </c>
      <c r="Q104">
        <v>3.4438738749421245E-3</v>
      </c>
      <c r="R104" s="72">
        <v>31</v>
      </c>
      <c r="S104" s="27">
        <f t="shared" si="2"/>
        <v>1.2857952042047956E-3</v>
      </c>
      <c r="T104">
        <f>Q104/'App MODELE'!$Q$4*1000</f>
        <v>1.8181152333133378E-2</v>
      </c>
    </row>
    <row r="105" spans="16:20" x14ac:dyDescent="0.2">
      <c r="P105" s="18">
        <v>36251</v>
      </c>
      <c r="Q105">
        <v>8.9208781097898388E-3</v>
      </c>
      <c r="R105" s="72">
        <v>30</v>
      </c>
      <c r="S105" s="27">
        <f t="shared" si="2"/>
        <v>3.44169680161645E-3</v>
      </c>
      <c r="T105">
        <f>Q105/'App MODELE'!$Q$4*1000</f>
        <v>4.7095756043658746E-2</v>
      </c>
    </row>
    <row r="106" spans="16:20" x14ac:dyDescent="0.2">
      <c r="P106" s="18">
        <v>36281</v>
      </c>
      <c r="Q106">
        <v>8.2777450367584795E-3</v>
      </c>
      <c r="R106" s="72">
        <v>31</v>
      </c>
      <c r="S106" s="27">
        <f t="shared" si="2"/>
        <v>3.090555942636828E-3</v>
      </c>
      <c r="T106">
        <f>Q106/'App MODELE'!$Q$4*1000</f>
        <v>4.3700480607953118E-2</v>
      </c>
    </row>
    <row r="107" spans="16:20" x14ac:dyDescent="0.2">
      <c r="P107" s="18">
        <v>36312</v>
      </c>
      <c r="Q107">
        <v>2.5932785202877435E-3</v>
      </c>
      <c r="R107" s="72">
        <v>30</v>
      </c>
      <c r="S107" s="27">
        <f t="shared" si="2"/>
        <v>1.0004932562838516E-3</v>
      </c>
      <c r="T107">
        <f>Q107/'App MODELE'!$Q$4*1000</f>
        <v>1.3690626756877541E-2</v>
      </c>
    </row>
    <row r="108" spans="16:20" x14ac:dyDescent="0.2">
      <c r="P108" s="18">
        <v>36342</v>
      </c>
      <c r="Q108">
        <v>5.4770042348477157E-3</v>
      </c>
      <c r="R108" s="72">
        <v>31</v>
      </c>
      <c r="S108" s="27">
        <f t="shared" si="2"/>
        <v>2.0448791199401566E-3</v>
      </c>
      <c r="T108">
        <f>Q108/'App MODELE'!$Q$4*1000</f>
        <v>2.8914603710525372E-2</v>
      </c>
    </row>
    <row r="109" spans="16:20" x14ac:dyDescent="0.2">
      <c r="P109" s="18">
        <v>36373</v>
      </c>
      <c r="Q109">
        <v>4.3359616859211074E-3</v>
      </c>
      <c r="R109" s="72">
        <v>31</v>
      </c>
      <c r="S109" s="27">
        <f t="shared" si="2"/>
        <v>1.6188626366192905E-3</v>
      </c>
      <c r="T109">
        <f>Q109/'App MODELE'!$Q$4*1000</f>
        <v>2.2890727937499248E-2</v>
      </c>
    </row>
    <row r="110" spans="16:20" x14ac:dyDescent="0.2">
      <c r="P110" s="18">
        <v>36404</v>
      </c>
      <c r="Q110">
        <v>2.2613388696909125E-3</v>
      </c>
      <c r="R110" s="72">
        <v>30</v>
      </c>
      <c r="S110" s="27">
        <f t="shared" si="2"/>
        <v>8.7243011947951883E-4</v>
      </c>
      <c r="T110">
        <f>Q110/'App MODELE'!$Q$4*1000</f>
        <v>1.1938226531997217E-2</v>
      </c>
    </row>
    <row r="111" spans="16:20" x14ac:dyDescent="0.2">
      <c r="P111" s="18">
        <v>36434</v>
      </c>
      <c r="Q111">
        <v>1.2489229353705771E-2</v>
      </c>
      <c r="R111" s="72">
        <v>31</v>
      </c>
      <c r="S111" s="27">
        <f t="shared" si="2"/>
        <v>4.6629440538029322E-3</v>
      </c>
      <c r="T111">
        <f>Q111/'App MODELE'!$Q$4*1000</f>
        <v>6.5934058461122227E-2</v>
      </c>
    </row>
    <row r="112" spans="16:20" x14ac:dyDescent="0.2">
      <c r="P112" s="18">
        <v>36465</v>
      </c>
      <c r="Q112">
        <v>0.10252785957809618</v>
      </c>
      <c r="R112" s="72">
        <v>30</v>
      </c>
      <c r="S112" s="27">
        <f t="shared" si="2"/>
        <v>3.955550138043834E-2</v>
      </c>
      <c r="T112">
        <f>Q112/'App MODELE'!$Q$4*1000</f>
        <v>0.54127261945991023</v>
      </c>
    </row>
    <row r="113" spans="16:20" x14ac:dyDescent="0.2">
      <c r="P113" s="18">
        <v>36495</v>
      </c>
      <c r="Q113">
        <v>6.1139134394303817E-2</v>
      </c>
      <c r="R113" s="72">
        <v>31</v>
      </c>
      <c r="S113" s="27">
        <f t="shared" si="2"/>
        <v>2.2826737751756202E-2</v>
      </c>
      <c r="T113">
        <f>Q113/'App MODELE'!$Q$4*1000</f>
        <v>0.32277021642014475</v>
      </c>
    </row>
    <row r="114" spans="16:20" x14ac:dyDescent="0.2">
      <c r="P114" s="18">
        <v>36526</v>
      </c>
      <c r="Q114">
        <v>3.1077849787128298E-2</v>
      </c>
      <c r="R114" s="72">
        <v>31</v>
      </c>
      <c r="S114" s="27">
        <f t="shared" si="2"/>
        <v>1.1603139854811938E-2</v>
      </c>
      <c r="T114">
        <f>Q114/'App MODELE'!$Q$4*1000</f>
        <v>0.16406847105442035</v>
      </c>
    </row>
    <row r="115" spans="16:20" x14ac:dyDescent="0.2">
      <c r="P115" s="18">
        <v>36557</v>
      </c>
      <c r="Q115">
        <v>3.3401427341306147E-3</v>
      </c>
      <c r="R115" s="72">
        <v>29</v>
      </c>
      <c r="S115" s="27">
        <f t="shared" si="2"/>
        <v>1.3330710145795877E-3</v>
      </c>
      <c r="T115">
        <f>Q115/'App MODELE'!$Q$4*1000</f>
        <v>1.7633527262858276E-2</v>
      </c>
    </row>
    <row r="116" spans="16:20" x14ac:dyDescent="0.2">
      <c r="P116" s="18">
        <v>36586</v>
      </c>
      <c r="Q116">
        <v>2.3028313260155171E-3</v>
      </c>
      <c r="R116" s="72">
        <v>31</v>
      </c>
      <c r="S116" s="27">
        <f t="shared" si="2"/>
        <v>8.5977872088392965E-4</v>
      </c>
      <c r="T116">
        <f>Q116/'App MODELE'!$Q$4*1000</f>
        <v>1.2157276560107261E-2</v>
      </c>
    </row>
    <row r="117" spans="16:20" x14ac:dyDescent="0.2">
      <c r="P117" s="18">
        <v>36617</v>
      </c>
      <c r="Q117">
        <v>0.10134532457284495</v>
      </c>
      <c r="R117" s="72">
        <v>30</v>
      </c>
      <c r="S117" s="27">
        <f t="shared" si="2"/>
        <v>3.9099276455572894E-2</v>
      </c>
      <c r="T117">
        <f>Q117/'App MODELE'!$Q$4*1000</f>
        <v>0.53502969365877384</v>
      </c>
    </row>
    <row r="118" spans="16:20" x14ac:dyDescent="0.2">
      <c r="P118" s="18">
        <v>36647</v>
      </c>
      <c r="Q118">
        <v>6.4520769584759056E-3</v>
      </c>
      <c r="R118" s="72">
        <v>31</v>
      </c>
      <c r="S118" s="27">
        <f t="shared" si="2"/>
        <v>2.4089295693234414E-3</v>
      </c>
      <c r="T118">
        <f>Q118/'App MODELE'!$Q$4*1000</f>
        <v>3.4062279371111323E-2</v>
      </c>
    </row>
    <row r="119" spans="16:20" x14ac:dyDescent="0.2">
      <c r="P119" s="18">
        <v>36678</v>
      </c>
      <c r="Q119">
        <v>1.4107435150365324E-3</v>
      </c>
      <c r="R119" s="72">
        <v>30</v>
      </c>
      <c r="S119" s="27">
        <f t="shared" si="2"/>
        <v>5.4426833141841538E-4</v>
      </c>
      <c r="T119">
        <f>Q119/'App MODELE'!$Q$4*1000</f>
        <v>7.4477009557413817E-3</v>
      </c>
    </row>
    <row r="120" spans="16:20" x14ac:dyDescent="0.2">
      <c r="P120" s="18">
        <v>36708</v>
      </c>
      <c r="Q120">
        <v>1.2862661460627213E-3</v>
      </c>
      <c r="R120" s="72">
        <v>31</v>
      </c>
      <c r="S120" s="27">
        <f t="shared" si="2"/>
        <v>4.8023676301624897E-4</v>
      </c>
      <c r="T120">
        <f>Q120/'App MODELE'!$Q$4*1000</f>
        <v>6.7905508714112628E-3</v>
      </c>
    </row>
    <row r="121" spans="16:20" x14ac:dyDescent="0.2">
      <c r="P121" s="18">
        <v>36739</v>
      </c>
      <c r="Q121">
        <v>1.2862661460627213E-3</v>
      </c>
      <c r="R121" s="72">
        <v>31</v>
      </c>
      <c r="S121" s="27">
        <f t="shared" si="2"/>
        <v>4.8023676301624897E-4</v>
      </c>
      <c r="T121">
        <f>Q121/'App MODELE'!$Q$4*1000</f>
        <v>6.7905508714112628E-3</v>
      </c>
    </row>
    <row r="122" spans="16:20" x14ac:dyDescent="0.2">
      <c r="P122" s="18">
        <v>36770</v>
      </c>
      <c r="Q122">
        <v>1.2655199179004192E-3</v>
      </c>
      <c r="R122" s="72">
        <v>30</v>
      </c>
      <c r="S122" s="27">
        <f t="shared" si="2"/>
        <v>4.8824070906651977E-4</v>
      </c>
      <c r="T122">
        <f>Q122/'App MODELE'!$Q$4*1000</f>
        <v>6.6810258573562417E-3</v>
      </c>
    </row>
    <row r="123" spans="16:20" x14ac:dyDescent="0.2">
      <c r="P123" s="18">
        <v>36800</v>
      </c>
      <c r="Q123">
        <v>0.22262777440966214</v>
      </c>
      <c r="R123" s="72">
        <v>31</v>
      </c>
      <c r="S123" s="27">
        <f t="shared" si="2"/>
        <v>8.3119688773022019E-2</v>
      </c>
      <c r="T123">
        <f>Q123/'App MODELE'!$Q$4*1000</f>
        <v>1.1753129258244228</v>
      </c>
    </row>
    <row r="124" spans="16:20" x14ac:dyDescent="0.2">
      <c r="P124" s="18">
        <v>36831</v>
      </c>
      <c r="Q124">
        <v>3.5123364278777179E-2</v>
      </c>
      <c r="R124" s="72">
        <v>30</v>
      </c>
      <c r="S124" s="27">
        <f t="shared" si="2"/>
        <v>1.3550680663108479E-2</v>
      </c>
      <c r="T124">
        <f>Q124/'App MODELE'!$Q$4*1000</f>
        <v>0.18542584879514931</v>
      </c>
    </row>
    <row r="125" spans="16:20" x14ac:dyDescent="0.2">
      <c r="P125" s="18">
        <v>36861</v>
      </c>
      <c r="Q125">
        <v>1.2868677866794271</v>
      </c>
      <c r="R125" s="72">
        <v>31</v>
      </c>
      <c r="S125" s="27">
        <f t="shared" si="2"/>
        <v>0.48046138988927239</v>
      </c>
      <c r="T125">
        <f>Q125/'App MODELE'!$Q$4*1000</f>
        <v>6.7937270968188539</v>
      </c>
    </row>
    <row r="126" spans="16:20" x14ac:dyDescent="0.2">
      <c r="P126" s="18">
        <v>36892</v>
      </c>
      <c r="Q126">
        <v>0.52543972066662126</v>
      </c>
      <c r="R126" s="72">
        <v>31</v>
      </c>
      <c r="S126" s="27">
        <f t="shared" si="2"/>
        <v>0.19617671769213757</v>
      </c>
      <c r="T126">
        <f>Q126/'App MODELE'!$Q$4*1000</f>
        <v>2.7739400309714988</v>
      </c>
    </row>
    <row r="127" spans="16:20" x14ac:dyDescent="0.2">
      <c r="P127" s="18">
        <v>36923</v>
      </c>
      <c r="Q127">
        <v>1.2053558562297435E-2</v>
      </c>
      <c r="R127" s="72">
        <v>28</v>
      </c>
      <c r="S127" s="27">
        <f t="shared" si="2"/>
        <v>4.9824564162935826E-3</v>
      </c>
      <c r="T127">
        <f>Q127/'App MODELE'!$Q$4*1000</f>
        <v>6.3634033165966816E-2</v>
      </c>
    </row>
    <row r="128" spans="16:20" x14ac:dyDescent="0.2">
      <c r="P128" s="18">
        <v>36951</v>
      </c>
      <c r="Q128">
        <v>5.8711825699314518E-3</v>
      </c>
      <c r="R128" s="72">
        <v>31</v>
      </c>
      <c r="S128" s="27">
        <f t="shared" si="2"/>
        <v>2.19204845054191E-3</v>
      </c>
      <c r="T128">
        <f>Q128/'App MODELE'!$Q$4*1000</f>
        <v>3.0995578977570753E-2</v>
      </c>
    </row>
    <row r="129" spans="16:20" x14ac:dyDescent="0.2">
      <c r="P129" s="18">
        <v>36982</v>
      </c>
      <c r="Q129">
        <v>1.8671605346071757E-3</v>
      </c>
      <c r="R129" s="72">
        <v>30</v>
      </c>
      <c r="S129" s="27">
        <f t="shared" si="2"/>
        <v>7.2035514452437337E-4</v>
      </c>
      <c r="T129">
        <f>Q129/'App MODELE'!$Q$4*1000</f>
        <v>9.8572512649518305E-3</v>
      </c>
    </row>
    <row r="130" spans="16:20" x14ac:dyDescent="0.2">
      <c r="P130" s="18">
        <v>37012</v>
      </c>
      <c r="Q130">
        <v>2.4480549231516309E-3</v>
      </c>
      <c r="R130" s="72">
        <v>31</v>
      </c>
      <c r="S130" s="27">
        <f t="shared" si="2"/>
        <v>9.1399900057931272E-4</v>
      </c>
      <c r="T130">
        <f>Q130/'App MODELE'!$Q$4*1000</f>
        <v>1.2923951658492402E-2</v>
      </c>
    </row>
    <row r="131" spans="16:20" x14ac:dyDescent="0.2">
      <c r="P131" s="18">
        <v>37043</v>
      </c>
      <c r="Q131">
        <v>1.90865299093178E-3</v>
      </c>
      <c r="R131" s="72">
        <v>30</v>
      </c>
      <c r="S131" s="27">
        <f t="shared" ref="S131:S194" si="3">Q131/R131/24/3600*1000000</f>
        <v>7.363630366249152E-4</v>
      </c>
      <c r="T131">
        <f>Q131/'App MODELE'!$Q$4*1000</f>
        <v>1.0076301293061873E-2</v>
      </c>
    </row>
    <row r="132" spans="16:20" x14ac:dyDescent="0.2">
      <c r="P132" s="18">
        <v>37073</v>
      </c>
      <c r="Q132">
        <v>1.6804444811464577E-3</v>
      </c>
      <c r="R132" s="72">
        <v>31</v>
      </c>
      <c r="S132" s="27">
        <f t="shared" si="3"/>
        <v>6.2740609361800241E-4</v>
      </c>
      <c r="T132">
        <f>Q132/'App MODELE'!$Q$4*1000</f>
        <v>8.8715261384566448E-3</v>
      </c>
    </row>
    <row r="133" spans="16:20" x14ac:dyDescent="0.2">
      <c r="P133" s="18">
        <v>37104</v>
      </c>
      <c r="Q133">
        <v>1.3277586023873252E-3</v>
      </c>
      <c r="R133" s="72">
        <v>31</v>
      </c>
      <c r="S133" s="27">
        <f t="shared" si="3"/>
        <v>4.9572827150064409E-4</v>
      </c>
      <c r="T133">
        <f>Q133/'App MODELE'!$Q$4*1000</f>
        <v>7.0096008995213033E-3</v>
      </c>
    </row>
    <row r="134" spans="16:20" x14ac:dyDescent="0.2">
      <c r="P134" s="18">
        <v>37135</v>
      </c>
      <c r="Q134">
        <v>1.2447736897381173E-3</v>
      </c>
      <c r="R134" s="72">
        <v>30</v>
      </c>
      <c r="S134" s="27">
        <f t="shared" si="3"/>
        <v>4.8023676301624897E-4</v>
      </c>
      <c r="T134">
        <f>Q134/'App MODELE'!$Q$4*1000</f>
        <v>6.5715008433012215E-3</v>
      </c>
    </row>
    <row r="135" spans="16:20" x14ac:dyDescent="0.2">
      <c r="P135" s="18">
        <v>37165</v>
      </c>
      <c r="Q135">
        <v>1.2862661460627213E-3</v>
      </c>
      <c r="R135" s="72">
        <v>31</v>
      </c>
      <c r="S135" s="27">
        <f t="shared" si="3"/>
        <v>4.8023676301624897E-4</v>
      </c>
      <c r="T135">
        <f>Q135/'App MODELE'!$Q$4*1000</f>
        <v>6.7905508714112628E-3</v>
      </c>
    </row>
    <row r="136" spans="16:20" x14ac:dyDescent="0.2">
      <c r="P136" s="18">
        <v>37196</v>
      </c>
      <c r="Q136">
        <v>5.7467052009576381E-3</v>
      </c>
      <c r="R136" s="72">
        <v>30</v>
      </c>
      <c r="S136" s="27">
        <f t="shared" si="3"/>
        <v>2.2170930559250149E-3</v>
      </c>
      <c r="T136">
        <f>Q136/'App MODELE'!$Q$4*1000</f>
        <v>3.0338428893240621E-2</v>
      </c>
    </row>
    <row r="137" spans="16:20" x14ac:dyDescent="0.2">
      <c r="P137" s="18">
        <v>37226</v>
      </c>
      <c r="Q137">
        <v>2.2323978814045007</v>
      </c>
      <c r="R137" s="72">
        <v>31</v>
      </c>
      <c r="S137" s="27">
        <f t="shared" si="3"/>
        <v>0.83348188523166844</v>
      </c>
      <c r="T137">
        <f>Q137/'App MODELE'!$Q$4*1000</f>
        <v>11.78543913739046</v>
      </c>
    </row>
    <row r="138" spans="16:20" x14ac:dyDescent="0.2">
      <c r="P138" s="18">
        <v>37257</v>
      </c>
      <c r="Q138">
        <v>2.1783539570417051E-3</v>
      </c>
      <c r="R138" s="72">
        <v>31</v>
      </c>
      <c r="S138" s="27">
        <f t="shared" si="3"/>
        <v>8.1330419543074412E-4</v>
      </c>
      <c r="T138">
        <f>Q138/'App MODELE'!$Q$4*1000</f>
        <v>1.1500126475777138E-2</v>
      </c>
    </row>
    <row r="139" spans="16:20" x14ac:dyDescent="0.2">
      <c r="P139" s="18">
        <v>37288</v>
      </c>
      <c r="Q139">
        <v>1.3485048305496268E-3</v>
      </c>
      <c r="R139" s="72">
        <v>28</v>
      </c>
      <c r="S139" s="27">
        <f t="shared" si="3"/>
        <v>5.574176713581461E-4</v>
      </c>
      <c r="T139">
        <f>Q139/'App MODELE'!$Q$4*1000</f>
        <v>7.1191259135763218E-3</v>
      </c>
    </row>
    <row r="140" spans="16:20" x14ac:dyDescent="0.2">
      <c r="P140" s="18">
        <v>37316</v>
      </c>
      <c r="Q140">
        <v>0.16698639047836827</v>
      </c>
      <c r="R140" s="72">
        <v>31</v>
      </c>
      <c r="S140" s="27">
        <f t="shared" si="3"/>
        <v>6.2345575895448119E-2</v>
      </c>
      <c r="T140">
        <f>Q140/'App MODELE'!$Q$4*1000</f>
        <v>0.88156683812885805</v>
      </c>
    </row>
    <row r="141" spans="16:20" x14ac:dyDescent="0.2">
      <c r="P141" s="18">
        <v>37347</v>
      </c>
      <c r="Q141">
        <v>0.31899400422355462</v>
      </c>
      <c r="R141" s="72">
        <v>30</v>
      </c>
      <c r="S141" s="27">
        <f t="shared" si="3"/>
        <v>0.12306867446896395</v>
      </c>
      <c r="T141">
        <f>Q141/'App MODELE'!$Q$4*1000</f>
        <v>1.6840566161099917</v>
      </c>
    </row>
    <row r="142" spans="16:20" x14ac:dyDescent="0.2">
      <c r="P142" s="18">
        <v>37377</v>
      </c>
      <c r="Q142">
        <v>1.6265042879244723E-2</v>
      </c>
      <c r="R142" s="72">
        <v>31</v>
      </c>
      <c r="S142" s="27">
        <f t="shared" si="3"/>
        <v>6.0726713258828858E-3</v>
      </c>
      <c r="T142">
        <f>Q142/'App MODELE'!$Q$4*1000</f>
        <v>8.5867611019135912E-2</v>
      </c>
    </row>
    <row r="143" spans="16:20" x14ac:dyDescent="0.2">
      <c r="P143" s="18">
        <v>37408</v>
      </c>
      <c r="Q143">
        <v>1.2447736897381173E-3</v>
      </c>
      <c r="R143" s="72">
        <v>30</v>
      </c>
      <c r="S143" s="27">
        <f t="shared" si="3"/>
        <v>4.8023676301624897E-4</v>
      </c>
      <c r="T143">
        <f>Q143/'App MODELE'!$Q$4*1000</f>
        <v>6.5715008433012215E-3</v>
      </c>
    </row>
    <row r="144" spans="16:20" x14ac:dyDescent="0.2">
      <c r="P144" s="18">
        <v>37438</v>
      </c>
      <c r="Q144">
        <v>1.2862661460627213E-3</v>
      </c>
      <c r="R144" s="72">
        <v>31</v>
      </c>
      <c r="S144" s="27">
        <f t="shared" si="3"/>
        <v>4.8023676301624897E-4</v>
      </c>
      <c r="T144">
        <f>Q144/'App MODELE'!$Q$4*1000</f>
        <v>6.7905508714112628E-3</v>
      </c>
    </row>
    <row r="145" spans="16:20" x14ac:dyDescent="0.2">
      <c r="P145" s="18">
        <v>37469</v>
      </c>
      <c r="Q145">
        <v>1.2862661460627213E-3</v>
      </c>
      <c r="R145" s="72">
        <v>31</v>
      </c>
      <c r="S145" s="27">
        <f t="shared" si="3"/>
        <v>4.8023676301624897E-4</v>
      </c>
      <c r="T145">
        <f>Q145/'App MODELE'!$Q$4*1000</f>
        <v>6.7905508714112628E-3</v>
      </c>
    </row>
    <row r="146" spans="16:20" x14ac:dyDescent="0.2">
      <c r="P146" s="18">
        <v>37500</v>
      </c>
      <c r="Q146" s="86"/>
      <c r="R146" s="72">
        <v>30</v>
      </c>
      <c r="S146" s="27">
        <f t="shared" ref="S146:S157" si="4">Q230/R146/24/3600*1000000</f>
        <v>7.8662781782061569E-2</v>
      </c>
    </row>
    <row r="147" spans="16:20" x14ac:dyDescent="0.2">
      <c r="P147" s="18">
        <v>37530</v>
      </c>
      <c r="Q147" s="86"/>
      <c r="R147" s="72">
        <v>31</v>
      </c>
      <c r="S147" s="27">
        <f t="shared" si="4"/>
        <v>9.9765314639504565E-3</v>
      </c>
    </row>
    <row r="148" spans="16:20" x14ac:dyDescent="0.2">
      <c r="P148" s="18">
        <v>37561</v>
      </c>
      <c r="Q148" s="86"/>
      <c r="R148" s="72">
        <v>30</v>
      </c>
      <c r="S148" s="27">
        <f t="shared" si="4"/>
        <v>2.2963321218226952E-2</v>
      </c>
    </row>
    <row r="149" spans="16:20" x14ac:dyDescent="0.2">
      <c r="P149" s="18">
        <v>37591</v>
      </c>
      <c r="Q149" s="86"/>
      <c r="R149" s="72">
        <v>31</v>
      </c>
      <c r="S149" s="27">
        <f t="shared" si="4"/>
        <v>1.6578005431948168</v>
      </c>
    </row>
    <row r="150" spans="16:20" x14ac:dyDescent="0.2">
      <c r="P150" s="18">
        <v>37622</v>
      </c>
      <c r="Q150" s="86"/>
      <c r="R150" s="72">
        <v>31</v>
      </c>
      <c r="S150" s="27">
        <f t="shared" si="4"/>
        <v>2.0791385909533959</v>
      </c>
    </row>
    <row r="151" spans="16:20" x14ac:dyDescent="0.2">
      <c r="P151" s="18">
        <v>37653</v>
      </c>
      <c r="Q151" s="86"/>
      <c r="R151" s="72">
        <v>28</v>
      </c>
      <c r="S151" s="27">
        <f t="shared" si="4"/>
        <v>4.1432426729226854</v>
      </c>
    </row>
    <row r="152" spans="16:20" x14ac:dyDescent="0.2">
      <c r="P152" s="18">
        <v>37681</v>
      </c>
      <c r="Q152" s="86"/>
      <c r="R152" s="72">
        <v>31</v>
      </c>
      <c r="S152" s="27">
        <f t="shared" si="4"/>
        <v>2.1970831907993387</v>
      </c>
    </row>
    <row r="153" spans="16:20" x14ac:dyDescent="0.2">
      <c r="P153" s="18">
        <v>37712</v>
      </c>
      <c r="Q153" s="86"/>
      <c r="R153" s="72">
        <v>30</v>
      </c>
      <c r="S153" s="27">
        <f t="shared" si="4"/>
        <v>0.24337239957476894</v>
      </c>
    </row>
    <row r="154" spans="16:20" x14ac:dyDescent="0.2">
      <c r="P154" s="18">
        <v>37742</v>
      </c>
      <c r="Q154" s="86"/>
      <c r="R154" s="72">
        <v>31</v>
      </c>
      <c r="S154" s="27">
        <f t="shared" si="4"/>
        <v>0.11607012731933035</v>
      </c>
    </row>
    <row r="155" spans="16:20" x14ac:dyDescent="0.2">
      <c r="P155" s="18">
        <v>37773</v>
      </c>
      <c r="Q155" s="86"/>
      <c r="R155" s="72">
        <v>30</v>
      </c>
      <c r="S155" s="27">
        <f t="shared" si="4"/>
        <v>7.1091048818505365E-2</v>
      </c>
    </row>
    <row r="156" spans="16:20" x14ac:dyDescent="0.2">
      <c r="P156" s="18">
        <v>37803</v>
      </c>
      <c r="Q156" s="86"/>
      <c r="R156" s="72">
        <v>31</v>
      </c>
      <c r="S156" s="27">
        <f t="shared" si="4"/>
        <v>3.9751210770957876E-2</v>
      </c>
    </row>
    <row r="157" spans="16:20" x14ac:dyDescent="0.2">
      <c r="P157" s="18">
        <v>37834</v>
      </c>
      <c r="Q157" s="86"/>
      <c r="R157" s="72">
        <v>31</v>
      </c>
      <c r="S157" s="27">
        <f t="shared" si="4"/>
        <v>1.7838472019780983E-2</v>
      </c>
    </row>
    <row r="158" spans="16:20" x14ac:dyDescent="0.2">
      <c r="P158" s="18">
        <v>37865</v>
      </c>
      <c r="Q158" s="86"/>
      <c r="R158" s="72">
        <v>30</v>
      </c>
      <c r="S158" s="27">
        <f t="shared" si="3"/>
        <v>0</v>
      </c>
    </row>
    <row r="159" spans="16:20" x14ac:dyDescent="0.2">
      <c r="P159" s="18">
        <v>37895</v>
      </c>
      <c r="Q159" s="86"/>
      <c r="R159" s="72">
        <v>31</v>
      </c>
      <c r="S159" s="27">
        <f t="shared" si="3"/>
        <v>0</v>
      </c>
    </row>
    <row r="160" spans="16:20" x14ac:dyDescent="0.2">
      <c r="P160" s="18">
        <v>37926</v>
      </c>
      <c r="Q160" s="86"/>
      <c r="R160" s="72">
        <v>30</v>
      </c>
      <c r="S160" s="27">
        <f t="shared" si="3"/>
        <v>0</v>
      </c>
    </row>
    <row r="161" spans="16:20" x14ac:dyDescent="0.2">
      <c r="P161" s="18">
        <v>37956</v>
      </c>
      <c r="Q161" s="86"/>
      <c r="R161" s="72">
        <v>31</v>
      </c>
      <c r="S161" s="27">
        <f t="shared" si="3"/>
        <v>0</v>
      </c>
    </row>
    <row r="162" spans="16:20" x14ac:dyDescent="0.2">
      <c r="P162" s="18">
        <v>37987</v>
      </c>
      <c r="Q162" s="86"/>
      <c r="R162" s="72">
        <v>31</v>
      </c>
      <c r="S162" s="27">
        <f t="shared" si="3"/>
        <v>0</v>
      </c>
    </row>
    <row r="163" spans="16:20" x14ac:dyDescent="0.2">
      <c r="P163" s="18">
        <v>38018</v>
      </c>
      <c r="Q163" s="86"/>
      <c r="R163" s="72">
        <v>29</v>
      </c>
      <c r="S163" s="27">
        <f t="shared" si="3"/>
        <v>0</v>
      </c>
    </row>
    <row r="164" spans="16:20" x14ac:dyDescent="0.2">
      <c r="P164" s="18">
        <v>38047</v>
      </c>
      <c r="Q164" s="86"/>
      <c r="R164" s="72">
        <v>31</v>
      </c>
      <c r="S164" s="27">
        <f t="shared" si="3"/>
        <v>0</v>
      </c>
    </row>
    <row r="165" spans="16:20" x14ac:dyDescent="0.2">
      <c r="P165" s="18">
        <v>38078</v>
      </c>
      <c r="Q165" s="86"/>
      <c r="R165" s="72">
        <v>30</v>
      </c>
      <c r="S165" s="27">
        <f t="shared" si="3"/>
        <v>0</v>
      </c>
    </row>
    <row r="166" spans="16:20" x14ac:dyDescent="0.2">
      <c r="P166" s="18">
        <v>38108</v>
      </c>
      <c r="Q166" s="86"/>
      <c r="R166" s="72">
        <v>31</v>
      </c>
      <c r="S166" s="27">
        <f t="shared" si="3"/>
        <v>0</v>
      </c>
    </row>
    <row r="167" spans="16:20" x14ac:dyDescent="0.2">
      <c r="P167" s="18">
        <v>38139</v>
      </c>
      <c r="Q167" s="86"/>
      <c r="R167" s="72">
        <v>30</v>
      </c>
      <c r="S167" s="27">
        <f t="shared" si="3"/>
        <v>0</v>
      </c>
    </row>
    <row r="168" spans="16:20" x14ac:dyDescent="0.2">
      <c r="P168" s="18">
        <v>38169</v>
      </c>
      <c r="Q168" s="86"/>
      <c r="R168" s="72">
        <v>31</v>
      </c>
      <c r="S168" s="27">
        <f t="shared" si="3"/>
        <v>0</v>
      </c>
    </row>
    <row r="169" spans="16:20" x14ac:dyDescent="0.2">
      <c r="P169" s="18">
        <v>38200</v>
      </c>
      <c r="Q169" s="86"/>
      <c r="R169" s="72">
        <v>31</v>
      </c>
      <c r="S169" s="27">
        <f t="shared" si="3"/>
        <v>0</v>
      </c>
    </row>
    <row r="170" spans="16:20" x14ac:dyDescent="0.2">
      <c r="P170" s="18">
        <v>38231</v>
      </c>
      <c r="Q170">
        <v>4.3567079140834093E-3</v>
      </c>
      <c r="R170" s="72">
        <v>30</v>
      </c>
      <c r="S170" s="27">
        <f t="shared" si="3"/>
        <v>1.6808286705568708E-3</v>
      </c>
      <c r="T170">
        <f>Q170/'App MODELE'!$Q$4*1000</f>
        <v>2.3000252951554268E-2</v>
      </c>
    </row>
    <row r="171" spans="16:20" x14ac:dyDescent="0.2">
      <c r="P171" s="18">
        <v>38261</v>
      </c>
      <c r="Q171">
        <v>0.21841629009271485</v>
      </c>
      <c r="R171" s="72">
        <v>31</v>
      </c>
      <c r="S171" s="27">
        <f t="shared" si="3"/>
        <v>8.1547300661855907E-2</v>
      </c>
      <c r="T171">
        <f>Q171/'App MODELE'!$Q$4*1000</f>
        <v>1.1530793479712536</v>
      </c>
    </row>
    <row r="172" spans="16:20" x14ac:dyDescent="0.2">
      <c r="P172" s="18">
        <v>38292</v>
      </c>
      <c r="Q172">
        <v>4.9998409871147689E-2</v>
      </c>
      <c r="R172" s="72">
        <v>30</v>
      </c>
      <c r="S172" s="27">
        <f t="shared" si="3"/>
        <v>1.9289509981152659E-2</v>
      </c>
      <c r="T172">
        <f>Q172/'App MODELE'!$Q$4*1000</f>
        <v>0.26395528387259892</v>
      </c>
    </row>
    <row r="173" spans="16:20" x14ac:dyDescent="0.2">
      <c r="P173" s="18">
        <v>38322</v>
      </c>
      <c r="Q173">
        <v>0.14275479598479965</v>
      </c>
      <c r="R173" s="72">
        <v>31</v>
      </c>
      <c r="S173" s="27">
        <f t="shared" si="3"/>
        <v>5.3298534940561394E-2</v>
      </c>
      <c r="T173">
        <f>Q173/'App MODELE'!$Q$4*1000</f>
        <v>0.75364162171259463</v>
      </c>
    </row>
    <row r="174" spans="16:20" x14ac:dyDescent="0.2">
      <c r="P174" s="18">
        <v>38353</v>
      </c>
      <c r="Q174">
        <v>4.730140021004843E-2</v>
      </c>
      <c r="R174" s="72">
        <v>31</v>
      </c>
      <c r="S174" s="27">
        <f t="shared" si="3"/>
        <v>1.7660319672210437E-2</v>
      </c>
      <c r="T174">
        <f>Q174/'App MODELE'!$Q$4*1000</f>
        <v>0.24971703204544626</v>
      </c>
    </row>
    <row r="175" spans="16:20" x14ac:dyDescent="0.2">
      <c r="P175" s="18">
        <v>38384</v>
      </c>
      <c r="Q175">
        <v>3.020650820431163E-2</v>
      </c>
      <c r="R175" s="72">
        <v>28</v>
      </c>
      <c r="S175" s="27">
        <f t="shared" si="3"/>
        <v>1.2486155838422469E-2</v>
      </c>
      <c r="T175">
        <f>Q175/'App MODELE'!$Q$4*1000</f>
        <v>0.15946842046410956</v>
      </c>
    </row>
    <row r="176" spans="16:20" x14ac:dyDescent="0.2">
      <c r="P176" s="18">
        <v>38412</v>
      </c>
      <c r="Q176">
        <v>3.4853663312667232E-2</v>
      </c>
      <c r="R176" s="72">
        <v>31</v>
      </c>
      <c r="S176" s="27">
        <f t="shared" si="3"/>
        <v>1.3012867126891889E-2</v>
      </c>
      <c r="T176">
        <f>Q176/'App MODELE'!$Q$4*1000</f>
        <v>0.18400202361243392</v>
      </c>
    </row>
    <row r="177" spans="16:20" x14ac:dyDescent="0.2">
      <c r="P177" s="18">
        <v>38443</v>
      </c>
      <c r="Q177">
        <v>4.3567079140834093E-3</v>
      </c>
      <c r="R177" s="72">
        <v>30</v>
      </c>
      <c r="S177" s="27">
        <f t="shared" si="3"/>
        <v>1.6808286705568708E-3</v>
      </c>
      <c r="T177">
        <f>Q177/'App MODELE'!$Q$4*1000</f>
        <v>2.3000252951554268E-2</v>
      </c>
    </row>
    <row r="178" spans="16:20" x14ac:dyDescent="0.2">
      <c r="P178" s="18">
        <v>38473</v>
      </c>
      <c r="Q178">
        <v>4.501931511219524E-3</v>
      </c>
      <c r="R178" s="72">
        <v>31</v>
      </c>
      <c r="S178" s="27">
        <f t="shared" si="3"/>
        <v>1.6808286705568714E-3</v>
      </c>
      <c r="T178">
        <f>Q178/'App MODELE'!$Q$4*1000</f>
        <v>2.3766928049939417E-2</v>
      </c>
    </row>
    <row r="179" spans="16:20" x14ac:dyDescent="0.2">
      <c r="P179" s="18">
        <v>38504</v>
      </c>
      <c r="Q179">
        <v>4.3567079140834093E-3</v>
      </c>
      <c r="R179" s="72">
        <v>30</v>
      </c>
      <c r="S179" s="27">
        <f t="shared" si="3"/>
        <v>1.6808286705568708E-3</v>
      </c>
      <c r="T179">
        <f>Q179/'App MODELE'!$Q$4*1000</f>
        <v>2.3000252951554268E-2</v>
      </c>
    </row>
    <row r="180" spans="16:20" x14ac:dyDescent="0.2">
      <c r="P180" s="18">
        <v>38534</v>
      </c>
      <c r="Q180">
        <v>3.5476050157536342E-3</v>
      </c>
      <c r="R180" s="72">
        <v>31</v>
      </c>
      <c r="S180" s="27">
        <f t="shared" si="3"/>
        <v>1.3245239754157833E-3</v>
      </c>
      <c r="T180">
        <f>Q180/'App MODELE'!$Q$4*1000</f>
        <v>1.8728777403408479E-2</v>
      </c>
    </row>
    <row r="181" spans="16:20" x14ac:dyDescent="0.2">
      <c r="P181" s="18">
        <v>38565</v>
      </c>
      <c r="Q181">
        <v>3.2156653651568023E-3</v>
      </c>
      <c r="R181" s="72">
        <v>31</v>
      </c>
      <c r="S181" s="27">
        <f t="shared" si="3"/>
        <v>1.2005919075406221E-3</v>
      </c>
      <c r="T181">
        <f>Q181/'App MODELE'!$Q$4*1000</f>
        <v>1.6976377178528151E-2</v>
      </c>
    </row>
    <row r="182" spans="16:20" x14ac:dyDescent="0.2">
      <c r="P182" s="18">
        <v>38596</v>
      </c>
      <c r="Q182">
        <v>3.1119342243452926E-3</v>
      </c>
      <c r="R182" s="72">
        <v>30</v>
      </c>
      <c r="S182" s="27">
        <f t="shared" si="3"/>
        <v>1.2005919075406221E-3</v>
      </c>
      <c r="T182">
        <f>Q182/'App MODELE'!$Q$4*1000</f>
        <v>1.642875210825305E-2</v>
      </c>
    </row>
    <row r="183" spans="16:20" x14ac:dyDescent="0.2">
      <c r="P183" s="18">
        <v>38626</v>
      </c>
      <c r="Q183">
        <v>3.2156653651568023E-3</v>
      </c>
      <c r="R183" s="72">
        <v>31</v>
      </c>
      <c r="S183" s="27">
        <f t="shared" si="3"/>
        <v>1.2005919075406221E-3</v>
      </c>
      <c r="T183">
        <f>Q183/'App MODELE'!$Q$4*1000</f>
        <v>1.6976377178528151E-2</v>
      </c>
    </row>
    <row r="184" spans="16:20" x14ac:dyDescent="0.2">
      <c r="P184" s="18">
        <v>38657</v>
      </c>
      <c r="Q184">
        <v>0.36735346206988062</v>
      </c>
      <c r="R184" s="72">
        <v>30</v>
      </c>
      <c r="S184" s="27">
        <f t="shared" si="3"/>
        <v>0.14172587271214529</v>
      </c>
      <c r="T184">
        <f>Q184/'App MODELE'!$Q$4*1000</f>
        <v>1.9393594238722449</v>
      </c>
    </row>
    <row r="185" spans="16:20" x14ac:dyDescent="0.2">
      <c r="P185" s="18">
        <v>38687</v>
      </c>
      <c r="Q185">
        <v>4.7093937928425395E-2</v>
      </c>
      <c r="R185" s="72">
        <v>31</v>
      </c>
      <c r="S185" s="27">
        <f t="shared" si="3"/>
        <v>1.7582862129788455E-2</v>
      </c>
      <c r="T185">
        <f>Q185/'App MODELE'!$Q$4*1000</f>
        <v>0.24862178190489601</v>
      </c>
    </row>
    <row r="186" spans="16:20" x14ac:dyDescent="0.2">
      <c r="P186" s="18">
        <v>38718</v>
      </c>
      <c r="Q186">
        <v>2.3247185967267443</v>
      </c>
      <c r="R186" s="72">
        <v>31</v>
      </c>
      <c r="S186" s="27">
        <f t="shared" si="3"/>
        <v>0.86795049160944759</v>
      </c>
      <c r="T186">
        <f>Q186/'App MODELE'!$Q$4*1000</f>
        <v>12.272825449935301</v>
      </c>
    </row>
    <row r="187" spans="16:20" x14ac:dyDescent="0.2">
      <c r="P187" s="18">
        <v>38749</v>
      </c>
      <c r="Q187">
        <v>1.9088811994415644</v>
      </c>
      <c r="R187" s="72">
        <v>28</v>
      </c>
      <c r="S187" s="27">
        <f t="shared" si="3"/>
        <v>0.78905472860514403</v>
      </c>
      <c r="T187">
        <f>Q187/'App MODELE'!$Q$4*1000</f>
        <v>10.077506068216474</v>
      </c>
    </row>
    <row r="188" spans="16:20" x14ac:dyDescent="0.2">
      <c r="P188" s="18">
        <v>38777</v>
      </c>
      <c r="Q188">
        <v>0.54516938364897061</v>
      </c>
      <c r="R188" s="72">
        <v>31</v>
      </c>
      <c r="S188" s="27">
        <f t="shared" si="3"/>
        <v>0.2035429299764675</v>
      </c>
      <c r="T188">
        <f>Q188/'App MODELE'!$Q$4*1000</f>
        <v>2.8780983193378238</v>
      </c>
    </row>
    <row r="189" spans="16:20" x14ac:dyDescent="0.2">
      <c r="P189" s="18">
        <v>38808</v>
      </c>
      <c r="Q189">
        <v>0.16702788293469295</v>
      </c>
      <c r="R189" s="72">
        <v>30</v>
      </c>
      <c r="S189" s="27">
        <f t="shared" si="3"/>
        <v>6.4439769650730311E-2</v>
      </c>
      <c r="T189">
        <f>Q189/'App MODELE'!$Q$4*1000</f>
        <v>0.88178588815696846</v>
      </c>
    </row>
    <row r="190" spans="16:20" x14ac:dyDescent="0.2">
      <c r="P190" s="18">
        <v>38838</v>
      </c>
      <c r="Q190">
        <v>5.9603913510293455E-2</v>
      </c>
      <c r="R190" s="72">
        <v>31</v>
      </c>
      <c r="S190" s="27">
        <f t="shared" si="3"/>
        <v>2.2253551937833578E-2</v>
      </c>
      <c r="T190">
        <f>Q190/'App MODELE'!$Q$4*1000</f>
        <v>0.31466536538007317</v>
      </c>
    </row>
    <row r="191" spans="16:20" x14ac:dyDescent="0.2">
      <c r="P191" s="18">
        <v>38869</v>
      </c>
      <c r="Q191">
        <v>4.084932325157254E-2</v>
      </c>
      <c r="R191" s="72">
        <v>30</v>
      </c>
      <c r="S191" s="27">
        <f t="shared" si="3"/>
        <v>1.5759769772983233E-2</v>
      </c>
      <c r="T191">
        <f>Q191/'App MODELE'!$Q$4*1000</f>
        <v>0.21565475267433504</v>
      </c>
    </row>
    <row r="192" spans="16:20" x14ac:dyDescent="0.2">
      <c r="P192" s="18">
        <v>38899</v>
      </c>
      <c r="Q192">
        <v>3.5123364278777193E-2</v>
      </c>
      <c r="R192" s="72">
        <v>31</v>
      </c>
      <c r="S192" s="27">
        <f t="shared" si="3"/>
        <v>1.3113561932040468E-2</v>
      </c>
      <c r="T192">
        <f>Q192/'App MODELE'!$Q$4*1000</f>
        <v>0.18542584879514937</v>
      </c>
    </row>
    <row r="193" spans="16:20" x14ac:dyDescent="0.2">
      <c r="P193" s="18">
        <v>38930</v>
      </c>
      <c r="Q193">
        <v>2.2364433958961507E-2</v>
      </c>
      <c r="R193" s="72">
        <v>31</v>
      </c>
      <c r="S193" s="27">
        <f t="shared" si="3"/>
        <v>8.3499230730889728E-3</v>
      </c>
      <c r="T193">
        <f>Q193/'App MODELE'!$Q$4*1000</f>
        <v>0.11806796515131195</v>
      </c>
    </row>
    <row r="194" spans="16:20" x14ac:dyDescent="0.2">
      <c r="P194" s="18">
        <v>38961</v>
      </c>
      <c r="Q194">
        <v>8.6096846873553092E-3</v>
      </c>
      <c r="R194" s="72">
        <v>30</v>
      </c>
      <c r="S194" s="27">
        <f t="shared" si="3"/>
        <v>3.3216376108623877E-3</v>
      </c>
      <c r="T194">
        <f>Q194/'App MODELE'!$Q$4*1000</f>
        <v>4.5452880832833435E-2</v>
      </c>
    </row>
    <row r="195" spans="16:20" x14ac:dyDescent="0.2">
      <c r="P195" s="18">
        <v>38991</v>
      </c>
      <c r="Q195">
        <v>2.0455780968029719E-2</v>
      </c>
      <c r="R195" s="72">
        <v>31</v>
      </c>
      <c r="S195" s="27">
        <f t="shared" ref="S195:S258" si="5">Q195/R195/24/3600*1000000</f>
        <v>7.6373136828067944E-3</v>
      </c>
      <c r="T195">
        <f>Q195/'App MODELE'!$Q$4*1000</f>
        <v>0.10799166385825003</v>
      </c>
    </row>
    <row r="196" spans="16:20" x14ac:dyDescent="0.2">
      <c r="P196" s="18">
        <v>39022</v>
      </c>
      <c r="Q196">
        <v>2.5476368183306789E-2</v>
      </c>
      <c r="R196" s="72">
        <v>30</v>
      </c>
      <c r="S196" s="27">
        <f t="shared" si="5"/>
        <v>9.8288457497325565E-3</v>
      </c>
      <c r="T196">
        <f>Q196/'App MODELE'!$Q$4*1000</f>
        <v>0.13449671725956494</v>
      </c>
    </row>
    <row r="197" spans="16:20" x14ac:dyDescent="0.2">
      <c r="P197" s="18">
        <v>39052</v>
      </c>
      <c r="Q197">
        <v>3.6845301216248259E-2</v>
      </c>
      <c r="R197" s="72">
        <v>31</v>
      </c>
      <c r="S197" s="27">
        <f t="shared" si="5"/>
        <v>1.3756459534142869E-2</v>
      </c>
      <c r="T197">
        <f>Q197/'App MODELE'!$Q$4*1000</f>
        <v>0.19451642496171609</v>
      </c>
    </row>
    <row r="198" spans="16:20" x14ac:dyDescent="0.2">
      <c r="P198" s="18">
        <v>39083</v>
      </c>
      <c r="Q198">
        <v>3.2550831986651749E-2</v>
      </c>
      <c r="R198" s="72">
        <v>31</v>
      </c>
      <c r="S198" s="27">
        <f t="shared" si="5"/>
        <v>1.2153088406007971E-2</v>
      </c>
      <c r="T198">
        <f>Q198/'App MODELE'!$Q$4*1000</f>
        <v>0.17184474705232683</v>
      </c>
    </row>
    <row r="199" spans="16:20" x14ac:dyDescent="0.2">
      <c r="P199" s="18">
        <v>39114</v>
      </c>
      <c r="Q199">
        <v>5.1346914701697312E-2</v>
      </c>
      <c r="R199" s="72">
        <v>28</v>
      </c>
      <c r="S199" s="27">
        <f t="shared" si="5"/>
        <v>2.1224749794021704E-2</v>
      </c>
      <c r="T199">
        <f>Q199/'App MODELE'!$Q$4*1000</f>
        <v>0.27107440978617525</v>
      </c>
    </row>
    <row r="200" spans="16:20" x14ac:dyDescent="0.2">
      <c r="P200" s="18">
        <v>39142</v>
      </c>
      <c r="Q200">
        <v>5.0911243910288971E-2</v>
      </c>
      <c r="R200" s="72">
        <v>31</v>
      </c>
      <c r="S200" s="27">
        <f t="shared" si="5"/>
        <v>1.9008080910352814E-2</v>
      </c>
      <c r="T200">
        <f>Q200/'App MODELE'!$Q$4*1000</f>
        <v>0.26877438449101981</v>
      </c>
    </row>
    <row r="201" spans="16:20" x14ac:dyDescent="0.2">
      <c r="P201" s="18">
        <v>39173</v>
      </c>
      <c r="Q201">
        <v>0.20173632265022409</v>
      </c>
      <c r="R201" s="72">
        <v>30</v>
      </c>
      <c r="S201" s="27">
        <f t="shared" si="5"/>
        <v>7.7830371392833372E-2</v>
      </c>
      <c r="T201">
        <f>Q201/'App MODELE'!$Q$4*1000</f>
        <v>1.0650212366710174</v>
      </c>
    </row>
    <row r="202" spans="16:20" x14ac:dyDescent="0.2">
      <c r="P202" s="18">
        <v>39203</v>
      </c>
      <c r="Q202">
        <v>1.4169673834852231E-2</v>
      </c>
      <c r="R202" s="72">
        <v>31</v>
      </c>
      <c r="S202" s="27">
        <f t="shared" si="5"/>
        <v>5.2903501474209341E-3</v>
      </c>
      <c r="T202">
        <f>Q202/'App MODELE'!$Q$4*1000</f>
        <v>7.4805584599578881E-2</v>
      </c>
    </row>
    <row r="203" spans="16:20" x14ac:dyDescent="0.2">
      <c r="P203" s="18">
        <v>39234</v>
      </c>
      <c r="Q203">
        <v>6.2861071331774925E-3</v>
      </c>
      <c r="R203" s="72">
        <v>30</v>
      </c>
      <c r="S203" s="27">
        <f t="shared" si="5"/>
        <v>2.4251956532320572E-3</v>
      </c>
      <c r="T203">
        <f>Q203/'App MODELE'!$Q$4*1000</f>
        <v>3.3186079258671168E-2</v>
      </c>
    </row>
    <row r="204" spans="16:20" x14ac:dyDescent="0.2">
      <c r="P204" s="18">
        <v>39264</v>
      </c>
      <c r="Q204">
        <v>5.0620796716016768E-3</v>
      </c>
      <c r="R204" s="72">
        <v>31</v>
      </c>
      <c r="S204" s="27">
        <f t="shared" si="5"/>
        <v>1.8899640350962055E-3</v>
      </c>
      <c r="T204">
        <f>Q204/'App MODELE'!$Q$4*1000</f>
        <v>2.6724103429424967E-2</v>
      </c>
    </row>
    <row r="205" spans="16:20" x14ac:dyDescent="0.2">
      <c r="P205" s="18">
        <v>39295</v>
      </c>
      <c r="Q205">
        <v>4.501931511219524E-3</v>
      </c>
      <c r="R205" s="72">
        <v>31</v>
      </c>
      <c r="S205" s="27">
        <f t="shared" si="5"/>
        <v>1.6808286705568714E-3</v>
      </c>
      <c r="T205">
        <f>Q205/'App MODELE'!$Q$4*1000</f>
        <v>2.3766928049939417E-2</v>
      </c>
    </row>
    <row r="206" spans="16:20" x14ac:dyDescent="0.2">
      <c r="P206" s="18">
        <v>39326</v>
      </c>
      <c r="Q206">
        <v>4.3567079140834093E-3</v>
      </c>
      <c r="R206" s="72">
        <v>30</v>
      </c>
      <c r="S206" s="27">
        <f t="shared" si="5"/>
        <v>1.6808286705568708E-3</v>
      </c>
      <c r="T206">
        <f>Q206/'App MODELE'!$Q$4*1000</f>
        <v>2.3000252951554268E-2</v>
      </c>
    </row>
    <row r="207" spans="16:20" x14ac:dyDescent="0.2">
      <c r="P207" s="18">
        <v>39356</v>
      </c>
      <c r="Q207">
        <v>1.7281608059197522E-2</v>
      </c>
      <c r="R207" s="72">
        <v>31</v>
      </c>
      <c r="S207" s="27">
        <f t="shared" si="5"/>
        <v>6.4522132837505674E-3</v>
      </c>
      <c r="T207">
        <f>Q207/'App MODELE'!$Q$4*1000</f>
        <v>9.1234336707831931E-2</v>
      </c>
    </row>
    <row r="208" spans="16:20" x14ac:dyDescent="0.2">
      <c r="P208" s="18">
        <v>39387</v>
      </c>
      <c r="Q208">
        <v>0.47259907753723823</v>
      </c>
      <c r="R208" s="72">
        <v>30</v>
      </c>
      <c r="S208" s="27">
        <f t="shared" si="5"/>
        <v>0.18232989102516908</v>
      </c>
      <c r="T208">
        <f>Q208/'App MODELE'!$Q$4*1000</f>
        <v>2.494979820173362</v>
      </c>
    </row>
    <row r="209" spans="16:20" x14ac:dyDescent="0.2">
      <c r="P209" s="18">
        <v>39417</v>
      </c>
      <c r="Q209">
        <v>5.5890338669241417E-2</v>
      </c>
      <c r="R209" s="72">
        <v>31</v>
      </c>
      <c r="S209" s="27">
        <f t="shared" si="5"/>
        <v>2.0867061928480223E-2</v>
      </c>
      <c r="T209">
        <f>Q209/'App MODELE'!$Q$4*1000</f>
        <v>0.29506038786422462</v>
      </c>
    </row>
    <row r="210" spans="16:20" x14ac:dyDescent="0.2">
      <c r="P210" s="18">
        <v>39448</v>
      </c>
      <c r="Q210">
        <v>0.74895958288726205</v>
      </c>
      <c r="R210" s="72">
        <v>31</v>
      </c>
      <c r="S210" s="27">
        <f t="shared" si="5"/>
        <v>0.27962947389757392</v>
      </c>
      <c r="T210">
        <f>Q210/'App MODELE'!$Q$4*1000</f>
        <v>3.9539625324002854</v>
      </c>
    </row>
    <row r="211" spans="16:20" x14ac:dyDescent="0.2">
      <c r="P211" s="18">
        <v>39479</v>
      </c>
      <c r="Q211">
        <v>6.4479277128434431E-2</v>
      </c>
      <c r="R211" s="72">
        <v>29</v>
      </c>
      <c r="S211" s="27">
        <f t="shared" si="5"/>
        <v>2.5734066542318974E-2</v>
      </c>
      <c r="T211">
        <f>Q211/'App MODELE'!$Q$4*1000</f>
        <v>0.34040374368300308</v>
      </c>
    </row>
    <row r="212" spans="16:20" x14ac:dyDescent="0.2">
      <c r="P212" s="18">
        <v>39508</v>
      </c>
      <c r="Q212">
        <v>4.7591847404320653E-2</v>
      </c>
      <c r="R212" s="72">
        <v>31</v>
      </c>
      <c r="S212" s="27">
        <f t="shared" si="5"/>
        <v>1.7768760231601195E-2</v>
      </c>
      <c r="T212">
        <f>Q212/'App MODELE'!$Q$4*1000</f>
        <v>0.25125038224221652</v>
      </c>
    </row>
    <row r="213" spans="16:20" x14ac:dyDescent="0.2">
      <c r="P213" s="18">
        <v>39539</v>
      </c>
      <c r="Q213">
        <v>4.9355276798116327E-2</v>
      </c>
      <c r="R213" s="72">
        <v>30</v>
      </c>
      <c r="S213" s="27">
        <f t="shared" si="5"/>
        <v>1.9041387653594262E-2</v>
      </c>
      <c r="T213">
        <f>Q213/'App MODELE'!$Q$4*1000</f>
        <v>0.26056000843689331</v>
      </c>
    </row>
    <row r="214" spans="16:20" x14ac:dyDescent="0.2">
      <c r="P214" s="18">
        <v>39569</v>
      </c>
      <c r="Q214">
        <v>4.4957076427708319E-2</v>
      </c>
      <c r="R214" s="72">
        <v>31</v>
      </c>
      <c r="S214" s="27">
        <f t="shared" si="5"/>
        <v>1.6785049442842113E-2</v>
      </c>
      <c r="T214">
        <f>Q214/'App MODELE'!$Q$4*1000</f>
        <v>0.23734070545722902</v>
      </c>
    </row>
    <row r="215" spans="16:20" x14ac:dyDescent="0.2">
      <c r="P215" s="18">
        <v>39600</v>
      </c>
      <c r="Q215">
        <v>3.8608730610043933E-2</v>
      </c>
      <c r="R215" s="72">
        <v>30</v>
      </c>
      <c r="S215" s="27">
        <f t="shared" si="5"/>
        <v>1.4895343599553986E-2</v>
      </c>
      <c r="T215">
        <f>Q215/'App MODELE'!$Q$4*1000</f>
        <v>0.20382605115639288</v>
      </c>
    </row>
    <row r="216" spans="16:20" x14ac:dyDescent="0.2">
      <c r="P216" s="18">
        <v>39630</v>
      </c>
      <c r="Q216">
        <v>3.9874250527944355E-2</v>
      </c>
      <c r="R216" s="72">
        <v>31</v>
      </c>
      <c r="S216" s="27">
        <f t="shared" si="5"/>
        <v>1.4887339653503714E-2</v>
      </c>
      <c r="T216">
        <f>Q216/'App MODELE'!$Q$4*1000</f>
        <v>0.2105070770137491</v>
      </c>
    </row>
    <row r="217" spans="16:20" x14ac:dyDescent="0.2">
      <c r="P217" s="18">
        <v>39661</v>
      </c>
      <c r="Q217">
        <v>3.6077690774243096E-2</v>
      </c>
      <c r="R217" s="72">
        <v>31</v>
      </c>
      <c r="S217" s="27">
        <f t="shared" si="5"/>
        <v>1.3469866627181562E-2</v>
      </c>
      <c r="T217">
        <f>Q217/'App MODELE'!$Q$4*1000</f>
        <v>0.19046399944168038</v>
      </c>
    </row>
    <row r="218" spans="16:20" x14ac:dyDescent="0.2">
      <c r="P218" s="18">
        <v>39692</v>
      </c>
      <c r="Q218">
        <v>0.19810573272182128</v>
      </c>
      <c r="R218" s="72">
        <v>30</v>
      </c>
      <c r="S218" s="27">
        <f t="shared" si="5"/>
        <v>7.6429680834035993E-2</v>
      </c>
      <c r="T218">
        <f>Q218/'App MODELE'!$Q$4*1000</f>
        <v>1.0458543592113889</v>
      </c>
    </row>
    <row r="219" spans="16:20" x14ac:dyDescent="0.2">
      <c r="P219" s="18">
        <v>39722</v>
      </c>
      <c r="Q219">
        <v>0.2748252844660139</v>
      </c>
      <c r="R219" s="72">
        <v>31</v>
      </c>
      <c r="S219" s="27">
        <f t="shared" si="5"/>
        <v>0.10260800644639109</v>
      </c>
      <c r="T219">
        <f>Q219/'App MODELE'!$Q$4*1000</f>
        <v>1.4508778611868542</v>
      </c>
    </row>
    <row r="220" spans="16:20" x14ac:dyDescent="0.2">
      <c r="P220" s="18">
        <v>39753</v>
      </c>
      <c r="Q220">
        <v>1.0601944977781159</v>
      </c>
      <c r="R220" s="72">
        <v>30</v>
      </c>
      <c r="S220" s="27">
        <f t="shared" si="5"/>
        <v>0.40902565500698923</v>
      </c>
      <c r="T220">
        <f>Q220/'App MODELE'!$Q$4*1000</f>
        <v>5.5970567932537012</v>
      </c>
    </row>
    <row r="221" spans="16:20" x14ac:dyDescent="0.2">
      <c r="P221" s="18">
        <v>39783</v>
      </c>
      <c r="Q221">
        <v>1.0705261194029423</v>
      </c>
      <c r="R221" s="72">
        <v>31</v>
      </c>
      <c r="S221" s="27">
        <f t="shared" si="5"/>
        <v>0.39968866465163611</v>
      </c>
      <c r="T221">
        <f>Q221/'App MODELE'!$Q$4*1000</f>
        <v>5.6516002502531011</v>
      </c>
    </row>
    <row r="222" spans="16:20" x14ac:dyDescent="0.2">
      <c r="P222" s="18">
        <v>39814</v>
      </c>
      <c r="Q222">
        <v>2.4465611947239432</v>
      </c>
      <c r="R222" s="72">
        <v>31</v>
      </c>
      <c r="S222" s="27">
        <f t="shared" si="5"/>
        <v>0.91344130627387377</v>
      </c>
      <c r="T222">
        <f>Q222/'App MODELE'!$Q$4*1000</f>
        <v>12.916065857480431</v>
      </c>
    </row>
    <row r="223" spans="16:20" x14ac:dyDescent="0.2">
      <c r="P223" s="18">
        <v>39845</v>
      </c>
      <c r="Q223">
        <v>3.9913045974607848</v>
      </c>
      <c r="R223" s="72">
        <v>28</v>
      </c>
      <c r="S223" s="27">
        <f t="shared" si="5"/>
        <v>1.6498448236858401</v>
      </c>
      <c r="T223">
        <f>Q223/'App MODELE'!$Q$4*1000</f>
        <v>21.071188879003195</v>
      </c>
    </row>
    <row r="224" spans="16:20" x14ac:dyDescent="0.2">
      <c r="P224" s="18">
        <v>39873</v>
      </c>
      <c r="Q224">
        <v>0.6077192615583108</v>
      </c>
      <c r="R224" s="72">
        <v>31</v>
      </c>
      <c r="S224" s="27">
        <f t="shared" si="5"/>
        <v>0.2268963790166931</v>
      </c>
      <c r="T224">
        <f>Q224/'App MODELE'!$Q$4*1000</f>
        <v>3.2083162367137095</v>
      </c>
    </row>
    <row r="225" spans="16:20" x14ac:dyDescent="0.2">
      <c r="P225" s="18">
        <v>39904</v>
      </c>
      <c r="Q225">
        <v>0.13362645559338684</v>
      </c>
      <c r="R225" s="72">
        <v>30</v>
      </c>
      <c r="S225" s="27">
        <f t="shared" si="5"/>
        <v>5.1553416509794309E-2</v>
      </c>
      <c r="T225">
        <f>Q225/'App MODELE'!$Q$4*1000</f>
        <v>0.70545061552838595</v>
      </c>
    </row>
    <row r="226" spans="16:20" x14ac:dyDescent="0.2">
      <c r="P226" s="18">
        <v>39934</v>
      </c>
      <c r="Q226">
        <v>4.9687216448713149E-2</v>
      </c>
      <c r="R226" s="72">
        <v>31</v>
      </c>
      <c r="S226" s="27">
        <f t="shared" si="5"/>
        <v>1.8551081410063154E-2</v>
      </c>
      <c r="T226">
        <f>Q226/'App MODELE'!$Q$4*1000</f>
        <v>0.26231240866177358</v>
      </c>
    </row>
    <row r="227" spans="16:20" x14ac:dyDescent="0.2">
      <c r="P227" s="18">
        <v>39965</v>
      </c>
      <c r="Q227">
        <v>1.3256839795710948E-2</v>
      </c>
      <c r="R227" s="72">
        <v>30</v>
      </c>
      <c r="S227" s="27">
        <f t="shared" si="5"/>
        <v>5.1145215261230517E-3</v>
      </c>
      <c r="T227">
        <f>Q227/'App MODELE'!$Q$4*1000</f>
        <v>6.998648398115799E-2</v>
      </c>
    </row>
    <row r="228" spans="16:20" x14ac:dyDescent="0.2">
      <c r="P228" s="18">
        <v>39995</v>
      </c>
      <c r="Q228">
        <v>7.0537175751826638E-3</v>
      </c>
      <c r="R228" s="72">
        <v>31</v>
      </c>
      <c r="S228" s="27">
        <f t="shared" si="5"/>
        <v>2.6335564423471715E-3</v>
      </c>
      <c r="T228">
        <f>Q228/'App MODELE'!$Q$4*1000</f>
        <v>3.7238504778706917E-2</v>
      </c>
    </row>
    <row r="229" spans="16:20" x14ac:dyDescent="0.2">
      <c r="P229" s="18">
        <v>40026</v>
      </c>
      <c r="Q229">
        <v>7.2819260849679851E-3</v>
      </c>
      <c r="R229" s="72">
        <v>31</v>
      </c>
      <c r="S229" s="27">
        <f t="shared" si="5"/>
        <v>2.7187597390113446E-3</v>
      </c>
      <c r="T229">
        <f>Q229/'App MODELE'!$Q$4*1000</f>
        <v>3.844327993331214E-2</v>
      </c>
    </row>
    <row r="230" spans="16:20" x14ac:dyDescent="0.2">
      <c r="P230" s="18">
        <v>40057</v>
      </c>
      <c r="Q230">
        <v>0.20389393037910358</v>
      </c>
      <c r="R230" s="72">
        <v>30</v>
      </c>
      <c r="S230" s="27">
        <f t="shared" si="5"/>
        <v>7.8662781782061569E-2</v>
      </c>
      <c r="T230">
        <f>Q230/'App MODELE'!$Q$4*1000</f>
        <v>1.0764118381327399</v>
      </c>
    </row>
    <row r="231" spans="16:20" x14ac:dyDescent="0.2">
      <c r="P231" s="18">
        <v>40087</v>
      </c>
      <c r="Q231">
        <v>2.6721141873044904E-2</v>
      </c>
      <c r="R231" s="72">
        <v>31</v>
      </c>
      <c r="S231" s="27">
        <f t="shared" si="5"/>
        <v>9.9765314639504565E-3</v>
      </c>
      <c r="T231">
        <f>Q231/'App MODELE'!$Q$4*1000</f>
        <v>0.14106821810286616</v>
      </c>
    </row>
    <row r="232" spans="16:20" x14ac:dyDescent="0.2">
      <c r="P232" s="18">
        <v>40118</v>
      </c>
      <c r="Q232">
        <v>5.9520928597644261E-2</v>
      </c>
      <c r="R232" s="72">
        <v>30</v>
      </c>
      <c r="S232" s="27">
        <f t="shared" si="5"/>
        <v>2.2963321218226952E-2</v>
      </c>
      <c r="T232">
        <f>Q232/'App MODELE'!$Q$4*1000</f>
        <v>0.31422726532385314</v>
      </c>
    </row>
    <row r="233" spans="16:20" x14ac:dyDescent="0.2">
      <c r="P233" s="18">
        <v>40148</v>
      </c>
      <c r="Q233">
        <v>4.4402529748929975</v>
      </c>
      <c r="R233" s="72">
        <v>31</v>
      </c>
      <c r="S233" s="27">
        <f t="shared" si="5"/>
        <v>1.6578005431948168</v>
      </c>
      <c r="T233">
        <f>Q233/'App MODELE'!$Q$4*1000</f>
        <v>23.441310183153824</v>
      </c>
    </row>
    <row r="234" spans="16:20" x14ac:dyDescent="0.2">
      <c r="P234" s="18">
        <v>40179</v>
      </c>
      <c r="Q234">
        <v>5.5687648020095759</v>
      </c>
      <c r="R234" s="72">
        <v>31</v>
      </c>
      <c r="S234" s="27">
        <f t="shared" si="5"/>
        <v>2.0791385909533959</v>
      </c>
      <c r="T234">
        <f>Q234/'App MODELE'!$Q$4*1000</f>
        <v>29.399032847690723</v>
      </c>
    </row>
    <row r="235" spans="16:20" x14ac:dyDescent="0.2">
      <c r="P235" s="18">
        <v>40210</v>
      </c>
      <c r="Q235">
        <v>10.02333267433456</v>
      </c>
      <c r="R235" s="72">
        <v>28</v>
      </c>
      <c r="S235" s="27">
        <f t="shared" si="5"/>
        <v>4.1432426729226854</v>
      </c>
      <c r="T235">
        <f>Q235/'App MODELE'!$Q$4*1000</f>
        <v>52.9159152905425</v>
      </c>
    </row>
    <row r="236" spans="16:20" x14ac:dyDescent="0.2">
      <c r="P236" s="18">
        <v>40238</v>
      </c>
      <c r="Q236">
        <v>5.8846676182369482</v>
      </c>
      <c r="R236" s="72">
        <v>31</v>
      </c>
      <c r="S236" s="27">
        <f t="shared" si="5"/>
        <v>2.1970831907993387</v>
      </c>
      <c r="T236">
        <f>Q236/'App MODELE'!$Q$4*1000</f>
        <v>31.066770236706517</v>
      </c>
    </row>
    <row r="237" spans="16:20" x14ac:dyDescent="0.2">
      <c r="P237" s="18">
        <v>40269</v>
      </c>
      <c r="Q237">
        <v>0.63082125969780112</v>
      </c>
      <c r="R237" s="72">
        <v>30</v>
      </c>
      <c r="S237" s="27">
        <f t="shared" si="5"/>
        <v>0.24337239957476894</v>
      </c>
      <c r="T237">
        <f>Q237/'App MODELE'!$Q$4*1000</f>
        <v>3.3302780049509089</v>
      </c>
    </row>
    <row r="238" spans="16:20" x14ac:dyDescent="0.2">
      <c r="P238" s="18">
        <v>40299</v>
      </c>
      <c r="Q238">
        <v>0.31088222901209445</v>
      </c>
      <c r="R238" s="72">
        <v>31</v>
      </c>
      <c r="S238" s="27">
        <f t="shared" si="5"/>
        <v>0.11607012731933035</v>
      </c>
      <c r="T238">
        <f>Q238/'App MODELE'!$Q$4*1000</f>
        <v>1.6412323356144782</v>
      </c>
    </row>
    <row r="239" spans="16:20" x14ac:dyDescent="0.2">
      <c r="P239" s="18">
        <v>40330</v>
      </c>
      <c r="Q239">
        <v>0.1842679985375659</v>
      </c>
      <c r="R239" s="72">
        <v>30</v>
      </c>
      <c r="S239" s="27">
        <f t="shared" si="5"/>
        <v>7.1091048818505365E-2</v>
      </c>
      <c r="T239">
        <f>Q239/'App MODELE'!$Q$4*1000</f>
        <v>0.97280117483669049</v>
      </c>
    </row>
    <row r="240" spans="16:20" x14ac:dyDescent="0.2">
      <c r="P240" s="18">
        <v>40360</v>
      </c>
      <c r="Q240">
        <v>0.10646964292893359</v>
      </c>
      <c r="R240" s="72">
        <v>31</v>
      </c>
      <c r="S240" s="27">
        <f t="shared" si="5"/>
        <v>3.9751210770957876E-2</v>
      </c>
      <c r="T240">
        <f>Q240/'App MODELE'!$Q$4*1000</f>
        <v>0.56208237213036427</v>
      </c>
    </row>
    <row r="241" spans="16:20" x14ac:dyDescent="0.2">
      <c r="P241" s="18">
        <v>40391</v>
      </c>
      <c r="Q241">
        <v>4.7778563457781385E-2</v>
      </c>
      <c r="R241" s="72">
        <v>31</v>
      </c>
      <c r="S241" s="27">
        <f t="shared" si="5"/>
        <v>1.7838472019780983E-2</v>
      </c>
      <c r="T241">
        <f>Q241/'App MODELE'!$Q$4*1000</f>
        <v>0.25223610736871177</v>
      </c>
    </row>
    <row r="242" spans="16:20" x14ac:dyDescent="0.2">
      <c r="P242" s="18">
        <v>40422</v>
      </c>
      <c r="Q242">
        <v>5.5039743314587046E-2</v>
      </c>
      <c r="R242" s="72">
        <v>30</v>
      </c>
      <c r="S242" s="27">
        <f t="shared" si="5"/>
        <v>2.1234468871368459E-2</v>
      </c>
      <c r="T242">
        <f>Q242/'App MODELE'!$Q$4*1000</f>
        <v>0.29056986228796883</v>
      </c>
    </row>
    <row r="243" spans="16:20" x14ac:dyDescent="0.2">
      <c r="P243" s="18">
        <v>40452</v>
      </c>
      <c r="Q243">
        <v>0.50500468592675396</v>
      </c>
      <c r="R243" s="72">
        <v>31</v>
      </c>
      <c r="S243" s="27">
        <f t="shared" si="5"/>
        <v>0.18854714976357301</v>
      </c>
      <c r="T243">
        <f>Q243/'App MODELE'!$Q$4*1000</f>
        <v>2.6660578921273044</v>
      </c>
    </row>
    <row r="244" spans="16:20" x14ac:dyDescent="0.2">
      <c r="P244" s="18">
        <v>40483</v>
      </c>
      <c r="Q244">
        <v>2.0218859042416231</v>
      </c>
      <c r="R244" s="72">
        <v>30</v>
      </c>
      <c r="S244" s="27">
        <f t="shared" si="5"/>
        <v>0.7800485741672929</v>
      </c>
      <c r="T244">
        <f>Q244/'App MODELE'!$Q$4*1000</f>
        <v>10.67408881977417</v>
      </c>
    </row>
    <row r="245" spans="16:20" x14ac:dyDescent="0.2">
      <c r="P245" s="18">
        <v>40513</v>
      </c>
      <c r="Q245">
        <v>1.8425762542348467</v>
      </c>
      <c r="R245" s="72">
        <v>31</v>
      </c>
      <c r="S245" s="27">
        <f t="shared" si="5"/>
        <v>0.68793916302077607</v>
      </c>
      <c r="T245">
        <f>Q245/'App MODELE'!$Q$4*1000</f>
        <v>9.7274641232966257</v>
      </c>
    </row>
    <row r="246" spans="16:20" x14ac:dyDescent="0.2">
      <c r="P246" s="18">
        <v>40544</v>
      </c>
      <c r="Q246">
        <v>0.66329840680511776</v>
      </c>
      <c r="R246" s="72">
        <v>31</v>
      </c>
      <c r="S246" s="27">
        <f t="shared" si="5"/>
        <v>0.24764725463154041</v>
      </c>
      <c r="T246">
        <f>Q246/'App MODELE'!$Q$4*1000</f>
        <v>3.501733749367109</v>
      </c>
    </row>
    <row r="247" spans="16:20" x14ac:dyDescent="0.2">
      <c r="P247" s="18">
        <v>40575</v>
      </c>
      <c r="Q247">
        <v>0.87258635650641969</v>
      </c>
      <c r="R247" s="72">
        <v>28</v>
      </c>
      <c r="S247" s="27">
        <f t="shared" si="5"/>
        <v>0.36069211165113252</v>
      </c>
      <c r="T247">
        <f>Q247/'App MODELE'!$Q$4*1000</f>
        <v>4.6066220911541533</v>
      </c>
    </row>
    <row r="248" spans="16:20" x14ac:dyDescent="0.2">
      <c r="P248" s="18">
        <v>40603</v>
      </c>
      <c r="Q248">
        <v>0.90244017883197214</v>
      </c>
      <c r="R248" s="72">
        <v>31</v>
      </c>
      <c r="S248" s="27">
        <f t="shared" si="5"/>
        <v>0.33693256378135161</v>
      </c>
      <c r="T248">
        <f>Q248/'App MODELE'!$Q$4*1000</f>
        <v>4.7642285863793274</v>
      </c>
    </row>
    <row r="249" spans="16:20" x14ac:dyDescent="0.2">
      <c r="P249" s="18">
        <v>40634</v>
      </c>
      <c r="Q249">
        <v>0.40737293619496096</v>
      </c>
      <c r="R249" s="72">
        <v>30</v>
      </c>
      <c r="S249" s="27">
        <f t="shared" si="5"/>
        <v>0.15716548464311766</v>
      </c>
      <c r="T249">
        <f>Q249/'App MODELE'!$Q$4*1000</f>
        <v>2.1506331759843786</v>
      </c>
    </row>
    <row r="250" spans="16:20" x14ac:dyDescent="0.2">
      <c r="P250" s="18">
        <v>40664</v>
      </c>
      <c r="Q250">
        <v>0.69628490958317746</v>
      </c>
      <c r="R250" s="72">
        <v>31</v>
      </c>
      <c r="S250" s="27">
        <f t="shared" si="5"/>
        <v>0.25996300387663435</v>
      </c>
      <c r="T250">
        <f>Q250/'App MODELE'!$Q$4*1000</f>
        <v>3.6758785217145893</v>
      </c>
    </row>
    <row r="251" spans="16:20" x14ac:dyDescent="0.2">
      <c r="P251" s="18">
        <v>40695</v>
      </c>
      <c r="Q251">
        <v>0.12553542661008907</v>
      </c>
      <c r="R251" s="72">
        <v>30</v>
      </c>
      <c r="S251" s="27">
        <f t="shared" si="5"/>
        <v>4.8431877550188684E-2</v>
      </c>
      <c r="T251">
        <f>Q251/'App MODELE'!$Q$4*1000</f>
        <v>0.66273586004692786</v>
      </c>
    </row>
    <row r="252" spans="16:20" x14ac:dyDescent="0.2">
      <c r="P252" s="18">
        <v>40725</v>
      </c>
      <c r="Q252">
        <v>5.894003420909983E-2</v>
      </c>
      <c r="R252" s="72">
        <v>31</v>
      </c>
      <c r="S252" s="27">
        <f t="shared" si="5"/>
        <v>2.2005687802083274E-2</v>
      </c>
      <c r="T252">
        <f>Q252/'App MODELE'!$Q$4*1000</f>
        <v>0.31116056493031269</v>
      </c>
    </row>
    <row r="253" spans="16:20" x14ac:dyDescent="0.2">
      <c r="P253" s="18">
        <v>40756</v>
      </c>
      <c r="Q253">
        <v>3.6700077619112134E-2</v>
      </c>
      <c r="R253" s="72">
        <v>31</v>
      </c>
      <c r="S253" s="27">
        <f t="shared" si="5"/>
        <v>1.370223925444748E-2</v>
      </c>
      <c r="T253">
        <f>Q253/'App MODELE'!$Q$4*1000</f>
        <v>0.19374974986333088</v>
      </c>
    </row>
    <row r="254" spans="16:20" x14ac:dyDescent="0.2">
      <c r="P254" s="18">
        <v>40787</v>
      </c>
      <c r="Q254">
        <v>3.7260225779494303E-2</v>
      </c>
      <c r="R254" s="72">
        <v>30</v>
      </c>
      <c r="S254" s="27">
        <f t="shared" si="5"/>
        <v>1.4375087106286382E-2</v>
      </c>
      <c r="T254">
        <f>Q254/'App MODELE'!$Q$4*1000</f>
        <v>0.19670692524281652</v>
      </c>
    </row>
    <row r="255" spans="16:20" x14ac:dyDescent="0.2">
      <c r="P255" s="18">
        <v>40817</v>
      </c>
      <c r="Q255">
        <v>0.15449716112466255</v>
      </c>
      <c r="R255" s="72">
        <v>31</v>
      </c>
      <c r="S255" s="27">
        <f t="shared" si="5"/>
        <v>5.7682631841645224E-2</v>
      </c>
      <c r="T255">
        <f>Q255/'App MODELE'!$Q$4*1000</f>
        <v>0.81563277966773606</v>
      </c>
    </row>
    <row r="256" spans="16:20" x14ac:dyDescent="0.2">
      <c r="P256" s="18">
        <v>40848</v>
      </c>
      <c r="Q256">
        <v>1.4990809545516139</v>
      </c>
      <c r="R256" s="72">
        <v>30</v>
      </c>
      <c r="S256" s="27">
        <f t="shared" si="5"/>
        <v>0.57834913370046825</v>
      </c>
      <c r="T256">
        <f>Q256/'App MODELE'!$Q$4*1000</f>
        <v>7.9140584655876571</v>
      </c>
    </row>
    <row r="257" spans="16:20" x14ac:dyDescent="0.2">
      <c r="P257" s="18">
        <v>40878</v>
      </c>
      <c r="Q257">
        <v>0.14889567952084107</v>
      </c>
      <c r="R257" s="72">
        <v>31</v>
      </c>
      <c r="S257" s="27">
        <f t="shared" si="5"/>
        <v>5.5591278196251884E-2</v>
      </c>
      <c r="T257">
        <f>Q257/'App MODELE'!$Q$4*1000</f>
        <v>0.78606102587288074</v>
      </c>
    </row>
    <row r="258" spans="16:20" x14ac:dyDescent="0.2">
      <c r="P258" s="18">
        <v>40909</v>
      </c>
      <c r="Q258">
        <v>0.17727651964687008</v>
      </c>
      <c r="R258" s="72">
        <v>31</v>
      </c>
      <c r="S258" s="27">
        <f t="shared" si="5"/>
        <v>6.6187469999578127E-2</v>
      </c>
      <c r="T258">
        <f>Q258/'App MODELE'!$Q$4*1000</f>
        <v>0.93589124510014832</v>
      </c>
    </row>
    <row r="259" spans="16:20" x14ac:dyDescent="0.2">
      <c r="P259" s="18">
        <v>40940</v>
      </c>
      <c r="Q259">
        <v>0.13271362155424554</v>
      </c>
      <c r="R259" s="72">
        <v>29</v>
      </c>
      <c r="S259" s="27">
        <f t="shared" ref="S259:S322" si="6">Q259/R259/24/3600*1000000</f>
        <v>5.2966802983016259E-2</v>
      </c>
      <c r="T259">
        <f>Q259/'App MODELE'!$Q$4*1000</f>
        <v>0.70063151490996489</v>
      </c>
    </row>
    <row r="260" spans="16:20" x14ac:dyDescent="0.2">
      <c r="P260" s="18">
        <v>40969</v>
      </c>
      <c r="Q260">
        <v>6.8628522760894817E-2</v>
      </c>
      <c r="R260" s="72">
        <v>31</v>
      </c>
      <c r="S260" s="27">
        <f t="shared" si="6"/>
        <v>2.5622955033189527E-2</v>
      </c>
      <c r="T260">
        <f>Q260/'App MODELE'!$Q$4*1000</f>
        <v>0.36230874649400707</v>
      </c>
    </row>
    <row r="261" spans="16:20" x14ac:dyDescent="0.2">
      <c r="P261" s="18">
        <v>41000</v>
      </c>
      <c r="Q261">
        <v>0.24262713835812125</v>
      </c>
      <c r="R261" s="72">
        <v>30</v>
      </c>
      <c r="S261" s="27">
        <f t="shared" si="6"/>
        <v>9.3606149057917129E-2</v>
      </c>
      <c r="T261">
        <f>Q261/'App MODELE'!$Q$4*1000</f>
        <v>1.2808950393734624</v>
      </c>
    </row>
    <row r="262" spans="16:20" x14ac:dyDescent="0.2">
      <c r="P262" s="18">
        <v>41030</v>
      </c>
      <c r="Q262">
        <v>5.3815715853011259E-2</v>
      </c>
      <c r="R262" s="72">
        <v>31</v>
      </c>
      <c r="S262" s="27">
        <f t="shared" si="6"/>
        <v>2.0092486504260473E-2</v>
      </c>
      <c r="T262">
        <f>Q262/'App MODELE'!$Q$4*1000</f>
        <v>0.28410788645872276</v>
      </c>
    </row>
    <row r="263" spans="16:20" x14ac:dyDescent="0.2">
      <c r="P263" s="18">
        <v>41061</v>
      </c>
      <c r="Q263">
        <v>2.9853822325552507E-2</v>
      </c>
      <c r="R263" s="72">
        <v>30</v>
      </c>
      <c r="S263" s="27">
        <f t="shared" si="6"/>
        <v>1.1517678366339702E-2</v>
      </c>
      <c r="T263">
        <f>Q263/'App MODELE'!$Q$4*1000</f>
        <v>0.15760649522517425</v>
      </c>
    </row>
    <row r="264" spans="16:20" x14ac:dyDescent="0.2">
      <c r="P264" s="18">
        <v>41091</v>
      </c>
      <c r="Q264">
        <v>2.5289652129846074E-2</v>
      </c>
      <c r="R264" s="72">
        <v>31</v>
      </c>
      <c r="S264" s="27">
        <f t="shared" si="6"/>
        <v>9.4420744212388268E-3</v>
      </c>
      <c r="T264">
        <f>Q264/'App MODELE'!$Q$4*1000</f>
        <v>0.13351099213306977</v>
      </c>
    </row>
    <row r="265" spans="16:20" x14ac:dyDescent="0.2">
      <c r="P265" s="18">
        <v>41122</v>
      </c>
      <c r="Q265">
        <v>2.1679808429605537E-2</v>
      </c>
      <c r="R265" s="72">
        <v>31</v>
      </c>
      <c r="S265" s="27">
        <f t="shared" si="6"/>
        <v>8.0943131830964517E-3</v>
      </c>
      <c r="T265">
        <f>Q265/'App MODELE'!$Q$4*1000</f>
        <v>0.11445363968749625</v>
      </c>
    </row>
    <row r="266" spans="16:20" x14ac:dyDescent="0.2">
      <c r="P266" s="18">
        <v>41153</v>
      </c>
      <c r="Q266">
        <v>1.9003544996668596E-2</v>
      </c>
      <c r="R266" s="72">
        <v>30</v>
      </c>
      <c r="S266" s="27">
        <f t="shared" si="6"/>
        <v>7.3316145820480697E-3</v>
      </c>
      <c r="T266">
        <f>Q266/'App MODELE'!$Q$4*1000</f>
        <v>0.10032491287439867</v>
      </c>
    </row>
    <row r="267" spans="16:20" x14ac:dyDescent="0.2">
      <c r="P267" s="18">
        <v>41183</v>
      </c>
      <c r="Q267">
        <v>1.1299433168597757</v>
      </c>
      <c r="R267" s="72">
        <v>31</v>
      </c>
      <c r="S267" s="27">
        <f t="shared" si="6"/>
        <v>0.42187250480129018</v>
      </c>
      <c r="T267">
        <f>Q267/'App MODELE'!$Q$4*1000</f>
        <v>5.9652798905066815</v>
      </c>
    </row>
    <row r="268" spans="16:20" x14ac:dyDescent="0.2">
      <c r="P268" s="18">
        <v>41214</v>
      </c>
      <c r="Q268">
        <v>2.4208981104871756</v>
      </c>
      <c r="R268" s="72">
        <v>30</v>
      </c>
      <c r="S268" s="27">
        <f t="shared" si="6"/>
        <v>0.93398846855215101</v>
      </c>
      <c r="T268">
        <f>Q268/'App MODELE'!$Q$4*1000</f>
        <v>12.780583415094371</v>
      </c>
    </row>
    <row r="269" spans="16:20" x14ac:dyDescent="0.2">
      <c r="P269" s="18">
        <v>41244</v>
      </c>
      <c r="Q269">
        <v>0.81484960353073355</v>
      </c>
      <c r="R269" s="72">
        <v>31</v>
      </c>
      <c r="S269" s="27">
        <f t="shared" si="6"/>
        <v>0.3042299893707936</v>
      </c>
      <c r="T269">
        <f>Q269/'App MODELE'!$Q$4*1000</f>
        <v>4.3018139770390329</v>
      </c>
    </row>
    <row r="270" spans="16:20" x14ac:dyDescent="0.2">
      <c r="P270" s="18">
        <v>41275</v>
      </c>
      <c r="Q270">
        <v>0.52873837094442744</v>
      </c>
      <c r="R270" s="72">
        <v>31</v>
      </c>
      <c r="S270" s="27">
        <f t="shared" si="6"/>
        <v>0.19740829261664705</v>
      </c>
      <c r="T270">
        <f>Q270/'App MODELE'!$Q$4*1000</f>
        <v>2.7913545082062479</v>
      </c>
    </row>
    <row r="271" spans="16:20" x14ac:dyDescent="0.2">
      <c r="P271" s="18">
        <v>41306</v>
      </c>
      <c r="Q271">
        <v>0.20065751878578444</v>
      </c>
      <c r="R271" s="72">
        <v>28</v>
      </c>
      <c r="S271" s="27">
        <f t="shared" si="6"/>
        <v>8.2943749498092106E-2</v>
      </c>
      <c r="T271">
        <f>Q271/'App MODELE'!$Q$4*1000</f>
        <v>1.0593259359401566</v>
      </c>
    </row>
    <row r="272" spans="16:20" x14ac:dyDescent="0.2">
      <c r="P272" s="18">
        <v>41334</v>
      </c>
      <c r="Q272">
        <v>1.5391419211330191</v>
      </c>
      <c r="R272" s="72">
        <v>31</v>
      </c>
      <c r="S272" s="27">
        <f t="shared" si="6"/>
        <v>0.57464976147439484</v>
      </c>
      <c r="T272">
        <f>Q272/'App MODELE'!$Q$4*1000</f>
        <v>8.1255512677279018</v>
      </c>
    </row>
    <row r="273" spans="16:20" x14ac:dyDescent="0.2">
      <c r="P273" s="18">
        <v>41365</v>
      </c>
      <c r="Q273">
        <v>0.52251450249573661</v>
      </c>
      <c r="R273" s="72">
        <v>30</v>
      </c>
      <c r="S273" s="27">
        <f t="shared" si="6"/>
        <v>0.20158738522212061</v>
      </c>
      <c r="T273">
        <f>Q273/'App MODELE'!$Q$4*1000</f>
        <v>2.7584970039897403</v>
      </c>
    </row>
    <row r="274" spans="16:20" x14ac:dyDescent="0.2">
      <c r="P274" s="18">
        <v>41395</v>
      </c>
      <c r="Q274">
        <v>9.234146155040597E-2</v>
      </c>
      <c r="R274" s="72">
        <v>31</v>
      </c>
      <c r="S274" s="27">
        <f t="shared" si="6"/>
        <v>3.4476352132021354E-2</v>
      </c>
      <c r="T274">
        <f>Q274/'App MODELE'!$Q$4*1000</f>
        <v>0.48749583755889547</v>
      </c>
    </row>
    <row r="275" spans="16:20" x14ac:dyDescent="0.2">
      <c r="P275" s="18">
        <v>41426</v>
      </c>
      <c r="Q275">
        <v>3.6471869109326809E-2</v>
      </c>
      <c r="R275" s="72">
        <v>30</v>
      </c>
      <c r="S275" s="27">
        <f t="shared" si="6"/>
        <v>1.4070937156376083E-2</v>
      </c>
      <c r="T275">
        <f>Q275/'App MODELE'!$Q$4*1000</f>
        <v>0.19254497470872564</v>
      </c>
    </row>
    <row r="276" spans="16:20" x14ac:dyDescent="0.2">
      <c r="P276" s="18">
        <v>41456</v>
      </c>
      <c r="Q276">
        <v>2.3069805716479763E-2</v>
      </c>
      <c r="R276" s="72">
        <v>31</v>
      </c>
      <c r="S276" s="27">
        <f t="shared" si="6"/>
        <v>8.6132787173236868E-3</v>
      </c>
      <c r="T276">
        <f>Q276/'App MODELE'!$Q$4*1000</f>
        <v>0.12179181562918259</v>
      </c>
    </row>
    <row r="277" spans="16:20" x14ac:dyDescent="0.2">
      <c r="P277" s="18">
        <v>41487</v>
      </c>
      <c r="Q277">
        <v>1.2281767072082755E-2</v>
      </c>
      <c r="R277" s="72">
        <v>31</v>
      </c>
      <c r="S277" s="27">
        <f t="shared" si="6"/>
        <v>4.5854865113809573E-3</v>
      </c>
      <c r="T277">
        <f>Q277/'App MODELE'!$Q$4*1000</f>
        <v>6.4838808320572053E-2</v>
      </c>
    </row>
    <row r="278" spans="16:20" x14ac:dyDescent="0.2">
      <c r="P278" s="18">
        <v>41518</v>
      </c>
      <c r="Q278">
        <v>1.0144905571365657E-2</v>
      </c>
      <c r="R278" s="72">
        <v>30</v>
      </c>
      <c r="S278" s="27">
        <f>Q278/R278/24/3600*1000000</f>
        <v>3.9139296185824292E-3</v>
      </c>
      <c r="T278">
        <f>Q278/'App MODELE'!$Q$4*1000</f>
        <v>5.3557731872904961E-2</v>
      </c>
    </row>
    <row r="279" spans="16:20" x14ac:dyDescent="0.2">
      <c r="P279" s="18">
        <v>41548</v>
      </c>
      <c r="Q279">
        <v>9.107594163250559E-3</v>
      </c>
      <c r="R279" s="72">
        <v>31</v>
      </c>
      <c r="S279" s="27">
        <f>Q279/R279/24/3600*1000000</f>
        <v>3.4003861123247307E-3</v>
      </c>
      <c r="T279">
        <f>Q279/'App MODELE'!$Q$4*1000</f>
        <v>4.8081481170153942E-2</v>
      </c>
    </row>
    <row r="280" spans="16:20" x14ac:dyDescent="0.2">
      <c r="P280" s="18">
        <v>41579</v>
      </c>
      <c r="Q280">
        <v>2.5434875726982189E-2</v>
      </c>
      <c r="R280" s="72">
        <v>30</v>
      </c>
      <c r="S280" s="27">
        <f t="shared" si="6"/>
        <v>9.8128378576320171E-3</v>
      </c>
      <c r="T280">
        <f>Q280/'App MODELE'!$Q$4*1000</f>
        <v>0.13427766723145493</v>
      </c>
    </row>
    <row r="281" spans="16:20" x14ac:dyDescent="0.2">
      <c r="P281" s="18">
        <v>41609</v>
      </c>
      <c r="Q281">
        <v>1.9314738419103115E-2</v>
      </c>
      <c r="R281" s="72">
        <v>31</v>
      </c>
      <c r="S281" s="27">
        <f t="shared" si="6"/>
        <v>7.2112971994859297E-3</v>
      </c>
      <c r="T281">
        <f>Q281/'App MODELE'!$Q$4*1000</f>
        <v>0.10196778808522393</v>
      </c>
    </row>
    <row r="282" spans="16:20" x14ac:dyDescent="0.2">
      <c r="P282" s="18">
        <v>41640</v>
      </c>
      <c r="Q282">
        <v>0.37050688875055038</v>
      </c>
      <c r="R282" s="72">
        <v>31</v>
      </c>
      <c r="S282" s="27">
        <f t="shared" si="6"/>
        <v>0.13833142501140622</v>
      </c>
      <c r="T282">
        <f>Q282/'App MODELE'!$Q$4*1000</f>
        <v>1.9560072260086072</v>
      </c>
    </row>
    <row r="283" spans="16:20" x14ac:dyDescent="0.2">
      <c r="P283" s="18">
        <v>41671</v>
      </c>
      <c r="Q283">
        <v>0.20769049013280472</v>
      </c>
      <c r="R283" s="72">
        <v>28</v>
      </c>
      <c r="S283" s="27">
        <f t="shared" si="6"/>
        <v>8.5850897045636865E-2</v>
      </c>
      <c r="T283">
        <f>Q283/'App MODELE'!$Q$4*1000</f>
        <v>1.096454915704808</v>
      </c>
    </row>
    <row r="284" spans="16:20" x14ac:dyDescent="0.2">
      <c r="P284" s="18">
        <v>41699</v>
      </c>
      <c r="Q284">
        <v>3.8878431576153817E-2</v>
      </c>
      <c r="R284" s="72">
        <v>31</v>
      </c>
      <c r="S284" s="27">
        <f t="shared" si="6"/>
        <v>1.4515543449878215E-2</v>
      </c>
      <c r="T284">
        <f>Q284/'App MODELE'!$Q$4*1000</f>
        <v>0.20524987633910791</v>
      </c>
    </row>
    <row r="285" spans="16:20" x14ac:dyDescent="0.2">
      <c r="P285" s="18">
        <v>41730</v>
      </c>
      <c r="Q285">
        <v>6.8732253901706272E-2</v>
      </c>
      <c r="R285" s="72">
        <v>30</v>
      </c>
      <c r="S285" s="27">
        <f t="shared" si="6"/>
        <v>2.6517073264547174E-2</v>
      </c>
      <c r="T285">
        <f>Q285/'App MODELE'!$Q$4*1000</f>
        <v>0.36285637156428191</v>
      </c>
    </row>
    <row r="286" spans="16:20" x14ac:dyDescent="0.2">
      <c r="P286" s="18">
        <v>41760</v>
      </c>
      <c r="Q286">
        <v>1.1763111368025204E-2</v>
      </c>
      <c r="R286" s="72">
        <v>31</v>
      </c>
      <c r="S286" s="27">
        <f t="shared" si="6"/>
        <v>4.3918426553260165E-3</v>
      </c>
      <c r="T286">
        <f>Q286/'App MODELE'!$Q$4*1000</f>
        <v>6.2100682969196512E-2</v>
      </c>
    </row>
    <row r="287" spans="16:20" x14ac:dyDescent="0.2">
      <c r="P287" s="18">
        <v>41791</v>
      </c>
      <c r="Q287">
        <v>8.9208781097898423E-3</v>
      </c>
      <c r="R287" s="72">
        <v>30</v>
      </c>
      <c r="S287" s="27">
        <f t="shared" si="6"/>
        <v>3.4416968016164518E-3</v>
      </c>
      <c r="T287">
        <f>Q287/'App MODELE'!$Q$4*1000</f>
        <v>4.7095756043658767E-2</v>
      </c>
    </row>
    <row r="288" spans="16:20" x14ac:dyDescent="0.2">
      <c r="P288" s="18">
        <v>41821</v>
      </c>
      <c r="Q288">
        <v>9.0453554787636534E-3</v>
      </c>
      <c r="R288" s="72">
        <v>31</v>
      </c>
      <c r="S288" s="27">
        <f t="shared" si="6"/>
        <v>3.3771488495981383E-3</v>
      </c>
      <c r="T288">
        <f>Q288/'App MODELE'!$Q$4*1000</f>
        <v>4.7752906127988888E-2</v>
      </c>
    </row>
    <row r="289" spans="16:20" x14ac:dyDescent="0.2">
      <c r="P289" s="18">
        <v>41852</v>
      </c>
      <c r="Q289">
        <v>7.7175968763763267E-3</v>
      </c>
      <c r="R289" s="72">
        <v>31</v>
      </c>
      <c r="S289" s="27">
        <f t="shared" si="6"/>
        <v>2.8814205780974935E-3</v>
      </c>
      <c r="T289">
        <f>Q289/'App MODELE'!$Q$4*1000</f>
        <v>4.0743305228467565E-2</v>
      </c>
    </row>
    <row r="290" spans="16:20" x14ac:dyDescent="0.2">
      <c r="P290" s="18">
        <v>41883</v>
      </c>
      <c r="Q290">
        <v>9.8669061139908004E-2</v>
      </c>
      <c r="R290" s="72">
        <v>30</v>
      </c>
      <c r="S290" s="27">
        <f t="shared" si="6"/>
        <v>3.8066767415087958E-2</v>
      </c>
      <c r="T290">
        <f>Q290/'App MODELE'!$Q$4*1000</f>
        <v>0.52090096684567633</v>
      </c>
    </row>
    <row r="291" spans="16:20" x14ac:dyDescent="0.2">
      <c r="P291" s="18">
        <v>41913</v>
      </c>
      <c r="Q291">
        <v>1.2862661460627213E-3</v>
      </c>
      <c r="R291" s="72">
        <v>31</v>
      </c>
      <c r="S291" s="27">
        <f t="shared" si="6"/>
        <v>4.8023676301624897E-4</v>
      </c>
      <c r="T291">
        <f>Q291/'App MODELE'!$Q$4*1000</f>
        <v>6.7905508714112628E-3</v>
      </c>
    </row>
    <row r="292" spans="16:20" x14ac:dyDescent="0.2">
      <c r="P292" s="18">
        <v>41944</v>
      </c>
      <c r="Q292">
        <v>1.5041637804513779</v>
      </c>
      <c r="R292" s="72">
        <v>30</v>
      </c>
      <c r="S292" s="27">
        <f t="shared" si="6"/>
        <v>0.58031010048278464</v>
      </c>
      <c r="T292">
        <f>Q292/'App MODELE'!$Q$4*1000</f>
        <v>7.9408920940311365</v>
      </c>
    </row>
    <row r="293" spans="16:20" x14ac:dyDescent="0.2">
      <c r="P293" s="18">
        <v>41974</v>
      </c>
      <c r="Q293">
        <v>1.809776467510247</v>
      </c>
      <c r="R293" s="72">
        <v>31</v>
      </c>
      <c r="S293" s="27">
        <f t="shared" si="6"/>
        <v>0.67569312556386163</v>
      </c>
      <c r="T293">
        <f>Q293/'App MODELE'!$Q$4*1000</f>
        <v>9.5543050760756358</v>
      </c>
    </row>
    <row r="294" spans="16:20" x14ac:dyDescent="0.2">
      <c r="P294" s="18">
        <v>42005</v>
      </c>
      <c r="Q294">
        <v>1.2045882457877375</v>
      </c>
      <c r="R294" s="72">
        <v>31</v>
      </c>
      <c r="S294" s="27">
        <f t="shared" si="6"/>
        <v>0.44974172856471684</v>
      </c>
      <c r="T294">
        <f>Q294/'App MODELE'!$Q$4*1000</f>
        <v>6.3593508910766419</v>
      </c>
    </row>
    <row r="295" spans="16:20" x14ac:dyDescent="0.2">
      <c r="P295" s="18">
        <v>42036</v>
      </c>
      <c r="Q295">
        <v>0.15163418163826486</v>
      </c>
      <c r="R295" s="72">
        <v>28</v>
      </c>
      <c r="S295" s="27">
        <f t="shared" si="6"/>
        <v>6.2679473230102881E-2</v>
      </c>
      <c r="T295">
        <f>Q295/'App MODELE'!$Q$4*1000</f>
        <v>0.80051832772814324</v>
      </c>
    </row>
    <row r="296" spans="16:20" x14ac:dyDescent="0.2">
      <c r="P296" s="18">
        <v>42064</v>
      </c>
      <c r="Q296">
        <v>0.47278579359069889</v>
      </c>
      <c r="R296" s="72">
        <v>31</v>
      </c>
      <c r="S296" s="27">
        <f t="shared" si="6"/>
        <v>0.17651799342544014</v>
      </c>
      <c r="T296">
        <f>Q296/'App MODELE'!$Q$4*1000</f>
        <v>2.4959655452998573</v>
      </c>
    </row>
    <row r="297" spans="16:20" x14ac:dyDescent="0.2">
      <c r="P297" s="18">
        <v>42095</v>
      </c>
      <c r="Q297">
        <v>5.0683035400503632E-2</v>
      </c>
      <c r="R297" s="72">
        <v>30</v>
      </c>
      <c r="S297" s="27">
        <f t="shared" si="6"/>
        <v>1.9553640200811587E-2</v>
      </c>
      <c r="T297">
        <f>Q297/'App MODELE'!$Q$4*1000</f>
        <v>0.26756960933641449</v>
      </c>
    </row>
    <row r="298" spans="16:20" x14ac:dyDescent="0.2">
      <c r="P298" s="18">
        <v>42125</v>
      </c>
      <c r="Q298">
        <v>3.057994031123306E-2</v>
      </c>
      <c r="R298" s="72">
        <v>31</v>
      </c>
      <c r="S298" s="27">
        <f t="shared" si="6"/>
        <v>1.1417241752999201E-2</v>
      </c>
      <c r="T298">
        <f>Q298/'App MODELE'!$Q$4*1000</f>
        <v>0.16143987071709989</v>
      </c>
    </row>
    <row r="299" spans="16:20" x14ac:dyDescent="0.2">
      <c r="P299" s="18">
        <v>42156</v>
      </c>
      <c r="Q299">
        <v>7.6138657355648183E-3</v>
      </c>
      <c r="R299" s="72">
        <v>30</v>
      </c>
      <c r="S299" s="27">
        <f t="shared" si="6"/>
        <v>2.9374482004493898E-3</v>
      </c>
      <c r="T299">
        <f>Q299/'App MODELE'!$Q$4*1000</f>
        <v>4.0195680158192471E-2</v>
      </c>
    </row>
    <row r="300" spans="16:20" x14ac:dyDescent="0.2">
      <c r="P300" s="18">
        <v>42186</v>
      </c>
      <c r="Q300">
        <v>3.6928286128897472E-3</v>
      </c>
      <c r="R300" s="72">
        <v>31</v>
      </c>
      <c r="S300" s="27">
        <f t="shared" si="6"/>
        <v>1.378744255111166E-3</v>
      </c>
      <c r="T300">
        <f>Q300/'App MODELE'!$Q$4*1000</f>
        <v>1.949545250179362E-2</v>
      </c>
    </row>
    <row r="301" spans="16:20" x14ac:dyDescent="0.2">
      <c r="P301" s="18">
        <v>42217</v>
      </c>
      <c r="Q301">
        <v>3.2571578214814064E-3</v>
      </c>
      <c r="R301" s="72">
        <v>31</v>
      </c>
      <c r="S301" s="27">
        <f t="shared" si="6"/>
        <v>1.2160834160250171E-3</v>
      </c>
      <c r="T301">
        <f>Q301/'App MODELE'!$Q$4*1000</f>
        <v>1.7195427206638192E-2</v>
      </c>
    </row>
    <row r="302" spans="16:20" x14ac:dyDescent="0.2">
      <c r="P302" s="18">
        <v>42248</v>
      </c>
      <c r="Q302">
        <v>0.21964031755429061</v>
      </c>
      <c r="R302" s="72">
        <v>30</v>
      </c>
      <c r="S302" s="27">
        <f t="shared" si="6"/>
        <v>8.4737776834217057E-2</v>
      </c>
      <c r="T302">
        <f>Q302/'App MODELE'!$Q$4*1000</f>
        <v>1.1595413238004995</v>
      </c>
    </row>
    <row r="303" spans="16:20" x14ac:dyDescent="0.2">
      <c r="P303" s="18">
        <v>42278</v>
      </c>
      <c r="Q303">
        <v>2.8443078810515963E-2</v>
      </c>
      <c r="R303" s="72">
        <v>31</v>
      </c>
      <c r="S303" s="27">
        <f t="shared" si="6"/>
        <v>1.0619429066052854E-2</v>
      </c>
      <c r="T303">
        <f>Q303/'App MODELE'!$Q$4*1000</f>
        <v>0.15015879426943282</v>
      </c>
    </row>
    <row r="304" spans="16:20" x14ac:dyDescent="0.2">
      <c r="P304" s="18">
        <v>42309</v>
      </c>
      <c r="Q304">
        <v>1.8754590258720966E-2</v>
      </c>
      <c r="R304" s="72">
        <v>30</v>
      </c>
      <c r="S304" s="27">
        <f t="shared" si="6"/>
        <v>7.2355672294448174E-3</v>
      </c>
      <c r="T304">
        <f>Q304/'App MODELE'!$Q$4*1000</f>
        <v>9.9010612705738396E-2</v>
      </c>
    </row>
    <row r="305" spans="16:20" x14ac:dyDescent="0.2">
      <c r="P305" s="18">
        <v>42339</v>
      </c>
      <c r="Q305">
        <v>8.3814761775699888E-3</v>
      </c>
      <c r="R305" s="72">
        <v>31</v>
      </c>
      <c r="S305" s="27">
        <f t="shared" si="6"/>
        <v>3.1292847138478159E-3</v>
      </c>
      <c r="T305">
        <f>Q305/'App MODELE'!$Q$4*1000</f>
        <v>4.4248105678228219E-2</v>
      </c>
    </row>
    <row r="306" spans="16:20" x14ac:dyDescent="0.2">
      <c r="P306" s="18">
        <v>42370</v>
      </c>
      <c r="Q306">
        <v>5.2363479881650063E-2</v>
      </c>
      <c r="R306" s="72">
        <v>31</v>
      </c>
      <c r="S306" s="27">
        <f t="shared" si="6"/>
        <v>1.9550283707306625E-2</v>
      </c>
      <c r="T306">
        <f>Q306/'App MODELE'!$Q$4*1000</f>
        <v>0.27644113547487098</v>
      </c>
    </row>
    <row r="307" spans="16:20" x14ac:dyDescent="0.2">
      <c r="P307" s="18">
        <v>42401</v>
      </c>
      <c r="Q307">
        <v>0.55247205596210081</v>
      </c>
      <c r="R307" s="72">
        <v>29</v>
      </c>
      <c r="S307" s="27">
        <f t="shared" si="6"/>
        <v>0.22049491377797767</v>
      </c>
      <c r="T307">
        <f>Q307/'App MODELE'!$Q$4*1000</f>
        <v>2.9166511242851909</v>
      </c>
    </row>
    <row r="308" spans="16:20" x14ac:dyDescent="0.2">
      <c r="P308" s="18">
        <v>42430</v>
      </c>
      <c r="Q308">
        <v>8.595162327641695E-2</v>
      </c>
      <c r="R308" s="72">
        <v>31</v>
      </c>
      <c r="S308" s="27">
        <f t="shared" si="6"/>
        <v>3.2090659825424486E-2</v>
      </c>
      <c r="T308">
        <f>Q308/'App MODELE'!$Q$4*1000</f>
        <v>0.45376213322994907</v>
      </c>
    </row>
    <row r="309" spans="16:20" x14ac:dyDescent="0.2">
      <c r="P309" s="18">
        <v>42461</v>
      </c>
      <c r="Q309">
        <v>6.0786448515544721E-3</v>
      </c>
      <c r="R309" s="72">
        <v>30</v>
      </c>
      <c r="S309" s="27">
        <f t="shared" si="6"/>
        <v>2.3451561927293487E-3</v>
      </c>
      <c r="T309">
        <f>Q309/'App MODELE'!$Q$4*1000</f>
        <v>3.2090829118120959E-2</v>
      </c>
    </row>
    <row r="310" spans="16:20" x14ac:dyDescent="0.2">
      <c r="P310" s="18">
        <v>42491</v>
      </c>
      <c r="Q310">
        <v>5.1035721279262805E-3</v>
      </c>
      <c r="R310" s="72">
        <v>31</v>
      </c>
      <c r="S310" s="27">
        <f t="shared" si="6"/>
        <v>1.9054555435806004E-3</v>
      </c>
      <c r="T310">
        <f>Q310/'App MODELE'!$Q$4*1000</f>
        <v>2.6943153457535004E-2</v>
      </c>
    </row>
    <row r="311" spans="16:20" x14ac:dyDescent="0.2">
      <c r="P311" s="18">
        <v>42522</v>
      </c>
      <c r="Q311">
        <v>2.8629794863976694E-3</v>
      </c>
      <c r="R311" s="72">
        <v>30</v>
      </c>
      <c r="S311" s="27">
        <f t="shared" si="6"/>
        <v>1.1045445549373724E-3</v>
      </c>
      <c r="T311">
        <f>Q311/'App MODELE'!$Q$4*1000</f>
        <v>1.5114451939592807E-2</v>
      </c>
    </row>
    <row r="312" spans="16:20" x14ac:dyDescent="0.2">
      <c r="P312" s="18">
        <v>42552</v>
      </c>
      <c r="Q312">
        <v>2.4480549231516305E-3</v>
      </c>
      <c r="R312" s="72">
        <v>31</v>
      </c>
      <c r="S312" s="27">
        <f t="shared" si="6"/>
        <v>9.139990005793124E-4</v>
      </c>
      <c r="T312">
        <f>Q312/'App MODELE'!$Q$4*1000</f>
        <v>1.2923951658492401E-2</v>
      </c>
    </row>
    <row r="313" spans="16:20" x14ac:dyDescent="0.2">
      <c r="P313" s="18">
        <v>42583</v>
      </c>
      <c r="Q313">
        <v>1.721936937471062E-3</v>
      </c>
      <c r="R313" s="72">
        <v>31</v>
      </c>
      <c r="S313" s="27">
        <f t="shared" si="6"/>
        <v>6.4289760210239769E-4</v>
      </c>
      <c r="T313">
        <f>Q313/'App MODELE'!$Q$4*1000</f>
        <v>9.090576166566687E-3</v>
      </c>
    </row>
    <row r="314" spans="16:20" x14ac:dyDescent="0.2">
      <c r="P314" s="18">
        <v>42614</v>
      </c>
      <c r="Q314">
        <v>1.9916379035809879E-3</v>
      </c>
      <c r="R314" s="72">
        <v>30</v>
      </c>
      <c r="S314" s="27">
        <f t="shared" si="6"/>
        <v>7.6837882082599843E-4</v>
      </c>
      <c r="T314">
        <f>Q314/'App MODELE'!$Q$4*1000</f>
        <v>1.0514401349281955E-2</v>
      </c>
    </row>
    <row r="315" spans="16:20" x14ac:dyDescent="0.2">
      <c r="P315" s="18">
        <v>42644</v>
      </c>
      <c r="Q315">
        <v>0.22661105021682409</v>
      </c>
      <c r="R315" s="72">
        <v>31</v>
      </c>
      <c r="S315" s="27">
        <f t="shared" si="6"/>
        <v>8.4606873587523931E-2</v>
      </c>
      <c r="T315">
        <f>Q315/'App MODELE'!$Q$4*1000</f>
        <v>1.1963417285229865</v>
      </c>
    </row>
    <row r="316" spans="16:20" x14ac:dyDescent="0.2">
      <c r="P316" s="18">
        <v>42675</v>
      </c>
      <c r="Q316">
        <v>0.41851366071811713</v>
      </c>
      <c r="R316" s="72">
        <v>30</v>
      </c>
      <c r="S316" s="27">
        <f t="shared" si="6"/>
        <v>0.1614636036721131</v>
      </c>
      <c r="T316">
        <f>Q316/'App MODELE'!$Q$4*1000</f>
        <v>2.2094481085319244</v>
      </c>
    </row>
    <row r="317" spans="16:20" x14ac:dyDescent="0.2">
      <c r="P317" s="18">
        <v>42705</v>
      </c>
      <c r="Q317">
        <v>0.52434017057401927</v>
      </c>
      <c r="R317" s="72">
        <v>31</v>
      </c>
      <c r="S317" s="27">
        <f t="shared" si="6"/>
        <v>0.19576619271730111</v>
      </c>
      <c r="T317">
        <f>Q317/'App MODELE'!$Q$4*1000</f>
        <v>2.7681352052265829</v>
      </c>
    </row>
    <row r="318" spans="16:20" x14ac:dyDescent="0.2">
      <c r="P318" s="18">
        <v>42736</v>
      </c>
      <c r="Q318">
        <v>4.1036039305033238E-2</v>
      </c>
      <c r="R318" s="72">
        <v>31</v>
      </c>
      <c r="S318" s="27">
        <f t="shared" si="6"/>
        <v>1.5321101891066771E-2</v>
      </c>
      <c r="T318">
        <f>Q318/'App MODELE'!$Q$4*1000</f>
        <v>0.21664047780083012</v>
      </c>
    </row>
    <row r="319" spans="16:20" x14ac:dyDescent="0.2">
      <c r="P319" s="18">
        <v>42767</v>
      </c>
      <c r="Q319">
        <v>0.36144078704362431</v>
      </c>
      <c r="R319" s="72">
        <v>28</v>
      </c>
      <c r="S319" s="27">
        <f t="shared" si="6"/>
        <v>0.1494050872369479</v>
      </c>
      <c r="T319">
        <f>Q319/'App MODELE'!$Q$4*1000</f>
        <v>1.9081447948665629</v>
      </c>
    </row>
    <row r="320" spans="16:20" x14ac:dyDescent="0.2">
      <c r="P320" s="18">
        <v>42795</v>
      </c>
      <c r="Q320">
        <v>7.6761044200517221E-3</v>
      </c>
      <c r="R320" s="72">
        <v>31</v>
      </c>
      <c r="S320" s="27">
        <f t="shared" si="6"/>
        <v>2.8659290696130984E-3</v>
      </c>
      <c r="T320">
        <f>Q320/'App MODELE'!$Q$4*1000</f>
        <v>4.0524255200357524E-2</v>
      </c>
    </row>
    <row r="321" spans="16:20" x14ac:dyDescent="0.2">
      <c r="P321" s="18">
        <v>42826</v>
      </c>
      <c r="Q321">
        <v>5.4147655503608092E-3</v>
      </c>
      <c r="R321" s="72">
        <v>30</v>
      </c>
      <c r="S321" s="27">
        <f t="shared" si="6"/>
        <v>2.0890299191206824E-3</v>
      </c>
      <c r="T321">
        <f>Q321/'App MODELE'!$Q$4*1000</f>
        <v>2.8586028668360308E-2</v>
      </c>
    </row>
    <row r="322" spans="16:20" x14ac:dyDescent="0.2">
      <c r="P322" s="18">
        <v>42856</v>
      </c>
      <c r="Q322">
        <v>3.9417833508373704E-3</v>
      </c>
      <c r="R322" s="72">
        <v>31</v>
      </c>
      <c r="S322" s="27">
        <f t="shared" si="6"/>
        <v>1.4716933060175369E-3</v>
      </c>
      <c r="T322">
        <f>Q322/'App MODELE'!$Q$4*1000</f>
        <v>2.0809752670453863E-2</v>
      </c>
    </row>
    <row r="323" spans="16:20" x14ac:dyDescent="0.2">
      <c r="P323" s="18">
        <v>42887</v>
      </c>
      <c r="Q323">
        <v>4.3567079140834093E-3</v>
      </c>
      <c r="R323" s="72">
        <v>30</v>
      </c>
      <c r="S323" s="27">
        <f t="shared" ref="S323:S386" si="7">Q323/R323/24/3600*1000000</f>
        <v>1.6808286705568708E-3</v>
      </c>
      <c r="T323">
        <f>Q323/'App MODELE'!$Q$4*1000</f>
        <v>2.3000252951554268E-2</v>
      </c>
    </row>
    <row r="324" spans="16:20" x14ac:dyDescent="0.2">
      <c r="P324" s="18">
        <v>42917</v>
      </c>
      <c r="Q324">
        <v>4.1284994042980888E-3</v>
      </c>
      <c r="R324" s="72">
        <v>31</v>
      </c>
      <c r="S324" s="27">
        <f t="shared" si="7"/>
        <v>1.5414050941973151E-3</v>
      </c>
      <c r="T324">
        <f>Q324/'App MODELE'!$Q$4*1000</f>
        <v>2.1795477796949049E-2</v>
      </c>
    </row>
    <row r="325" spans="16:20" x14ac:dyDescent="0.2">
      <c r="P325" s="18">
        <v>42948</v>
      </c>
      <c r="Q325">
        <v>4.1284994042980888E-3</v>
      </c>
      <c r="R325" s="72">
        <v>31</v>
      </c>
      <c r="S325" s="27">
        <f t="shared" si="7"/>
        <v>1.5414050941973151E-3</v>
      </c>
      <c r="T325">
        <f>Q325/'App MODELE'!$Q$4*1000</f>
        <v>2.1795477796949049E-2</v>
      </c>
    </row>
    <row r="326" spans="16:20" x14ac:dyDescent="0.2">
      <c r="P326" s="18">
        <v>42979</v>
      </c>
      <c r="Q326">
        <v>3.1326804525075949E-3</v>
      </c>
      <c r="R326" s="72">
        <v>30</v>
      </c>
      <c r="S326" s="27">
        <f t="shared" si="7"/>
        <v>1.2085958535908931E-3</v>
      </c>
      <c r="T326">
        <f>Q326/'App MODELE'!$Q$4*1000</f>
        <v>1.653827712230807E-2</v>
      </c>
    </row>
    <row r="327" spans="16:20" x14ac:dyDescent="0.2">
      <c r="P327" s="18">
        <v>43009</v>
      </c>
      <c r="Q327">
        <v>1.4729821995234389E-3</v>
      </c>
      <c r="R327" s="72">
        <v>31</v>
      </c>
      <c r="S327" s="27">
        <f t="shared" si="7"/>
        <v>5.4994855119602705E-4</v>
      </c>
      <c r="T327">
        <f>Q327/'App MODELE'!$Q$4*1000</f>
        <v>7.7762759979064459E-3</v>
      </c>
    </row>
    <row r="328" spans="16:20" x14ac:dyDescent="0.2">
      <c r="P328" s="18">
        <v>43040</v>
      </c>
      <c r="Q328">
        <v>0.10537009283633153</v>
      </c>
      <c r="R328" s="72">
        <v>30</v>
      </c>
      <c r="S328" s="27">
        <f t="shared" si="7"/>
        <v>4.0652041989325441E-2</v>
      </c>
      <c r="T328">
        <f>Q328/'App MODELE'!$Q$4*1000</f>
        <v>0.5562775463854478</v>
      </c>
    </row>
    <row r="329" spans="16:20" x14ac:dyDescent="0.2">
      <c r="P329" s="18">
        <v>43070</v>
      </c>
      <c r="Q329">
        <v>0.29167122173380289</v>
      </c>
      <c r="R329" s="72">
        <v>31</v>
      </c>
      <c r="S329" s="27">
        <f t="shared" si="7"/>
        <v>0.10889755889105543</v>
      </c>
      <c r="T329">
        <f>Q329/'App MODELE'!$Q$4*1000</f>
        <v>1.5398121725995297</v>
      </c>
    </row>
    <row r="330" spans="16:20" x14ac:dyDescent="0.2">
      <c r="P330" s="18">
        <v>43101</v>
      </c>
      <c r="Q330">
        <v>0.6272207160308747</v>
      </c>
      <c r="R330" s="72">
        <v>31</v>
      </c>
      <c r="S330" s="27">
        <f t="shared" si="7"/>
        <v>0.23417738800435886</v>
      </c>
      <c r="T330">
        <f>Q330/'App MODELE'!$Q$4*1000</f>
        <v>3.3112697499254291</v>
      </c>
    </row>
    <row r="331" spans="16:20" x14ac:dyDescent="0.2">
      <c r="P331" s="18">
        <v>43132</v>
      </c>
      <c r="Q331">
        <v>0.37212509454721021</v>
      </c>
      <c r="R331" s="72">
        <v>28</v>
      </c>
      <c r="S331" s="27">
        <f t="shared" si="7"/>
        <v>0.15382155032540104</v>
      </c>
      <c r="T331">
        <f>Q331/'App MODELE'!$Q$4*1000</f>
        <v>1.9645501771049003</v>
      </c>
    </row>
    <row r="332" spans="16:20" x14ac:dyDescent="0.2">
      <c r="P332" s="18">
        <v>43160</v>
      </c>
      <c r="Q332">
        <v>0.97631749731792905</v>
      </c>
      <c r="R332" s="72">
        <v>31</v>
      </c>
      <c r="S332" s="27">
        <f t="shared" si="7"/>
        <v>0.36451519463781701</v>
      </c>
      <c r="T332">
        <f>Q332/'App MODELE'!$Q$4*1000</f>
        <v>5.1542471614292538</v>
      </c>
    </row>
    <row r="333" spans="16:20" x14ac:dyDescent="0.2">
      <c r="P333" s="18">
        <v>43191</v>
      </c>
      <c r="Q333">
        <v>1.0791980427747847</v>
      </c>
      <c r="R333" s="72">
        <v>30</v>
      </c>
      <c r="S333" s="27">
        <f t="shared" si="7"/>
        <v>0.41635726958903724</v>
      </c>
      <c r="T333">
        <f>Q333/'App MODELE'!$Q$4*1000</f>
        <v>5.6973817061281</v>
      </c>
    </row>
    <row r="334" spans="16:20" x14ac:dyDescent="0.2">
      <c r="P334" s="18">
        <v>43221</v>
      </c>
      <c r="Q334">
        <v>1.6762952355139978E-2</v>
      </c>
      <c r="R334" s="72">
        <v>31</v>
      </c>
      <c r="S334" s="27">
        <f t="shared" si="7"/>
        <v>6.2585694276956318E-3</v>
      </c>
      <c r="T334">
        <f>Q334/'App MODELE'!$Q$4*1000</f>
        <v>8.8496211356456439E-2</v>
      </c>
    </row>
    <row r="335" spans="16:20" x14ac:dyDescent="0.2">
      <c r="P335" s="18">
        <v>43252</v>
      </c>
      <c r="Q335">
        <v>9.4810262701719959E-3</v>
      </c>
      <c r="R335" s="72">
        <v>30</v>
      </c>
      <c r="S335" s="27">
        <f t="shared" si="7"/>
        <v>3.6578033449737642E-3</v>
      </c>
      <c r="T335">
        <f>Q335/'App MODELE'!$Q$4*1000</f>
        <v>5.0052931423144313E-2</v>
      </c>
    </row>
    <row r="336" spans="16:20" x14ac:dyDescent="0.2">
      <c r="P336" s="18">
        <v>43282</v>
      </c>
      <c r="Q336">
        <v>8.2984912649207831E-3</v>
      </c>
      <c r="R336" s="72">
        <v>31</v>
      </c>
      <c r="S336" s="27">
        <f t="shared" si="7"/>
        <v>3.0983016968790262E-3</v>
      </c>
      <c r="T336">
        <f>Q336/'App MODELE'!$Q$4*1000</f>
        <v>4.3810005622008152E-2</v>
      </c>
    </row>
    <row r="337" spans="16:20" x14ac:dyDescent="0.2">
      <c r="P337" s="18">
        <v>43313</v>
      </c>
      <c r="Q337">
        <v>6.2861071331774898E-3</v>
      </c>
      <c r="R337" s="72">
        <v>31</v>
      </c>
      <c r="S337" s="27">
        <f t="shared" si="7"/>
        <v>2.3469635353858607E-3</v>
      </c>
      <c r="T337">
        <f>Q337/'App MODELE'!$Q$4*1000</f>
        <v>3.3186079258671154E-2</v>
      </c>
    </row>
    <row r="338" spans="16:20" x14ac:dyDescent="0.2">
      <c r="P338" s="18">
        <v>43344</v>
      </c>
      <c r="Q338">
        <v>2.2073986764689271E-2</v>
      </c>
      <c r="R338" s="72">
        <v>30</v>
      </c>
      <c r="S338" s="27">
        <f t="shared" si="7"/>
        <v>8.5161985974881449E-3</v>
      </c>
      <c r="T338">
        <f>Q338/'App MODELE'!$Q$4*1000</f>
        <v>0.11653461495454161</v>
      </c>
    </row>
    <row r="339" spans="16:20" x14ac:dyDescent="0.2">
      <c r="P339" s="18">
        <v>43374</v>
      </c>
      <c r="Q339">
        <v>0.69240536491682747</v>
      </c>
      <c r="R339" s="72">
        <v>31</v>
      </c>
      <c r="S339" s="27">
        <f t="shared" si="7"/>
        <v>0.2585145478333436</v>
      </c>
      <c r="T339">
        <f>Q339/'App MODELE'!$Q$4*1000</f>
        <v>3.6553973440863032</v>
      </c>
    </row>
    <row r="340" spans="16:20" x14ac:dyDescent="0.2">
      <c r="P340" s="18">
        <v>43405</v>
      </c>
      <c r="Q340">
        <v>0.39538161631715035</v>
      </c>
      <c r="R340" s="72">
        <v>30</v>
      </c>
      <c r="S340" s="27">
        <f t="shared" si="7"/>
        <v>0.15253920382606112</v>
      </c>
      <c r="T340">
        <f>Q340/'App MODELE'!$Q$4*1000</f>
        <v>2.0873277178605765</v>
      </c>
    </row>
    <row r="341" spans="16:20" x14ac:dyDescent="0.2">
      <c r="P341" s="18">
        <v>43435</v>
      </c>
      <c r="Q341">
        <v>2.1555331060631733E-2</v>
      </c>
      <c r="R341" s="72">
        <v>31</v>
      </c>
      <c r="S341" s="27">
        <f t="shared" si="7"/>
        <v>8.0478386576432696E-3</v>
      </c>
      <c r="T341">
        <f>Q341/'App MODELE'!$Q$4*1000</f>
        <v>0.11379648960316616</v>
      </c>
    </row>
    <row r="342" spans="16:20" x14ac:dyDescent="0.2">
      <c r="P342" s="18">
        <v>43466</v>
      </c>
      <c r="Q342">
        <v>4.3546332912671772E-2</v>
      </c>
      <c r="R342" s="72">
        <v>31</v>
      </c>
      <c r="S342" s="27">
        <f t="shared" si="7"/>
        <v>1.6258338154372675E-2</v>
      </c>
      <c r="T342">
        <f>Q342/'App MODELE'!$Q$4*1000</f>
        <v>0.22989300450148756</v>
      </c>
    </row>
    <row r="343" spans="16:20" x14ac:dyDescent="0.2">
      <c r="P343" s="18">
        <v>43497</v>
      </c>
      <c r="Q343">
        <v>7.3462393922711172E-2</v>
      </c>
      <c r="R343" s="72">
        <v>28</v>
      </c>
      <c r="S343" s="27">
        <f t="shared" si="7"/>
        <v>3.0366399604295293E-2</v>
      </c>
      <c r="T343">
        <f>Q343/'App MODELE'!$Q$4*1000</f>
        <v>0.3878280747688268</v>
      </c>
    </row>
    <row r="344" spans="16:20" x14ac:dyDescent="0.2">
      <c r="P344" s="18">
        <v>43525</v>
      </c>
      <c r="Q344">
        <v>1.7364592971846733E-2</v>
      </c>
      <c r="R344" s="72">
        <v>31</v>
      </c>
      <c r="S344" s="27">
        <f t="shared" si="7"/>
        <v>6.4831963007193601E-3</v>
      </c>
      <c r="T344">
        <f>Q344/'App MODELE'!$Q$4*1000</f>
        <v>9.1672436764052026E-2</v>
      </c>
    </row>
    <row r="345" spans="16:20" x14ac:dyDescent="0.2">
      <c r="P345" s="18">
        <v>43556</v>
      </c>
      <c r="Q345">
        <v>1.7447577884495944E-2</v>
      </c>
      <c r="R345" s="72">
        <v>30</v>
      </c>
      <c r="S345" s="27">
        <f t="shared" si="7"/>
        <v>6.7313186282777554E-3</v>
      </c>
      <c r="T345">
        <f>Q345/'App MODELE'!$Q$4*1000</f>
        <v>9.2110536820272121E-2</v>
      </c>
    </row>
    <row r="346" spans="16:20" x14ac:dyDescent="0.2">
      <c r="P346" s="18">
        <v>43586</v>
      </c>
      <c r="Q346">
        <v>9.9581895179049404E-3</v>
      </c>
      <c r="R346" s="72">
        <v>31</v>
      </c>
      <c r="S346" s="27">
        <f t="shared" si="7"/>
        <v>3.7179620362548312E-3</v>
      </c>
      <c r="T346">
        <f>Q346/'App MODELE'!$Q$4*1000</f>
        <v>5.2572006746409786E-2</v>
      </c>
    </row>
    <row r="347" spans="16:20" x14ac:dyDescent="0.2">
      <c r="P347" s="18">
        <v>43617</v>
      </c>
      <c r="Q347">
        <v>8.0080440706485553E-3</v>
      </c>
      <c r="R347" s="72">
        <v>30</v>
      </c>
      <c r="S347" s="27">
        <f t="shared" si="7"/>
        <v>3.0895231754045349E-3</v>
      </c>
      <c r="T347">
        <f>Q347/'App MODELE'!$Q$4*1000</f>
        <v>4.2276655425237862E-2</v>
      </c>
    </row>
    <row r="348" spans="16:20" x14ac:dyDescent="0.2">
      <c r="P348" s="18">
        <v>43647</v>
      </c>
      <c r="Q348">
        <v>4.7093937928425426E-3</v>
      </c>
      <c r="R348" s="72">
        <v>31</v>
      </c>
      <c r="S348" s="27">
        <f t="shared" si="7"/>
        <v>1.7582862129788465E-3</v>
      </c>
      <c r="T348">
        <f>Q348/'App MODELE'!$Q$4*1000</f>
        <v>2.4862178190489616E-2</v>
      </c>
    </row>
    <row r="349" spans="16:20" x14ac:dyDescent="0.2">
      <c r="P349" s="18">
        <v>43678</v>
      </c>
      <c r="Q349">
        <v>3.7550672973766554E-3</v>
      </c>
      <c r="R349" s="72">
        <v>31</v>
      </c>
      <c r="S349" s="27">
        <f t="shared" si="7"/>
        <v>1.4019815178377597E-3</v>
      </c>
      <c r="T349">
        <f>Q349/'App MODELE'!$Q$4*1000</f>
        <v>1.9824027543958692E-2</v>
      </c>
    </row>
    <row r="350" spans="16:20" x14ac:dyDescent="0.2">
      <c r="P350" s="18">
        <v>43709</v>
      </c>
      <c r="Q350">
        <v>2.0953690443924972E-3</v>
      </c>
      <c r="R350" s="72">
        <v>30</v>
      </c>
      <c r="S350" s="27">
        <f t="shared" si="7"/>
        <v>8.0839855107735226E-4</v>
      </c>
      <c r="T350">
        <f>Q350/'App MODELE'!$Q$4*1000</f>
        <v>1.1062026419557055E-2</v>
      </c>
    </row>
    <row r="351" spans="16:20" x14ac:dyDescent="0.2">
      <c r="P351" s="18">
        <v>43739</v>
      </c>
      <c r="Q351">
        <v>1.7219369374710622E-3</v>
      </c>
      <c r="R351" s="72">
        <v>31</v>
      </c>
      <c r="S351" s="27">
        <f t="shared" si="7"/>
        <v>6.428976021023978E-4</v>
      </c>
      <c r="T351">
        <f>Q351/'App MODELE'!$Q$4*1000</f>
        <v>9.0905761665666888E-3</v>
      </c>
    </row>
    <row r="352" spans="16:20" x14ac:dyDescent="0.2">
      <c r="P352" s="18">
        <v>43770</v>
      </c>
      <c r="Q352">
        <v>2.7177558892615555E-3</v>
      </c>
      <c r="R352" s="72">
        <v>30</v>
      </c>
      <c r="S352" s="27">
        <f t="shared" si="7"/>
        <v>1.0485169325854767E-3</v>
      </c>
      <c r="T352">
        <f>Q352/'App MODELE'!$Q$4*1000</f>
        <v>1.4347776841207664E-2</v>
      </c>
    </row>
    <row r="353" spans="16:20" x14ac:dyDescent="0.2">
      <c r="P353" s="18">
        <v>43800</v>
      </c>
      <c r="Q353">
        <v>0.33720919255005605</v>
      </c>
      <c r="R353" s="72">
        <v>31</v>
      </c>
      <c r="S353" s="27">
        <f t="shared" si="7"/>
        <v>0.12589948945267923</v>
      </c>
      <c r="T353">
        <f>Q353/'App MODELE'!$Q$4*1000</f>
        <v>1.7802195784503012</v>
      </c>
    </row>
    <row r="354" spans="16:20" x14ac:dyDescent="0.2">
      <c r="P354" s="18">
        <v>43831</v>
      </c>
      <c r="Q354">
        <v>9.5847574109834983E-3</v>
      </c>
      <c r="R354" s="72">
        <v>31</v>
      </c>
      <c r="S354" s="27">
        <f t="shared" si="7"/>
        <v>3.5785384598952729E-3</v>
      </c>
      <c r="T354">
        <f>Q354/'App MODELE'!$Q$4*1000</f>
        <v>5.060055649341938E-2</v>
      </c>
    </row>
    <row r="355" spans="16:20" x14ac:dyDescent="0.2">
      <c r="P355" s="18">
        <v>43862</v>
      </c>
      <c r="Q355">
        <v>2.4065624668270268E-3</v>
      </c>
      <c r="R355" s="72">
        <v>29</v>
      </c>
      <c r="S355" s="27">
        <f t="shared" si="7"/>
        <v>9.6047352603249793E-4</v>
      </c>
      <c r="T355">
        <f>Q355/'App MODELE'!$Q$4*1000</f>
        <v>1.2704901630382362E-2</v>
      </c>
    </row>
    <row r="356" spans="16:20" x14ac:dyDescent="0.2">
      <c r="P356" s="18">
        <v>43891</v>
      </c>
      <c r="Q356">
        <v>2.2613388696909134E-3</v>
      </c>
      <c r="R356" s="72">
        <v>31</v>
      </c>
      <c r="S356" s="27">
        <f t="shared" si="7"/>
        <v>8.4428721239953458E-4</v>
      </c>
      <c r="T356">
        <f>Q356/'App MODELE'!$Q$4*1000</f>
        <v>1.1938226531997222E-2</v>
      </c>
    </row>
    <row r="357" spans="16:20" x14ac:dyDescent="0.2">
      <c r="P357" s="18">
        <v>43922</v>
      </c>
      <c r="Q357">
        <v>5.5267951824372372E-2</v>
      </c>
      <c r="R357" s="72">
        <v>30</v>
      </c>
      <c r="S357" s="27">
        <f t="shared" si="7"/>
        <v>2.1322512277921438E-2</v>
      </c>
      <c r="T357">
        <f>Q357/'App MODELE'!$Q$4*1000</f>
        <v>0.29177463744257404</v>
      </c>
    </row>
    <row r="358" spans="16:20" x14ac:dyDescent="0.2">
      <c r="P358" s="18">
        <v>43952</v>
      </c>
      <c r="Q358">
        <v>0.5004820081873721</v>
      </c>
      <c r="R358" s="72">
        <v>31</v>
      </c>
      <c r="S358" s="27">
        <f t="shared" si="7"/>
        <v>0.18685857533877392</v>
      </c>
      <c r="T358">
        <f>Q358/'App MODELE'!$Q$4*1000</f>
        <v>2.6421814390633096</v>
      </c>
    </row>
    <row r="359" spans="16:20" x14ac:dyDescent="0.2">
      <c r="P359" s="18">
        <v>43983</v>
      </c>
      <c r="Q359">
        <v>2.4065624668270268E-3</v>
      </c>
      <c r="R359" s="72">
        <v>30</v>
      </c>
      <c r="S359" s="27">
        <f t="shared" si="7"/>
        <v>9.284577418314147E-4</v>
      </c>
      <c r="T359">
        <f>Q359/'App MODELE'!$Q$4*1000</f>
        <v>1.2704901630382362E-2</v>
      </c>
    </row>
    <row r="360" spans="16:20" x14ac:dyDescent="0.2">
      <c r="P360" s="18">
        <v>44013</v>
      </c>
      <c r="Q360">
        <v>8.5059535465437997E-4</v>
      </c>
      <c r="R360" s="72">
        <v>31</v>
      </c>
      <c r="S360" s="27">
        <f t="shared" si="7"/>
        <v>3.1757592393010008E-4</v>
      </c>
      <c r="T360">
        <f>Q360/'App MODELE'!$Q$4*1000</f>
        <v>4.4905255762558334E-3</v>
      </c>
    </row>
    <row r="361" spans="16:20" x14ac:dyDescent="0.2">
      <c r="P361" s="18">
        <v>44044</v>
      </c>
      <c r="Q361">
        <v>4.5641701957064288E-4</v>
      </c>
      <c r="R361" s="72">
        <v>31</v>
      </c>
      <c r="S361" s="27">
        <f t="shared" si="7"/>
        <v>1.7040659332834637E-4</v>
      </c>
      <c r="T361">
        <f>Q361/'App MODELE'!$Q$4*1000</f>
        <v>2.4095503092104471E-3</v>
      </c>
    </row>
    <row r="362" spans="16:20" x14ac:dyDescent="0.2">
      <c r="P362" s="18">
        <v>44075</v>
      </c>
      <c r="Q362">
        <v>0</v>
      </c>
      <c r="R362" s="72">
        <v>30</v>
      </c>
      <c r="S362" s="27">
        <f t="shared" si="7"/>
        <v>0</v>
      </c>
      <c r="T362">
        <f>Q362/'App MODELE'!$Q$4*1000</f>
        <v>0</v>
      </c>
    </row>
    <row r="363" spans="16:20" x14ac:dyDescent="0.2">
      <c r="P363" s="18">
        <v>44105</v>
      </c>
      <c r="Q363">
        <v>2.0746228162301949E-5</v>
      </c>
      <c r="R363" s="72">
        <v>31</v>
      </c>
      <c r="S363" s="27">
        <f t="shared" si="7"/>
        <v>7.7457542421975605E-6</v>
      </c>
      <c r="T363">
        <f>Q363/'App MODELE'!$Q$4*1000</f>
        <v>1.0952501405502032E-4</v>
      </c>
    </row>
    <row r="364" spans="16:20" x14ac:dyDescent="0.2">
      <c r="P364" s="18">
        <v>44136</v>
      </c>
      <c r="Q364">
        <v>0.14725672749601917</v>
      </c>
      <c r="R364" s="72">
        <v>30</v>
      </c>
      <c r="S364" s="27">
        <f t="shared" si="7"/>
        <v>5.6812009064822207E-2</v>
      </c>
      <c r="T364">
        <f>Q364/'App MODELE'!$Q$4*1000</f>
        <v>0.77740854976253393</v>
      </c>
    </row>
    <row r="365" spans="16:20" x14ac:dyDescent="0.2">
      <c r="P365" s="18">
        <v>44166</v>
      </c>
      <c r="Q365">
        <v>0.25644412631421448</v>
      </c>
      <c r="R365" s="72">
        <v>31</v>
      </c>
      <c r="S365" s="27">
        <f t="shared" si="7"/>
        <v>9.5745268187804086E-2</v>
      </c>
      <c r="T365">
        <f>Q365/'App MODELE'!$Q$4*1000</f>
        <v>1.3538386987341069</v>
      </c>
    </row>
    <row r="366" spans="16:20" x14ac:dyDescent="0.2">
      <c r="P366" s="18">
        <v>44197</v>
      </c>
      <c r="Q366">
        <v>2.2840974819849564</v>
      </c>
      <c r="R366" s="72">
        <v>31</v>
      </c>
      <c r="S366" s="27">
        <f t="shared" si="7"/>
        <v>0.85278430480322454</v>
      </c>
      <c r="T366">
        <f>Q366/'App MODELE'!$Q$4*1000</f>
        <v>12.058375472415566</v>
      </c>
    </row>
    <row r="367" spans="16:20" x14ac:dyDescent="0.2">
      <c r="P367" s="18">
        <v>44228</v>
      </c>
      <c r="Q367">
        <v>0.47892667712674031</v>
      </c>
      <c r="R367" s="72">
        <v>28</v>
      </c>
      <c r="S367" s="27">
        <f t="shared" si="7"/>
        <v>0.19796902989696608</v>
      </c>
      <c r="T367">
        <f>Q367/'App MODELE'!$Q$4*1000</f>
        <v>2.5283849494601434</v>
      </c>
    </row>
    <row r="368" spans="16:20" x14ac:dyDescent="0.2">
      <c r="P368" s="18">
        <v>44256</v>
      </c>
      <c r="Q368">
        <v>0.83567881660568399</v>
      </c>
      <c r="R368" s="72">
        <v>31</v>
      </c>
      <c r="S368" s="27">
        <f t="shared" si="7"/>
        <v>0.31200672662995965</v>
      </c>
      <c r="T368">
        <f>Q368/'App MODELE'!$Q$4*1000</f>
        <v>4.4117770911502694</v>
      </c>
    </row>
    <row r="369" spans="16:20" x14ac:dyDescent="0.2">
      <c r="P369" s="18">
        <v>44287</v>
      </c>
      <c r="Q369">
        <v>2.6762634329369504E-2</v>
      </c>
      <c r="R369" s="72">
        <v>30</v>
      </c>
      <c r="S369" s="27">
        <f t="shared" si="7"/>
        <v>1.0325090404849347E-2</v>
      </c>
      <c r="T369">
        <f>Q369/'App MODELE'!$Q$4*1000</f>
        <v>0.14128726813097617</v>
      </c>
    </row>
    <row r="370" spans="16:20" x14ac:dyDescent="0.2">
      <c r="P370" s="18">
        <v>44317</v>
      </c>
      <c r="Q370">
        <v>2.9169196796196551E-2</v>
      </c>
      <c r="R370" s="72">
        <v>31</v>
      </c>
      <c r="S370" s="27">
        <f t="shared" si="7"/>
        <v>1.0890530464529775E-2</v>
      </c>
      <c r="T370">
        <f>Q370/'App MODELE'!$Q$4*1000</f>
        <v>0.15399216976135863</v>
      </c>
    </row>
    <row r="371" spans="16:20" x14ac:dyDescent="0.2">
      <c r="P371" s="18">
        <v>44348</v>
      </c>
      <c r="Q371">
        <v>4.8753636181409583E-3</v>
      </c>
      <c r="R371" s="72">
        <v>30</v>
      </c>
      <c r="S371" s="27">
        <f t="shared" si="7"/>
        <v>1.8809273218136412E-3</v>
      </c>
      <c r="T371">
        <f>Q371/'App MODELE'!$Q$4*1000</f>
        <v>2.5738378302929778E-2</v>
      </c>
    </row>
    <row r="372" spans="16:20" x14ac:dyDescent="0.2">
      <c r="P372" s="18">
        <v>44378</v>
      </c>
      <c r="Q372">
        <v>0</v>
      </c>
      <c r="R372" s="72">
        <v>31</v>
      </c>
      <c r="S372" s="27">
        <f t="shared" si="7"/>
        <v>0</v>
      </c>
      <c r="T372">
        <f>Q372/'App MODELE'!$Q$4*1000</f>
        <v>0</v>
      </c>
    </row>
    <row r="373" spans="16:20" x14ac:dyDescent="0.2">
      <c r="P373" s="18">
        <v>44409</v>
      </c>
      <c r="Q373">
        <v>4.14924563246039E-4</v>
      </c>
      <c r="R373" s="72">
        <v>31</v>
      </c>
      <c r="S373" s="27">
        <f t="shared" si="7"/>
        <v>1.5491508484395124E-4</v>
      </c>
      <c r="T373">
        <f>Q373/'App MODELE'!$Q$4*1000</f>
        <v>2.1905002811004066E-3</v>
      </c>
    </row>
    <row r="374" spans="16:20" x14ac:dyDescent="0.2">
      <c r="P374" s="18">
        <v>44440</v>
      </c>
      <c r="Q374">
        <v>1.5166945022614089E-2</v>
      </c>
      <c r="R374" s="72">
        <v>30</v>
      </c>
      <c r="S374" s="27">
        <f t="shared" si="7"/>
        <v>5.8514448389714851E-3</v>
      </c>
      <c r="T374">
        <f>Q374/'App MODELE'!$Q$4*1000</f>
        <v>8.0070452025203728E-2</v>
      </c>
    </row>
    <row r="375" spans="16:20" x14ac:dyDescent="0.2">
      <c r="P375" s="18">
        <v>44470</v>
      </c>
      <c r="Q375">
        <v>1.456827111653454E-2</v>
      </c>
      <c r="R375" s="72">
        <v>31</v>
      </c>
      <c r="S375" s="27">
        <f t="shared" si="7"/>
        <v>5.4391693236762765E-3</v>
      </c>
      <c r="T375">
        <f>Q375/'App MODELE'!$Q$4*1000</f>
        <v>7.6909888694617998E-2</v>
      </c>
    </row>
    <row r="376" spans="16:20" x14ac:dyDescent="0.2">
      <c r="P376" s="18">
        <v>44501</v>
      </c>
      <c r="Q376">
        <v>2.3241045083731399E-2</v>
      </c>
      <c r="R376" s="72">
        <v>30</v>
      </c>
      <c r="S376" s="27">
        <f t="shared" si="7"/>
        <v>8.9664525786000756E-3</v>
      </c>
      <c r="T376">
        <f>Q376/'App MODELE'!$Q$4*1000</f>
        <v>0.1226958350951927</v>
      </c>
    </row>
    <row r="377" spans="16:20" x14ac:dyDescent="0.2">
      <c r="P377" s="18">
        <v>44531</v>
      </c>
      <c r="Q377">
        <v>0.48325805389623766</v>
      </c>
      <c r="R377" s="72">
        <v>31</v>
      </c>
      <c r="S377" s="27">
        <f t="shared" si="7"/>
        <v>0.18042788750606245</v>
      </c>
      <c r="T377">
        <f>Q377/'App MODELE'!$Q$4*1000</f>
        <v>2.551251472369537</v>
      </c>
    </row>
    <row r="378" spans="16:20" x14ac:dyDescent="0.2">
      <c r="P378" s="18">
        <v>44562</v>
      </c>
      <c r="Q378">
        <v>2.1418239984935226E-2</v>
      </c>
      <c r="R378" s="72">
        <v>31</v>
      </c>
      <c r="S378" s="27">
        <f t="shared" si="7"/>
        <v>7.9966547136108238E-3</v>
      </c>
      <c r="T378">
        <f>Q378/'App MODELE'!$Q$4*1000</f>
        <v>0.1130727483102905</v>
      </c>
    </row>
    <row r="379" spans="16:20" x14ac:dyDescent="0.2">
      <c r="P379" s="18">
        <v>44593</v>
      </c>
      <c r="Q379">
        <v>1.8042994632754002E-2</v>
      </c>
      <c r="R379" s="72">
        <v>28</v>
      </c>
      <c r="S379" s="27">
        <f t="shared" si="7"/>
        <v>7.4582484427719916E-3</v>
      </c>
      <c r="T379">
        <f>Q379/'App MODELE'!$Q$4*1000</f>
        <v>9.5253904723651153E-2</v>
      </c>
    </row>
    <row r="380" spans="16:20" x14ac:dyDescent="0.2">
      <c r="P380" s="18">
        <v>44621</v>
      </c>
      <c r="Q380">
        <v>0.2889710793922512</v>
      </c>
      <c r="R380" s="72">
        <v>31</v>
      </c>
      <c r="S380" s="27">
        <f t="shared" si="7"/>
        <v>0.10788944123067921</v>
      </c>
      <c r="T380">
        <f>Q380/'App MODELE'!$Q$4*1000</f>
        <v>1.5255573824952551</v>
      </c>
    </row>
    <row r="381" spans="16:20" x14ac:dyDescent="0.2">
      <c r="P381" s="18">
        <v>44652</v>
      </c>
      <c r="Q381">
        <v>1.0803805777800355E-2</v>
      </c>
      <c r="R381" s="72">
        <v>30</v>
      </c>
      <c r="S381" s="27">
        <f t="shared" si="7"/>
        <v>4.1681349451390256E-3</v>
      </c>
      <c r="T381">
        <f>Q381/'App MODELE'!$Q$4*1000</f>
        <v>5.7036246319292341E-2</v>
      </c>
    </row>
    <row r="382" spans="16:20" x14ac:dyDescent="0.2">
      <c r="P382" s="18">
        <v>44682</v>
      </c>
      <c r="Q382">
        <v>2.0206017127183763E-2</v>
      </c>
      <c r="R382" s="72">
        <v>31</v>
      </c>
      <c r="S382" s="27">
        <f t="shared" si="7"/>
        <v>7.5440625474849773E-3</v>
      </c>
      <c r="T382">
        <f>Q382/'App MODELE'!$Q$4*1000</f>
        <v>0.10667309221404161</v>
      </c>
    </row>
    <row r="383" spans="16:20" x14ac:dyDescent="0.2">
      <c r="P383" s="18">
        <v>44713</v>
      </c>
      <c r="Q383">
        <v>7.1744606230872605E-4</v>
      </c>
      <c r="R383" s="72">
        <v>30</v>
      </c>
      <c r="S383" s="27">
        <f t="shared" si="7"/>
        <v>2.7679246231046529E-4</v>
      </c>
      <c r="T383">
        <f>Q383/'App MODELE'!$Q$4*1000</f>
        <v>3.7875940360507132E-3</v>
      </c>
    </row>
    <row r="384" spans="16:20" x14ac:dyDescent="0.2">
      <c r="P384" s="18">
        <v>44743</v>
      </c>
      <c r="Q384">
        <v>1.81529496420142E-5</v>
      </c>
      <c r="R384" s="72">
        <v>31</v>
      </c>
      <c r="S384" s="27">
        <f t="shared" si="7"/>
        <v>6.7775349619228644E-6</v>
      </c>
      <c r="T384">
        <f>Q384/'App MODELE'!$Q$4*1000</f>
        <v>9.5834387298142753E-5</v>
      </c>
    </row>
    <row r="385" spans="16:20" x14ac:dyDescent="0.2">
      <c r="P385" s="18">
        <v>44774</v>
      </c>
      <c r="Q385">
        <v>0</v>
      </c>
      <c r="R385" s="72">
        <v>31</v>
      </c>
      <c r="S385" s="27">
        <f t="shared" si="7"/>
        <v>0</v>
      </c>
      <c r="T385">
        <f>Q385/'App MODELE'!$Q$4*1000</f>
        <v>0</v>
      </c>
    </row>
    <row r="386" spans="16:20" x14ac:dyDescent="0.2">
      <c r="P386" s="18">
        <v>44805</v>
      </c>
      <c r="Q386">
        <v>0</v>
      </c>
      <c r="R386" s="72">
        <v>30</v>
      </c>
      <c r="S386" s="27">
        <f t="shared" si="7"/>
        <v>0</v>
      </c>
      <c r="T386">
        <f>Q386/'App MODELE'!$Q$4*1000</f>
        <v>0</v>
      </c>
    </row>
    <row r="387" spans="16:20" x14ac:dyDescent="0.2">
      <c r="P387" s="18">
        <v>44835</v>
      </c>
      <c r="Q387">
        <v>0.19428251406493141</v>
      </c>
      <c r="R387" s="72">
        <v>31</v>
      </c>
      <c r="S387" s="27">
        <f t="shared" ref="S387:S397" si="8">Q387/R387/24/3600*1000000</f>
        <v>7.2536780938221107E-2</v>
      </c>
      <c r="T387">
        <f>Q387/'App MODELE'!$Q$4*1000</f>
        <v>1.0256705419962593</v>
      </c>
    </row>
    <row r="388" spans="16:20" x14ac:dyDescent="0.2">
      <c r="P388" s="18">
        <v>44866</v>
      </c>
      <c r="Q388">
        <v>3.2390256180675537E-3</v>
      </c>
      <c r="R388" s="72">
        <v>30</v>
      </c>
      <c r="S388" s="27">
        <f t="shared" si="8"/>
        <v>1.2496240810445809E-3</v>
      </c>
      <c r="T388">
        <f>Q388/'App MODELE'!$Q$4*1000</f>
        <v>1.7099702344354102E-2</v>
      </c>
    </row>
    <row r="389" spans="16:20" x14ac:dyDescent="0.2">
      <c r="P389" s="18">
        <v>44896</v>
      </c>
      <c r="Q389">
        <v>1.8750385205734732</v>
      </c>
      <c r="R389" s="72">
        <v>31</v>
      </c>
      <c r="S389" s="27">
        <f t="shared" si="8"/>
        <v>0.70005918480192408</v>
      </c>
      <c r="T389">
        <f>Q389/'App MODELE'!$Q$4*1000</f>
        <v>9.8988413080639504</v>
      </c>
    </row>
    <row r="390" spans="16:20" x14ac:dyDescent="0.2">
      <c r="P390" s="18">
        <v>44927</v>
      </c>
      <c r="Q390">
        <v>7.3528387674495474E-2</v>
      </c>
      <c r="R390" s="72">
        <v>31</v>
      </c>
      <c r="S390" s="27">
        <f t="shared" si="8"/>
        <v>2.7452355015865994E-2</v>
      </c>
      <c r="T390">
        <f>Q390/'App MODELE'!$Q$4*1000</f>
        <v>0.38817647383853598</v>
      </c>
    </row>
    <row r="391" spans="16:20" x14ac:dyDescent="0.2">
      <c r="P391" s="18">
        <v>44958</v>
      </c>
      <c r="Q391">
        <v>0.94585016753316109</v>
      </c>
      <c r="R391" s="72">
        <v>28</v>
      </c>
      <c r="S391" s="27">
        <f t="shared" si="8"/>
        <v>0.39097642507157787</v>
      </c>
      <c r="T391">
        <f>Q391/'App MODELE'!$Q$4*1000</f>
        <v>4.9934017924884442</v>
      </c>
    </row>
    <row r="392" spans="16:20" x14ac:dyDescent="0.2">
      <c r="P392" s="18">
        <v>44986</v>
      </c>
      <c r="Q392">
        <v>7.0137603397420669E-3</v>
      </c>
      <c r="R392" s="72">
        <v>31</v>
      </c>
      <c r="S392" s="27">
        <f t="shared" si="8"/>
        <v>2.6186381196766978E-3</v>
      </c>
      <c r="T392">
        <f>Q392/'App MODELE'!$Q$4*1000</f>
        <v>3.7027559601636929E-2</v>
      </c>
    </row>
    <row r="393" spans="16:20" x14ac:dyDescent="0.2">
      <c r="P393" s="18">
        <v>45017</v>
      </c>
      <c r="Q393">
        <v>2.7081711318505709E-3</v>
      </c>
      <c r="R393" s="72">
        <v>30</v>
      </c>
      <c r="S393" s="27">
        <f t="shared" si="8"/>
        <v>1.0448191095102513E-3</v>
      </c>
      <c r="T393">
        <f>Q393/'App MODELE'!$Q$4*1000</f>
        <v>1.4297176284714238E-2</v>
      </c>
    </row>
    <row r="394" spans="16:20" x14ac:dyDescent="0.2">
      <c r="P394" s="18">
        <v>45047</v>
      </c>
      <c r="Q394">
        <v>1.0967317382523825</v>
      </c>
      <c r="R394" s="72">
        <v>31</v>
      </c>
      <c r="S394" s="27">
        <f t="shared" si="8"/>
        <v>0.40947272186842237</v>
      </c>
      <c r="T394">
        <f>Q394/'App MODELE'!$Q$4*1000</f>
        <v>5.7899468812817156</v>
      </c>
    </row>
    <row r="395" spans="16:20" x14ac:dyDescent="0.2">
      <c r="P395" s="18">
        <v>45078</v>
      </c>
      <c r="Q395">
        <v>2.5832788383135141E-3</v>
      </c>
      <c r="R395" s="72">
        <v>30</v>
      </c>
      <c r="S395" s="27">
        <f t="shared" si="8"/>
        <v>9.9663535428762121E-4</v>
      </c>
      <c r="T395">
        <f>Q395/'App MODELE'!$Q$4*1000</f>
        <v>1.3637835700103022E-2</v>
      </c>
    </row>
    <row r="396" spans="16:20" x14ac:dyDescent="0.2">
      <c r="P396" s="18">
        <v>45108</v>
      </c>
      <c r="Q396">
        <v>1.1271425760578644E-4</v>
      </c>
      <c r="R396" s="72">
        <v>31</v>
      </c>
      <c r="S396" s="27">
        <f t="shared" si="8"/>
        <v>4.2082682797859337E-5</v>
      </c>
      <c r="T396">
        <f>Q396/'App MODELE'!$Q$4*1000</f>
        <v>5.9504940136092513E-4</v>
      </c>
    </row>
    <row r="397" spans="16:20" x14ac:dyDescent="0.2">
      <c r="P397" s="18">
        <v>45139</v>
      </c>
      <c r="Q397">
        <v>0</v>
      </c>
      <c r="R397" s="72">
        <v>31</v>
      </c>
      <c r="S397" s="27">
        <f t="shared" si="8"/>
        <v>0</v>
      </c>
      <c r="T397">
        <f>Q397/'App MODELE'!$Q$4*1000</f>
        <v>0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4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A16" sqref="AA16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7">
        <v>189.42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</v>
      </c>
      <c r="F54" s="51">
        <f>VLOOKUP(DATE!D53,'MODEL - pluie - débit'!$A$6:$O$761,15,FALSE)*$Q$4/1000</f>
        <v>0</v>
      </c>
      <c r="G54" s="51">
        <f>VLOOKUP(DATE!E53,'MODEL - pluie - débit'!$A$6:$O$761,15,FALSE)*$Q$4/1000</f>
        <v>0.48431554026417806</v>
      </c>
      <c r="H54" s="51">
        <f>VLOOKUP(DATE!F53,'MODEL - pluie - débit'!$A$6:$O$761,15,FALSE)*$Q$4/1000</f>
        <v>0</v>
      </c>
      <c r="I54" s="51">
        <f>VLOOKUP(DATE!G53,'MODEL - pluie - débit'!$A$6:$O$761,15,FALSE)*$Q$4/1000</f>
        <v>2.2890233292228106</v>
      </c>
      <c r="J54" s="51">
        <f>VLOOKUP(DATE!H53,'MODEL - pluie - débit'!$A$6:$O$761,15,FALSE)*$Q$4/1000</f>
        <v>2.9485085096706487</v>
      </c>
      <c r="K54" s="51">
        <f>VLOOKUP(DATE!I53,'MODEL - pluie - débit'!$A$6:$O$761,15,FALSE)*$Q$4/1000</f>
        <v>0.83776885210091545</v>
      </c>
      <c r="L54" s="51">
        <f>VLOOKUP(DATE!J53,'MODEL - pluie - débit'!$A$6:$O$761,15,FALSE)*$Q$4/1000</f>
        <v>0.31835216379834774</v>
      </c>
      <c r="M54" s="51">
        <f>VLOOKUP(DATE!K53,'MODEL - pluie - débit'!$A$6:$O$761,15,FALSE)*$Q$4/1000</f>
        <v>0.12097382224337214</v>
      </c>
      <c r="N54" s="51">
        <f>VLOOKUP(DATE!L53,'MODEL - pluie - débit'!$A$6:$O$761,15,FALSE)*$Q$4/1000</f>
        <v>4.5970052452481418E-2</v>
      </c>
      <c r="O54" s="51">
        <f>VLOOKUP(DATE!M53,'MODEL - pluie - débit'!$A$6:$O$761,15,FALSE)*$Q$4/1000</f>
        <v>1.7468619931942941E-2</v>
      </c>
      <c r="P54" s="35">
        <f t="shared" ref="P54:P66" si="0">SUM(D54:O54)</f>
        <v>7.0623808896846967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0.25438402214010464</v>
      </c>
      <c r="E55" s="51">
        <f>VLOOKUP(DATE!C54,'MODEL - pluie - débit'!$A$6:$O$761,15,FALSE)*$Q$4/1000</f>
        <v>0.6634354366922397</v>
      </c>
      <c r="F55" s="51">
        <f>VLOOKUP(DATE!D54,'MODEL - pluie - débit'!$A$6:$O$761,15,FALSE)*$Q$4/1000</f>
        <v>9.5853811290557279E-4</v>
      </c>
      <c r="G55" s="51">
        <f>VLOOKUP(DATE!E54,'MODEL - pluie - débit'!$A$6:$O$761,15,FALSE)*$Q$4/1000</f>
        <v>3.6424448290411769E-4</v>
      </c>
      <c r="H55" s="51">
        <f>VLOOKUP(DATE!F54,'MODEL - pluie - débit'!$A$6:$O$761,15,FALSE)*$Q$4/1000</f>
        <v>1.3841290350356475E-4</v>
      </c>
      <c r="I55" s="51">
        <f>VLOOKUP(DATE!G54,'MODEL - pluie - débit'!$A$6:$O$761,15,FALSE)*$Q$4/1000</f>
        <v>0.10256060713498197</v>
      </c>
      <c r="J55" s="51">
        <f>VLOOKUP(DATE!H54,'MODEL - pluie - débit'!$A$6:$O$761,15,FALSE)*$Q$4/1000</f>
        <v>6.8650590313421259E-2</v>
      </c>
      <c r="K55" s="51">
        <f>VLOOKUP(DATE!I54,'MODEL - pluie - débit'!$A$6:$O$761,15,FALSE)*$Q$4/1000</f>
        <v>0.47207691052276235</v>
      </c>
      <c r="L55" s="51">
        <f>VLOOKUP(DATE!J54,'MODEL - pluie - débit'!$A$6:$O$761,15,FALSE)*$Q$4/1000</f>
        <v>2.8860972795980893E-6</v>
      </c>
      <c r="M55" s="51">
        <f>VLOOKUP(DATE!K54,'MODEL - pluie - débit'!$A$6:$O$761,15,FALSE)*$Q$4/1000</f>
        <v>1.0967169662472741E-6</v>
      </c>
      <c r="N55" s="51">
        <f>VLOOKUP(DATE!L54,'MODEL - pluie - débit'!$A$6:$O$761,15,FALSE)*$Q$4/1000</f>
        <v>4.1675244717396411E-7</v>
      </c>
      <c r="O55" s="51">
        <f>VLOOKUP(DATE!M54,'MODEL - pluie - débit'!$A$6:$O$761,15,FALSE)*$Q$4/1000</f>
        <v>1.5836592992610634E-7</v>
      </c>
      <c r="P55" s="35">
        <f t="shared" si="0"/>
        <v>1.5625733202354464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6.0179053371920407E-8</v>
      </c>
      <c r="E56" s="51">
        <f>VLOOKUP(DATE!C55,'MODEL - pluie - débit'!$A$6:$O$761,15,FALSE)*$Q$4/1000</f>
        <v>2.2868040281329757E-8</v>
      </c>
      <c r="F56" s="51">
        <f>VLOOKUP(DATE!D55,'MODEL - pluie - débit'!$A$6:$O$761,15,FALSE)*$Q$4/1000</f>
        <v>8.6898553069053076E-9</v>
      </c>
      <c r="G56" s="51">
        <f>VLOOKUP(DATE!E55,'MODEL - pluie - débit'!$A$6:$O$761,15,FALSE)*$Q$4/1000</f>
        <v>3.3021450166240166E-9</v>
      </c>
      <c r="H56" s="51">
        <f>VLOOKUP(DATE!F55,'MODEL - pluie - débit'!$A$6:$O$761,15,FALSE)*$Q$4/1000</f>
        <v>1.2548151063171265E-9</v>
      </c>
      <c r="I56" s="51">
        <f>VLOOKUP(DATE!G55,'MODEL - pluie - débit'!$A$6:$O$761,15,FALSE)*$Q$4/1000</f>
        <v>4.7682974040050811E-10</v>
      </c>
      <c r="J56" s="51">
        <f>VLOOKUP(DATE!H55,'MODEL - pluie - débit'!$A$6:$O$761,15,FALSE)*$Q$4/1000</f>
        <v>0.23950549645868974</v>
      </c>
      <c r="K56" s="51">
        <f>VLOOKUP(DATE!I55,'MODEL - pluie - débit'!$A$6:$O$761,15,FALSE)*$Q$4/1000</f>
        <v>6.8854214513833368E-11</v>
      </c>
      <c r="L56" s="51">
        <f>VLOOKUP(DATE!J55,'MODEL - pluie - débit'!$A$6:$O$761,15,FALSE)*$Q$4/1000</f>
        <v>2.6164601515256678E-11</v>
      </c>
      <c r="M56" s="51">
        <f>VLOOKUP(DATE!K55,'MODEL - pluie - débit'!$A$6:$O$761,15,FALSE)*$Q$4/1000</f>
        <v>9.9425485757975397E-12</v>
      </c>
      <c r="N56" s="51">
        <f>VLOOKUP(DATE!L55,'MODEL - pluie - débit'!$A$6:$O$761,15,FALSE)*$Q$4/1000</f>
        <v>3.7781684588030659E-12</v>
      </c>
      <c r="O56" s="51">
        <f>VLOOKUP(DATE!M55,'MODEL - pluie - débit'!$A$6:$O$761,15,FALSE)*$Q$4/1000</f>
        <v>1.4357040143451648E-12</v>
      </c>
      <c r="P56" s="35">
        <f t="shared" si="0"/>
        <v>0.23950559333960381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5.4556752545116276E-13</v>
      </c>
      <c r="E57" s="51">
        <f>VLOOKUP(DATE!C56,'MODEL - pluie - débit'!$A$6:$O$761,15,FALSE)*$Q$4/1000</f>
        <v>0.49370049753736722</v>
      </c>
      <c r="F57" s="51">
        <f>VLOOKUP(DATE!D56,'MODEL - pluie - débit'!$A$6:$O$761,15,FALSE)*$Q$4/1000</f>
        <v>1.2821324644505834</v>
      </c>
      <c r="G57" s="51">
        <f>VLOOKUP(DATE!E56,'MODEL - pluie - débit'!$A$6:$O$761,15,FALSE)*$Q$4/1000</f>
        <v>0.10219729372485165</v>
      </c>
      <c r="H57" s="51">
        <f>VLOOKUP(DATE!F56,'MODEL - pluie - débit'!$A$6:$O$761,15,FALSE)*$Q$4/1000</f>
        <v>0.25773934217175853</v>
      </c>
      <c r="I57" s="51">
        <f>VLOOKUP(DATE!G56,'MODEL - pluie - débit'!$A$6:$O$761,15,FALSE)*$Q$4/1000</f>
        <v>1.059346258978604</v>
      </c>
      <c r="J57" s="51">
        <f>VLOOKUP(DATE!H56,'MODEL - pluie - débit'!$A$6:$O$761,15,FALSE)*$Q$4/1000</f>
        <v>9.5213935670222308E-2</v>
      </c>
      <c r="K57" s="51">
        <f>VLOOKUP(DATE!I56,'MODEL - pluie - débit'!$A$6:$O$761,15,FALSE)*$Q$4/1000</f>
        <v>3.6181295554684474E-2</v>
      </c>
      <c r="L57" s="51">
        <f>VLOOKUP(DATE!J56,'MODEL - pluie - débit'!$A$6:$O$761,15,FALSE)*$Q$4/1000</f>
        <v>1.37488923107801E-2</v>
      </c>
      <c r="M57" s="51">
        <f>VLOOKUP(DATE!K56,'MODEL - pluie - débit'!$A$6:$O$761,15,FALSE)*$Q$4/1000</f>
        <v>5.2245790780964382E-3</v>
      </c>
      <c r="N57" s="51">
        <f>VLOOKUP(DATE!L56,'MODEL - pluie - débit'!$A$6:$O$761,15,FALSE)*$Q$4/1000</f>
        <v>1.9853400496766464E-3</v>
      </c>
      <c r="O57" s="51">
        <f>VLOOKUP(DATE!M56,'MODEL - pluie - débit'!$A$6:$O$761,15,FALSE)*$Q$4/1000</f>
        <v>7.5442921887712588E-4</v>
      </c>
      <c r="P57" s="35">
        <f t="shared" si="0"/>
        <v>3.3482243287460474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2.8668310317330777E-4</v>
      </c>
      <c r="E58" s="51">
        <f>VLOOKUP(DATE!C57,'MODEL - pluie - débit'!$A$6:$O$761,15,FALSE)*$Q$4/1000</f>
        <v>1.0893957920585696E-4</v>
      </c>
      <c r="F58" s="51">
        <f>VLOOKUP(DATE!D57,'MODEL - pluie - débit'!$A$6:$O$761,15,FALSE)*$Q$4/1000</f>
        <v>4.139704009822564E-5</v>
      </c>
      <c r="G58" s="51">
        <f>VLOOKUP(DATE!E57,'MODEL - pluie - débit'!$A$6:$O$761,15,FALSE)*$Q$4/1000</f>
        <v>1.5730875237325744E-5</v>
      </c>
      <c r="H58" s="51">
        <f>VLOOKUP(DATE!F57,'MODEL - pluie - débit'!$A$6:$O$761,15,FALSE)*$Q$4/1000</f>
        <v>5.9777325901837827E-6</v>
      </c>
      <c r="I58" s="51">
        <f>VLOOKUP(DATE!G57,'MODEL - pluie - débit'!$A$6:$O$761,15,FALSE)*$Q$4/1000</f>
        <v>0.18914946049743986</v>
      </c>
      <c r="J58" s="51">
        <f>VLOOKUP(DATE!H57,'MODEL - pluie - débit'!$A$6:$O$761,15,FALSE)*$Q$4/1000</f>
        <v>8.6318458602253811E-7</v>
      </c>
      <c r="K58" s="51">
        <f>VLOOKUP(DATE!I57,'MODEL - pluie - débit'!$A$6:$O$761,15,FALSE)*$Q$4/1000</f>
        <v>0.39939345002368065</v>
      </c>
      <c r="L58" s="51">
        <f>VLOOKUP(DATE!J57,'MODEL - pluie - débit'!$A$6:$O$761,15,FALSE)*$Q$4/1000</f>
        <v>1.2464385422165453E-7</v>
      </c>
      <c r="M58" s="51">
        <f>VLOOKUP(DATE!K57,'MODEL - pluie - débit'!$A$6:$O$761,15,FALSE)*$Q$4/1000</f>
        <v>4.7364664604228723E-8</v>
      </c>
      <c r="N58" s="51">
        <f>VLOOKUP(DATE!L57,'MODEL - pluie - débit'!$A$6:$O$761,15,FALSE)*$Q$4/1000</f>
        <v>1.7998572549606914E-8</v>
      </c>
      <c r="O58" s="51">
        <f>VLOOKUP(DATE!M57,'MODEL - pluie - débit'!$A$6:$O$761,15,FALSE)*$Q$4/1000</f>
        <v>6.8394575688506268E-9</v>
      </c>
      <c r="P58" s="35">
        <f t="shared" si="0"/>
        <v>0.5890026988825604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2.5989938761632384E-9</v>
      </c>
      <c r="E59" s="51">
        <f>VLOOKUP(DATE!C58,'MODEL - pluie - débit'!$A$6:$O$761,15,FALSE)*$Q$4/1000</f>
        <v>9.8761767294203071E-10</v>
      </c>
      <c r="F59" s="51">
        <f>VLOOKUP(DATE!D58,'MODEL - pluie - débit'!$A$6:$O$761,15,FALSE)*$Q$4/1000</f>
        <v>9.3123053333963479E-2</v>
      </c>
      <c r="G59" s="51">
        <f>VLOOKUP(DATE!E58,'MODEL - pluie - débit'!$A$6:$O$761,15,FALSE)*$Q$4/1000</f>
        <v>1.2655762406985565</v>
      </c>
      <c r="H59" s="51">
        <f>VLOOKUP(DATE!F58,'MODEL - pluie - débit'!$A$6:$O$761,15,FALSE)*$Q$4/1000</f>
        <v>7.3055409217845986</v>
      </c>
      <c r="I59" s="51">
        <f>VLOOKUP(DATE!G58,'MODEL - pluie - débit'!$A$6:$O$761,15,FALSE)*$Q$4/1000</f>
        <v>3.8018501703416594</v>
      </c>
      <c r="J59" s="51">
        <f>VLOOKUP(DATE!H58,'MODEL - pluie - débit'!$A$6:$O$761,15,FALSE)*$Q$4/1000</f>
        <v>3.9578381783174548</v>
      </c>
      <c r="K59" s="51">
        <f>VLOOKUP(DATE!I58,'MODEL - pluie - débit'!$A$6:$O$761,15,FALSE)*$Q$4/1000</f>
        <v>1.7419201025096334</v>
      </c>
      <c r="L59" s="51">
        <f>VLOOKUP(DATE!J58,'MODEL - pluie - débit'!$A$6:$O$761,15,FALSE)*$Q$4/1000</f>
        <v>1.1994176729857111</v>
      </c>
      <c r="M59" s="51">
        <f>VLOOKUP(DATE!K58,'MODEL - pluie - débit'!$A$6:$O$761,15,FALSE)*$Q$4/1000</f>
        <v>0.29144035366553728</v>
      </c>
      <c r="N59" s="51">
        <f>VLOOKUP(DATE!L58,'MODEL - pluie - débit'!$A$6:$O$761,15,FALSE)*$Q$4/1000</f>
        <v>0.11074733439290418</v>
      </c>
      <c r="O59" s="51">
        <f>VLOOKUP(DATE!M58,'MODEL - pluie - débit'!$A$6:$O$761,15,FALSE)*$Q$4/1000</f>
        <v>4.2083987069303573E-2</v>
      </c>
      <c r="P59" s="35">
        <f t="shared" si="0"/>
        <v>19.809538018685934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1.5991915086335361E-2</v>
      </c>
      <c r="E60" s="51">
        <f>VLOOKUP(DATE!C59,'MODEL - pluie - débit'!$A$6:$O$761,15,FALSE)*$Q$4/1000</f>
        <v>6.0769277328074373E-3</v>
      </c>
      <c r="F60" s="51">
        <f>VLOOKUP(DATE!D59,'MODEL - pluie - débit'!$A$6:$O$761,15,FALSE)*$Q$4/1000</f>
        <v>0.2415858274190594</v>
      </c>
      <c r="G60" s="51">
        <f>VLOOKUP(DATE!E59,'MODEL - pluie - débit'!$A$6:$O$761,15,FALSE)*$Q$4/1000</f>
        <v>5.678082385679482</v>
      </c>
      <c r="H60" s="51">
        <f>VLOOKUP(DATE!F59,'MODEL - pluie - débit'!$A$6:$O$761,15,FALSE)*$Q$4/1000</f>
        <v>4.0677325842409919</v>
      </c>
      <c r="I60" s="51">
        <f>VLOOKUP(DATE!G59,'MODEL - pluie - débit'!$A$6:$O$761,15,FALSE)*$Q$4/1000</f>
        <v>1.7329549848975483</v>
      </c>
      <c r="J60" s="51">
        <f>VLOOKUP(DATE!H59,'MODEL - pluie - débit'!$A$6:$O$761,15,FALSE)*$Q$4/1000</f>
        <v>0.65852289426106836</v>
      </c>
      <c r="K60" s="51">
        <f>VLOOKUP(DATE!I59,'MODEL - pluie - débit'!$A$6:$O$761,15,FALSE)*$Q$4/1000</f>
        <v>1.5086101483290029</v>
      </c>
      <c r="L60" s="51">
        <f>VLOOKUP(DATE!J59,'MODEL - pluie - débit'!$A$6:$O$761,15,FALSE)*$Q$4/1000</f>
        <v>0.15785841907609696</v>
      </c>
      <c r="M60" s="51">
        <f>VLOOKUP(DATE!K59,'MODEL - pluie - débit'!$A$6:$O$761,15,FALSE)*$Q$4/1000</f>
        <v>5.9986199248916849E-2</v>
      </c>
      <c r="N60" s="51">
        <f>VLOOKUP(DATE!L59,'MODEL - pluie - débit'!$A$6:$O$761,15,FALSE)*$Q$4/1000</f>
        <v>2.2794755714588406E-2</v>
      </c>
      <c r="O60" s="51">
        <f>VLOOKUP(DATE!M59,'MODEL - pluie - débit'!$A$6:$O$761,15,FALSE)*$Q$4/1000</f>
        <v>8.6620071715435946E-3</v>
      </c>
      <c r="P60" s="35">
        <f t="shared" si="0"/>
        <v>14.158859048857444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3.2915627251865654E-3</v>
      </c>
      <c r="E61" s="51">
        <f>VLOOKUP(DATE!C60,'MODEL - pluie - débit'!$A$6:$O$761,15,FALSE)*$Q$4/1000</f>
        <v>1.2507938355708951E-3</v>
      </c>
      <c r="F61" s="51">
        <f>VLOOKUP(DATE!D60,'MODEL - pluie - débit'!$A$6:$O$761,15,FALSE)*$Q$4/1000</f>
        <v>0.79666899520066303</v>
      </c>
      <c r="G61" s="51">
        <f>VLOOKUP(DATE!E60,'MODEL - pluie - débit'!$A$6:$O$761,15,FALSE)*$Q$4/1000</f>
        <v>1.7095033116030516</v>
      </c>
      <c r="H61" s="51">
        <f>VLOOKUP(DATE!F60,'MODEL - pluie - débit'!$A$6:$O$761,15,FALSE)*$Q$4/1000</f>
        <v>0.40915793373262205</v>
      </c>
      <c r="I61" s="51">
        <f>VLOOKUP(DATE!G60,'MODEL - pluie - débit'!$A$6:$O$761,15,FALSE)*$Q$4/1000</f>
        <v>0.98251405876114528</v>
      </c>
      <c r="J61" s="51">
        <f>VLOOKUP(DATE!H60,'MODEL - pluie - débit'!$A$6:$O$761,15,FALSE)*$Q$4/1000</f>
        <v>0.11411903913257325</v>
      </c>
      <c r="K61" s="51">
        <f>VLOOKUP(DATE!I60,'MODEL - pluie - débit'!$A$6:$O$761,15,FALSE)*$Q$4/1000</f>
        <v>4.3365234870377835E-2</v>
      </c>
      <c r="L61" s="51">
        <f>VLOOKUP(DATE!J60,'MODEL - pluie - débit'!$A$6:$O$761,15,FALSE)*$Q$4/1000</f>
        <v>1.6478789250743576E-2</v>
      </c>
      <c r="M61" s="51">
        <f>VLOOKUP(DATE!K60,'MODEL - pluie - débit'!$A$6:$O$761,15,FALSE)*$Q$4/1000</f>
        <v>6.26193991528256E-3</v>
      </c>
      <c r="N61" s="51">
        <f>VLOOKUP(DATE!L60,'MODEL - pluie - débit'!$A$6:$O$761,15,FALSE)*$Q$4/1000</f>
        <v>2.3795371678073719E-3</v>
      </c>
      <c r="O61" s="51">
        <f>VLOOKUP(DATE!M60,'MODEL - pluie - débit'!$A$6:$O$761,15,FALSE)*$Q$4/1000</f>
        <v>9.0422412376680141E-4</v>
      </c>
      <c r="P61" s="35">
        <f t="shared" si="0"/>
        <v>4.0858954203187903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3.4360516703138457E-4</v>
      </c>
      <c r="E62" s="51">
        <f>VLOOKUP(DATE!C61,'MODEL - pluie - débit'!$A$6:$O$761,15,FALSE)*$Q$4/1000</f>
        <v>1.3056996347192613E-4</v>
      </c>
      <c r="F62" s="51">
        <f>VLOOKUP(DATE!D61,'MODEL - pluie - débit'!$A$6:$O$761,15,FALSE)*$Q$4/1000</f>
        <v>4.961658611933193E-5</v>
      </c>
      <c r="G62" s="51">
        <f>VLOOKUP(DATE!E61,'MODEL - pluie - débit'!$A$6:$O$761,15,FALSE)*$Q$4/1000</f>
        <v>0.74959631565195728</v>
      </c>
      <c r="H62" s="51">
        <f>VLOOKUP(DATE!F61,'MODEL - pluie - débit'!$A$6:$O$761,15,FALSE)*$Q$4/1000</f>
        <v>0.57143543894193971</v>
      </c>
      <c r="I62" s="51">
        <f>VLOOKUP(DATE!G61,'MODEL - pluie - débit'!$A$6:$O$761,15,FALSE)*$Q$4/1000</f>
        <v>0.44551022507776877</v>
      </c>
      <c r="J62" s="51">
        <f>VLOOKUP(DATE!H61,'MODEL - pluie - débit'!$A$6:$O$761,15,FALSE)*$Q$4/1000</f>
        <v>5.1578159981517498E-2</v>
      </c>
      <c r="K62" s="51">
        <f>VLOOKUP(DATE!I61,'MODEL - pluie - débit'!$A$6:$O$761,15,FALSE)*$Q$4/1000</f>
        <v>1.9599700792976644E-2</v>
      </c>
      <c r="L62" s="51">
        <f>VLOOKUP(DATE!J61,'MODEL - pluie - débit'!$A$6:$O$761,15,FALSE)*$Q$4/1000</f>
        <v>7.4478863013311258E-3</v>
      </c>
      <c r="M62" s="51">
        <f>VLOOKUP(DATE!K61,'MODEL - pluie - débit'!$A$6:$O$761,15,FALSE)*$Q$4/1000</f>
        <v>2.830196794505828E-3</v>
      </c>
      <c r="N62" s="51">
        <f>VLOOKUP(DATE!L61,'MODEL - pluie - débit'!$A$6:$O$761,15,FALSE)*$Q$4/1000</f>
        <v>1.0754747819122148E-3</v>
      </c>
      <c r="O62" s="51">
        <f>VLOOKUP(DATE!M61,'MODEL - pluie - débit'!$A$6:$O$761,15,FALSE)*$Q$4/1000</f>
        <v>4.0868041712664163E-4</v>
      </c>
      <c r="P62" s="35">
        <f t="shared" si="0"/>
        <v>1.8500058704576583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1.5529855850812379E-4</v>
      </c>
      <c r="E63" s="51">
        <f>VLOOKUP(DATE!C62,'MODEL - pluie - débit'!$A$6:$O$761,15,FALSE)*$Q$4/1000</f>
        <v>0.64998471437500449</v>
      </c>
      <c r="F63" s="51">
        <f>VLOOKUP(DATE!D62,'MODEL - pluie - débit'!$A$6:$O$761,15,FALSE)*$Q$4/1000</f>
        <v>2.2425111848573077E-5</v>
      </c>
      <c r="G63" s="51">
        <f>VLOOKUP(DATE!E62,'MODEL - pluie - débit'!$A$6:$O$761,15,FALSE)*$Q$4/1000</f>
        <v>8.5215425024577704E-6</v>
      </c>
      <c r="H63" s="51">
        <f>VLOOKUP(DATE!F62,'MODEL - pluie - débit'!$A$6:$O$761,15,FALSE)*$Q$4/1000</f>
        <v>8.877716460368186E-2</v>
      </c>
      <c r="I63" s="51">
        <f>VLOOKUP(DATE!G62,'MODEL - pluie - débit'!$A$6:$O$761,15,FALSE)*$Q$4/1000</f>
        <v>1.2305107373549021E-6</v>
      </c>
      <c r="J63" s="51">
        <f>VLOOKUP(DATE!H62,'MODEL - pluie - débit'!$A$6:$O$761,15,FALSE)*$Q$4/1000</f>
        <v>4.6759408019486279E-7</v>
      </c>
      <c r="K63" s="51">
        <f>VLOOKUP(DATE!I62,'MODEL - pluie - débit'!$A$6:$O$761,15,FALSE)*$Q$4/1000</f>
        <v>0.69158593284468473</v>
      </c>
      <c r="L63" s="51">
        <f>VLOOKUP(DATE!J62,'MODEL - pluie - débit'!$A$6:$O$761,15,FALSE)*$Q$4/1000</f>
        <v>6.7520585180138182E-8</v>
      </c>
      <c r="M63" s="51">
        <f>VLOOKUP(DATE!K62,'MODEL - pluie - débit'!$A$6:$O$761,15,FALSE)*$Q$4/1000</f>
        <v>2.5657822368452513E-8</v>
      </c>
      <c r="N63" s="51">
        <f>VLOOKUP(DATE!L62,'MODEL - pluie - débit'!$A$6:$O$761,15,FALSE)*$Q$4/1000</f>
        <v>9.7499725000119569E-9</v>
      </c>
      <c r="O63" s="51">
        <f>VLOOKUP(DATE!M62,'MODEL - pluie - débit'!$A$6:$O$761,15,FALSE)*$Q$4/1000</f>
        <v>3.7049895500045436E-9</v>
      </c>
      <c r="P63" s="35">
        <f t="shared" si="0"/>
        <v>1.4305358617744175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1.4078960290017266E-9</v>
      </c>
      <c r="E64" s="51">
        <f>VLOOKUP(DATE!C63,'MODEL - pluie - débit'!$A$6:$O$761,15,FALSE)*$Q$4/1000</f>
        <v>0.29936321210236666</v>
      </c>
      <c r="F64" s="51">
        <f>VLOOKUP(DATE!D63,'MODEL - pluie - débit'!$A$6:$O$761,15,FALSE)*$Q$4/1000</f>
        <v>2.0330018658784932E-10</v>
      </c>
      <c r="G64" s="51">
        <f>VLOOKUP(DATE!E63,'MODEL - pluie - débit'!$A$6:$O$761,15,FALSE)*$Q$4/1000</f>
        <v>1.6971190341313034</v>
      </c>
      <c r="H64" s="51">
        <f>VLOOKUP(DATE!F63,'MODEL - pluie - débit'!$A$6:$O$761,15,FALSE)*$Q$4/1000</f>
        <v>1.0523087805740392</v>
      </c>
      <c r="I64" s="51">
        <f>VLOOKUP(DATE!G63,'MODEL - pluie - débit'!$A$6:$O$761,15,FALSE)*$Q$4/1000</f>
        <v>0.19009060219421087</v>
      </c>
      <c r="J64" s="51">
        <f>VLOOKUP(DATE!H63,'MODEL - pluie - débit'!$A$6:$O$761,15,FALSE)*$Q$4/1000</f>
        <v>7.2234428833800116E-2</v>
      </c>
      <c r="K64" s="51">
        <f>VLOOKUP(DATE!I63,'MODEL - pluie - débit'!$A$6:$O$761,15,FALSE)*$Q$4/1000</f>
        <v>2.7449082956844041E-2</v>
      </c>
      <c r="L64" s="51">
        <f>VLOOKUP(DATE!J63,'MODEL - pluie - débit'!$A$6:$O$761,15,FALSE)*$Q$4/1000</f>
        <v>1.0430651523600738E-2</v>
      </c>
      <c r="M64" s="51">
        <f>VLOOKUP(DATE!K63,'MODEL - pluie - débit'!$A$6:$O$761,15,FALSE)*$Q$4/1000</f>
        <v>3.9636475789682803E-3</v>
      </c>
      <c r="N64" s="51">
        <f>VLOOKUP(DATE!L63,'MODEL - pluie - débit'!$A$6:$O$761,15,FALSE)*$Q$4/1000</f>
        <v>1.5061860800079465E-3</v>
      </c>
      <c r="O64" s="51">
        <f>VLOOKUP(DATE!M63,'MODEL - pluie - débit'!$A$6:$O$761,15,FALSE)*$Q$4/1000</f>
        <v>5.7235071040301951E-4</v>
      </c>
      <c r="P64" s="35">
        <f t="shared" si="0"/>
        <v>3.3550379782967403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2.1749326995314745E-4</v>
      </c>
      <c r="E65" s="51">
        <f>VLOOKUP(DATE!C64,'MODEL - pluie - débit'!$A$6:$O$761,15,FALSE)*$Q$4/1000</f>
        <v>8.2647442582196027E-5</v>
      </c>
      <c r="F65" s="51">
        <f>VLOOKUP(DATE!D64,'MODEL - pluie - débit'!$A$6:$O$761,15,FALSE)*$Q$4/1000</f>
        <v>3.140602818123449E-5</v>
      </c>
      <c r="G65" s="51">
        <f>VLOOKUP(DATE!E64,'MODEL - pluie - débit'!$A$6:$O$761,15,FALSE)*$Q$4/1000</f>
        <v>1.520129234594255</v>
      </c>
      <c r="H65" s="51">
        <f>VLOOKUP(DATE!F64,'MODEL - pluie - débit'!$A$6:$O$761,15,FALSE)*$Q$4/1000</f>
        <v>0.11039408348652897</v>
      </c>
      <c r="I65" s="51">
        <f>VLOOKUP(DATE!G64,'MODEL - pluie - débit'!$A$6:$O$761,15,FALSE)*$Q$4/1000</f>
        <v>4.1949751724881003E-2</v>
      </c>
      <c r="J65" s="51">
        <f>VLOOKUP(DATE!H64,'MODEL - pluie - débit'!$A$6:$O$761,15,FALSE)*$Q$4/1000</f>
        <v>0.5998285535720006</v>
      </c>
      <c r="K65" s="51">
        <f>VLOOKUP(DATE!I64,'MODEL - pluie - débit'!$A$6:$O$761,15,FALSE)*$Q$4/1000</f>
        <v>0.75168876237574755</v>
      </c>
      <c r="L65" s="51">
        <f>VLOOKUP(DATE!J64,'MODEL - pluie - débit'!$A$6:$O$761,15,FALSE)*$Q$4/1000</f>
        <v>2.0664579471820026E-2</v>
      </c>
      <c r="M65" s="51">
        <f>VLOOKUP(DATE!K64,'MODEL - pluie - débit'!$A$6:$O$761,15,FALSE)*$Q$4/1000</f>
        <v>7.8525401992916109E-3</v>
      </c>
      <c r="N65" s="51">
        <f>VLOOKUP(DATE!L64,'MODEL - pluie - débit'!$A$6:$O$761,15,FALSE)*$Q$4/1000</f>
        <v>2.9839652757308113E-3</v>
      </c>
      <c r="O65" s="51">
        <f>VLOOKUP(DATE!M64,'MODEL - pluie - débit'!$A$6:$O$761,15,FALSE)*$Q$4/1000</f>
        <v>1.1339068047777085E-3</v>
      </c>
      <c r="P65" s="35">
        <f t="shared" si="0"/>
        <v>3.0569569242457497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0</v>
      </c>
      <c r="E66" s="51">
        <f>VLOOKUP(DATE!C65,'App MESURE'!$P$2:$T$769,2,FALSE)</f>
        <v>0</v>
      </c>
      <c r="F66" s="51">
        <f>VLOOKUP(DATE!D65,'App MESURE'!$P$2:$T$769,2,FALSE)</f>
        <v>0</v>
      </c>
      <c r="G66" s="51">
        <f>VLOOKUP(DATE!E65,'App MESURE'!$P$2:$T$769,2,FALSE)</f>
        <v>0</v>
      </c>
      <c r="H66" s="51">
        <f>VLOOKUP(DATE!F65,'App MESURE'!$P$2:$T$769,2,FALSE)</f>
        <v>0</v>
      </c>
      <c r="I66" s="51">
        <f>VLOOKUP(DATE!G65,'App MESURE'!$P$2:$T$769,2,FALSE)</f>
        <v>0</v>
      </c>
      <c r="J66" s="51">
        <f>VLOOKUP(DATE!H65,'App MESURE'!$P$2:$T$769,2,FALSE)</f>
        <v>0</v>
      </c>
      <c r="K66" s="51">
        <f>VLOOKUP(DATE!I65,'App MESURE'!$P$2:$T$769,2,FALSE)</f>
        <v>0</v>
      </c>
      <c r="L66" s="51">
        <f>VLOOKUP(DATE!J65,'App MESURE'!$P$2:$T$769,2,FALSE)</f>
        <v>0</v>
      </c>
      <c r="M66" s="51">
        <f>VLOOKUP(DATE!K65,'App MESURE'!$P$2:$T$769,2,FALSE)</f>
        <v>0</v>
      </c>
      <c r="N66" s="51">
        <f>VLOOKUP(DATE!L65,'App MESURE'!$P$2:$T$769,2,FALSE)</f>
        <v>0</v>
      </c>
      <c r="O66" s="51">
        <f>VLOOKUP(DATE!M65,'App MESURE'!$P$2:$T$769,2,FALSE)</f>
        <v>0</v>
      </c>
      <c r="P66" s="35">
        <f t="shared" si="0"/>
        <v>0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0</v>
      </c>
      <c r="E67" s="51">
        <f>VLOOKUP(DATE!C66,'App MESURE'!$P$2:$T$769,2,FALSE)</f>
        <v>0</v>
      </c>
      <c r="F67" s="51">
        <f>VLOOKUP(DATE!D66,'App MESURE'!$P$2:$T$769,2,FALSE)</f>
        <v>0</v>
      </c>
      <c r="G67" s="51">
        <f>VLOOKUP(DATE!E66,'App MESURE'!$P$2:$T$769,2,FALSE)</f>
        <v>0</v>
      </c>
      <c r="H67" s="51">
        <f>VLOOKUP(DATE!F66,'App MESURE'!$P$2:$T$769,2,FALSE)</f>
        <v>0</v>
      </c>
      <c r="I67" s="51">
        <f>VLOOKUP(DATE!G66,'App MESURE'!$P$2:$T$769,2,FALSE)</f>
        <v>0</v>
      </c>
      <c r="J67" s="51">
        <f>VLOOKUP(DATE!H66,'App MESURE'!$P$2:$T$769,2,FALSE)</f>
        <v>0</v>
      </c>
      <c r="K67" s="51">
        <f>VLOOKUP(DATE!I66,'App MESURE'!$P$2:$T$769,2,FALSE)</f>
        <v>0</v>
      </c>
      <c r="L67" s="51">
        <f>VLOOKUP(DATE!J66,'App MESURE'!$P$2:$T$769,2,FALSE)</f>
        <v>0</v>
      </c>
      <c r="M67" s="51">
        <f>VLOOKUP(DATE!K66,'App MESURE'!$P$2:$T$769,2,FALSE)</f>
        <v>0</v>
      </c>
      <c r="N67" s="51">
        <f>VLOOKUP(DATE!L66,'App MESURE'!$P$2:$T$769,2,FALSE)</f>
        <v>0</v>
      </c>
      <c r="O67" s="51">
        <f>VLOOKUP(DATE!M66,'App MESURE'!$P$2:$T$769,2,FALSE)</f>
        <v>0</v>
      </c>
      <c r="P67" s="35">
        <f t="shared" ref="P67:P86" si="1">SUM(D67:O67)</f>
        <v>0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4.3567079140834093E-3</v>
      </c>
      <c r="E68" s="51">
        <f>VLOOKUP(DATE!C67,'App MESURE'!$P$2:$T$769,2,FALSE)</f>
        <v>0.21841629009271485</v>
      </c>
      <c r="F68" s="51">
        <f>VLOOKUP(DATE!D67,'App MESURE'!$P$2:$T$769,2,FALSE)</f>
        <v>4.9998409871147689E-2</v>
      </c>
      <c r="G68" s="51">
        <f>VLOOKUP(DATE!E67,'App MESURE'!$P$2:$T$769,2,FALSE)</f>
        <v>0.14275479598479965</v>
      </c>
      <c r="H68" s="51">
        <f>VLOOKUP(DATE!F67,'App MESURE'!$P$2:$T$769,2,FALSE)</f>
        <v>4.730140021004843E-2</v>
      </c>
      <c r="I68" s="51">
        <f>VLOOKUP(DATE!G67,'App MESURE'!$P$2:$T$769,2,FALSE)</f>
        <v>3.020650820431163E-2</v>
      </c>
      <c r="J68" s="51">
        <f>VLOOKUP(DATE!H67,'App MESURE'!$P$2:$T$769,2,FALSE)</f>
        <v>3.4853663312667232E-2</v>
      </c>
      <c r="K68" s="51">
        <f>VLOOKUP(DATE!I67,'App MESURE'!$P$2:$T$769,2,FALSE)</f>
        <v>4.3567079140834093E-3</v>
      </c>
      <c r="L68" s="51">
        <f>VLOOKUP(DATE!J67,'App MESURE'!$P$2:$T$769,2,FALSE)</f>
        <v>4.501931511219524E-3</v>
      </c>
      <c r="M68" s="51">
        <f>VLOOKUP(DATE!K67,'App MESURE'!$P$2:$T$769,2,FALSE)</f>
        <v>4.3567079140834093E-3</v>
      </c>
      <c r="N68" s="51">
        <f>VLOOKUP(DATE!L67,'App MESURE'!$P$2:$T$769,2,FALSE)</f>
        <v>3.5476050157536342E-3</v>
      </c>
      <c r="O68" s="51">
        <f>VLOOKUP(DATE!M67,'App MESURE'!$P$2:$T$769,2,FALSE)</f>
        <v>3.2156653651568023E-3</v>
      </c>
      <c r="P68" s="35">
        <f t="shared" si="1"/>
        <v>0.5478663933100697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3.1119342243452926E-3</v>
      </c>
      <c r="E69" s="51">
        <f>VLOOKUP(DATE!C68,'App MESURE'!$P$2:$T$769,2,FALSE)</f>
        <v>3.2156653651568023E-3</v>
      </c>
      <c r="F69" s="51">
        <f>VLOOKUP(DATE!D68,'App MESURE'!$P$2:$T$769,2,FALSE)</f>
        <v>0.36735346206988062</v>
      </c>
      <c r="G69" s="51">
        <f>VLOOKUP(DATE!E68,'App MESURE'!$P$2:$T$769,2,FALSE)</f>
        <v>4.7093937928425395E-2</v>
      </c>
      <c r="H69" s="51">
        <f>VLOOKUP(DATE!F68,'App MESURE'!$P$2:$T$769,2,FALSE)</f>
        <v>2.3247185967267443</v>
      </c>
      <c r="I69" s="51">
        <f>VLOOKUP(DATE!G68,'App MESURE'!$P$2:$T$769,2,FALSE)</f>
        <v>1.9088811994415644</v>
      </c>
      <c r="J69" s="51">
        <f>VLOOKUP(DATE!H68,'App MESURE'!$P$2:$T$769,2,FALSE)</f>
        <v>0.54516938364897061</v>
      </c>
      <c r="K69" s="51">
        <f>VLOOKUP(DATE!I68,'App MESURE'!$P$2:$T$769,2,FALSE)</f>
        <v>0.16702788293469295</v>
      </c>
      <c r="L69" s="51">
        <f>VLOOKUP(DATE!J68,'App MESURE'!$P$2:$T$769,2,FALSE)</f>
        <v>5.9603913510293455E-2</v>
      </c>
      <c r="M69" s="51">
        <f>VLOOKUP(DATE!K68,'App MESURE'!$P$2:$T$769,2,FALSE)</f>
        <v>4.084932325157254E-2</v>
      </c>
      <c r="N69" s="51">
        <f>VLOOKUP(DATE!L68,'App MESURE'!$P$2:$T$769,2,FALSE)</f>
        <v>3.5123364278777193E-2</v>
      </c>
      <c r="O69" s="51">
        <f>VLOOKUP(DATE!M68,'App MESURE'!$P$2:$T$769,2,FALSE)</f>
        <v>2.2364433958961507E-2</v>
      </c>
      <c r="P69" s="35">
        <f t="shared" si="1"/>
        <v>5.5245130973393861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8.6096846873553092E-3</v>
      </c>
      <c r="E70" s="51">
        <f>VLOOKUP(DATE!C69,'App MESURE'!$P$2:$T$769,2,FALSE)</f>
        <v>2.0455780968029719E-2</v>
      </c>
      <c r="F70" s="51">
        <f>VLOOKUP(DATE!D69,'App MESURE'!$P$2:$T$769,2,FALSE)</f>
        <v>2.5476368183306789E-2</v>
      </c>
      <c r="G70" s="51">
        <f>VLOOKUP(DATE!E69,'App MESURE'!$P$2:$T$769,2,FALSE)</f>
        <v>3.6845301216248259E-2</v>
      </c>
      <c r="H70" s="51">
        <f>VLOOKUP(DATE!F69,'App MESURE'!$P$2:$T$769,2,FALSE)</f>
        <v>3.2550831986651749E-2</v>
      </c>
      <c r="I70" s="51">
        <f>VLOOKUP(DATE!G69,'App MESURE'!$P$2:$T$769,2,FALSE)</f>
        <v>5.1346914701697312E-2</v>
      </c>
      <c r="J70" s="51">
        <f>VLOOKUP(DATE!H69,'App MESURE'!$P$2:$T$769,2,FALSE)</f>
        <v>5.0911243910288971E-2</v>
      </c>
      <c r="K70" s="51">
        <f>VLOOKUP(DATE!I69,'App MESURE'!$P$2:$T$769,2,FALSE)</f>
        <v>0.20173632265022409</v>
      </c>
      <c r="L70" s="51">
        <f>VLOOKUP(DATE!J69,'App MESURE'!$P$2:$T$769,2,FALSE)</f>
        <v>1.4169673834852231E-2</v>
      </c>
      <c r="M70" s="51">
        <f>VLOOKUP(DATE!K69,'App MESURE'!$P$2:$T$769,2,FALSE)</f>
        <v>6.2861071331774925E-3</v>
      </c>
      <c r="N70" s="51">
        <f>VLOOKUP(DATE!L69,'App MESURE'!$P$2:$T$769,2,FALSE)</f>
        <v>5.0620796716016768E-3</v>
      </c>
      <c r="O70" s="51">
        <f>VLOOKUP(DATE!M69,'App MESURE'!$P$2:$T$769,2,FALSE)</f>
        <v>4.501931511219524E-3</v>
      </c>
      <c r="P70" s="35">
        <f t="shared" si="1"/>
        <v>0.45795224045465316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4.3567079140834093E-3</v>
      </c>
      <c r="E71" s="51">
        <f>VLOOKUP(DATE!C70,'App MESURE'!$P$2:$T$769,2,FALSE)</f>
        <v>1.7281608059197522E-2</v>
      </c>
      <c r="F71" s="51">
        <f>VLOOKUP(DATE!D70,'App MESURE'!$P$2:$T$769,2,FALSE)</f>
        <v>0.47259907753723823</v>
      </c>
      <c r="G71" s="51">
        <f>VLOOKUP(DATE!E70,'App MESURE'!$P$2:$T$769,2,FALSE)</f>
        <v>5.5890338669241417E-2</v>
      </c>
      <c r="H71" s="51">
        <f>VLOOKUP(DATE!F70,'App MESURE'!$P$2:$T$769,2,FALSE)</f>
        <v>0.74895958288726205</v>
      </c>
      <c r="I71" s="51">
        <f>VLOOKUP(DATE!G70,'App MESURE'!$P$2:$T$769,2,FALSE)</f>
        <v>6.4479277128434431E-2</v>
      </c>
      <c r="J71" s="51">
        <f>VLOOKUP(DATE!H70,'App MESURE'!$P$2:$T$769,2,FALSE)</f>
        <v>4.7591847404320653E-2</v>
      </c>
      <c r="K71" s="51">
        <f>VLOOKUP(DATE!I70,'App MESURE'!$P$2:$T$769,2,FALSE)</f>
        <v>4.9355276798116327E-2</v>
      </c>
      <c r="L71" s="51">
        <f>VLOOKUP(DATE!J70,'App MESURE'!$P$2:$T$769,2,FALSE)</f>
        <v>4.4957076427708319E-2</v>
      </c>
      <c r="M71" s="51">
        <f>VLOOKUP(DATE!K70,'App MESURE'!$P$2:$T$769,2,FALSE)</f>
        <v>3.8608730610043933E-2</v>
      </c>
      <c r="N71" s="51">
        <f>VLOOKUP(DATE!L70,'App MESURE'!$P$2:$T$769,2,FALSE)</f>
        <v>3.9874250527944355E-2</v>
      </c>
      <c r="O71" s="51">
        <f>VLOOKUP(DATE!M70,'App MESURE'!$P$2:$T$769,2,FALSE)</f>
        <v>3.6077690774243096E-2</v>
      </c>
      <c r="P71" s="35">
        <f t="shared" si="1"/>
        <v>1.6200314647378335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0.19810573272182128</v>
      </c>
      <c r="E72" s="51">
        <f>VLOOKUP(DATE!C71,'App MESURE'!$P$2:$T$769,2,FALSE)</f>
        <v>0.2748252844660139</v>
      </c>
      <c r="F72" s="51">
        <f>VLOOKUP(DATE!D71,'App MESURE'!$P$2:$T$769,2,FALSE)</f>
        <v>1.0601944977781159</v>
      </c>
      <c r="G72" s="51">
        <f>VLOOKUP(DATE!E71,'App MESURE'!$P$2:$T$769,2,FALSE)</f>
        <v>1.0705261194029423</v>
      </c>
      <c r="H72" s="51">
        <f>VLOOKUP(DATE!F71,'App MESURE'!$P$2:$T$769,2,FALSE)</f>
        <v>2.4465611947239432</v>
      </c>
      <c r="I72" s="51">
        <f>VLOOKUP(DATE!G71,'App MESURE'!$P$2:$T$769,2,FALSE)</f>
        <v>3.9913045974607848</v>
      </c>
      <c r="J72" s="51">
        <f>VLOOKUP(DATE!H71,'App MESURE'!$P$2:$T$769,2,FALSE)</f>
        <v>0.6077192615583108</v>
      </c>
      <c r="K72" s="51">
        <f>VLOOKUP(DATE!I71,'App MESURE'!$P$2:$T$769,2,FALSE)</f>
        <v>0.13362645559338684</v>
      </c>
      <c r="L72" s="51">
        <f>VLOOKUP(DATE!J71,'App MESURE'!$P$2:$T$769,2,FALSE)</f>
        <v>4.9687216448713149E-2</v>
      </c>
      <c r="M72" s="51">
        <f>VLOOKUP(DATE!K71,'App MESURE'!$P$2:$T$769,2,FALSE)</f>
        <v>1.3256839795710948E-2</v>
      </c>
      <c r="N72" s="51">
        <f>VLOOKUP(DATE!L71,'App MESURE'!$P$2:$T$769,2,FALSE)</f>
        <v>7.0537175751826638E-3</v>
      </c>
      <c r="O72" s="51">
        <f>VLOOKUP(DATE!M71,'App MESURE'!$P$2:$T$769,2,FALSE)</f>
        <v>7.2819260849679851E-3</v>
      </c>
      <c r="P72" s="35">
        <f t="shared" si="1"/>
        <v>9.8601428436098928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0.20389393037910358</v>
      </c>
      <c r="E73" s="51">
        <f>VLOOKUP(DATE!C72,'App MESURE'!$P$2:$T$769,2,FALSE)</f>
        <v>2.6721141873044904E-2</v>
      </c>
      <c r="F73" s="51">
        <f>VLOOKUP(DATE!D72,'App MESURE'!$P$2:$T$769,2,FALSE)</f>
        <v>5.9520928597644261E-2</v>
      </c>
      <c r="G73" s="51">
        <f>VLOOKUP(DATE!E72,'App MESURE'!$P$2:$T$769,2,FALSE)</f>
        <v>4.4402529748929975</v>
      </c>
      <c r="H73" s="51">
        <f>VLOOKUP(DATE!F72,'App MESURE'!$P$2:$T$769,2,FALSE)</f>
        <v>5.5687648020095759</v>
      </c>
      <c r="I73" s="51">
        <f>VLOOKUP(DATE!G72,'App MESURE'!$P$2:$T$769,2,FALSE)</f>
        <v>10.02333267433456</v>
      </c>
      <c r="J73" s="51">
        <f>VLOOKUP(DATE!H72,'App MESURE'!$P$2:$T$769,2,FALSE)</f>
        <v>5.8846676182369482</v>
      </c>
      <c r="K73" s="51">
        <f>VLOOKUP(DATE!I72,'App MESURE'!$P$2:$T$769,2,FALSE)</f>
        <v>0.63082125969780112</v>
      </c>
      <c r="L73" s="51">
        <f>VLOOKUP(DATE!J72,'App MESURE'!$P$2:$T$769,2,FALSE)</f>
        <v>0.31088222901209445</v>
      </c>
      <c r="M73" s="51">
        <f>VLOOKUP(DATE!K72,'App MESURE'!$P$2:$T$769,2,FALSE)</f>
        <v>0.1842679985375659</v>
      </c>
      <c r="N73" s="51">
        <f>VLOOKUP(DATE!L72,'App MESURE'!$P$2:$T$769,2,FALSE)</f>
        <v>0.10646964292893359</v>
      </c>
      <c r="O73" s="51">
        <f>VLOOKUP(DATE!M72,'App MESURE'!$P$2:$T$769,2,FALSE)</f>
        <v>4.7778563457781385E-2</v>
      </c>
      <c r="P73" s="35">
        <f t="shared" si="1"/>
        <v>27.48737376395805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5.5039743314587046E-2</v>
      </c>
      <c r="E74" s="51">
        <f>VLOOKUP(DATE!C73,'App MESURE'!$P$2:$T$769,2,FALSE)</f>
        <v>0.50500468592675396</v>
      </c>
      <c r="F74" s="51">
        <f>VLOOKUP(DATE!D73,'App MESURE'!$P$2:$T$769,2,FALSE)</f>
        <v>2.0218859042416231</v>
      </c>
      <c r="G74" s="51">
        <f>VLOOKUP(DATE!E73,'App MESURE'!$P$2:$T$769,2,FALSE)</f>
        <v>1.8425762542348467</v>
      </c>
      <c r="H74" s="51">
        <f>VLOOKUP(DATE!F73,'App MESURE'!$P$2:$T$769,2,FALSE)</f>
        <v>0.66329840680511776</v>
      </c>
      <c r="I74" s="51">
        <f>VLOOKUP(DATE!G73,'App MESURE'!$P$2:$T$769,2,FALSE)</f>
        <v>0.87258635650641969</v>
      </c>
      <c r="J74" s="51">
        <f>VLOOKUP(DATE!H73,'App MESURE'!$P$2:$T$769,2,FALSE)</f>
        <v>0.90244017883197214</v>
      </c>
      <c r="K74" s="51">
        <f>VLOOKUP(DATE!I73,'App MESURE'!$P$2:$T$769,2,FALSE)</f>
        <v>0.40737293619496096</v>
      </c>
      <c r="L74" s="51">
        <f>VLOOKUP(DATE!J73,'App MESURE'!$P$2:$T$769,2,FALSE)</f>
        <v>0.69628490958317746</v>
      </c>
      <c r="M74" s="51">
        <f>VLOOKUP(DATE!K73,'App MESURE'!$P$2:$T$769,2,FALSE)</f>
        <v>0.12553542661008907</v>
      </c>
      <c r="N74" s="51">
        <f>VLOOKUP(DATE!L73,'App MESURE'!$P$2:$T$769,2,FALSE)</f>
        <v>5.894003420909983E-2</v>
      </c>
      <c r="O74" s="51">
        <f>VLOOKUP(DATE!M73,'App MESURE'!$P$2:$T$769,2,FALSE)</f>
        <v>3.6700077619112134E-2</v>
      </c>
      <c r="P74" s="35">
        <f t="shared" si="1"/>
        <v>8.1876649140777609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3.7260225779494303E-2</v>
      </c>
      <c r="E75" s="51">
        <f>VLOOKUP(DATE!C74,'App MESURE'!$P$2:$T$769,2,FALSE)</f>
        <v>0.15449716112466255</v>
      </c>
      <c r="F75" s="51">
        <f>VLOOKUP(DATE!D74,'App MESURE'!$P$2:$T$769,2,FALSE)</f>
        <v>1.4990809545516139</v>
      </c>
      <c r="G75" s="51">
        <f>VLOOKUP(DATE!E74,'App MESURE'!$P$2:$T$769,2,FALSE)</f>
        <v>0.14889567952084107</v>
      </c>
      <c r="H75" s="51">
        <f>VLOOKUP(DATE!F74,'App MESURE'!$P$2:$T$769,2,FALSE)</f>
        <v>0.17727651964687008</v>
      </c>
      <c r="I75" s="51">
        <f>VLOOKUP(DATE!G74,'App MESURE'!$P$2:$T$769,2,FALSE)</f>
        <v>0.13271362155424554</v>
      </c>
      <c r="J75" s="51">
        <f>VLOOKUP(DATE!H74,'App MESURE'!$P$2:$T$769,2,FALSE)</f>
        <v>6.8628522760894817E-2</v>
      </c>
      <c r="K75" s="51">
        <f>VLOOKUP(DATE!I74,'App MESURE'!$P$2:$T$769,2,FALSE)</f>
        <v>0.24262713835812125</v>
      </c>
      <c r="L75" s="51">
        <f>VLOOKUP(DATE!J74,'App MESURE'!$P$2:$T$769,2,FALSE)</f>
        <v>5.3815715853011259E-2</v>
      </c>
      <c r="M75" s="51">
        <f>VLOOKUP(DATE!K74,'App MESURE'!$P$2:$T$769,2,FALSE)</f>
        <v>2.9853822325552507E-2</v>
      </c>
      <c r="N75" s="51">
        <f>VLOOKUP(DATE!L74,'App MESURE'!$P$2:$T$769,2,FALSE)</f>
        <v>2.5289652129846074E-2</v>
      </c>
      <c r="O75" s="51">
        <f>VLOOKUP(DATE!M74,'App MESURE'!$P$2:$T$769,2,FALSE)</f>
        <v>2.1679808429605537E-2</v>
      </c>
      <c r="P75" s="35">
        <f t="shared" si="1"/>
        <v>2.5916188220347594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1.9003544996668596E-2</v>
      </c>
      <c r="E76" s="51">
        <f>VLOOKUP(DATE!C75,'App MESURE'!$P$2:$T$769,2,FALSE)</f>
        <v>1.1299433168597757</v>
      </c>
      <c r="F76" s="51">
        <f>VLOOKUP(DATE!D75,'App MESURE'!$P$2:$T$769,2,FALSE)</f>
        <v>2.4208981104871756</v>
      </c>
      <c r="G76" s="51">
        <f>VLOOKUP(DATE!E75,'App MESURE'!$P$2:$T$769,2,FALSE)</f>
        <v>0.81484960353073355</v>
      </c>
      <c r="H76" s="51">
        <f>VLOOKUP(DATE!F75,'App MESURE'!$P$2:$T$769,2,FALSE)</f>
        <v>0.52873837094442744</v>
      </c>
      <c r="I76" s="51">
        <f>VLOOKUP(DATE!G75,'App MESURE'!$P$2:$T$769,2,FALSE)</f>
        <v>0.20065751878578444</v>
      </c>
      <c r="J76" s="51">
        <f>VLOOKUP(DATE!H75,'App MESURE'!$P$2:$T$769,2,FALSE)</f>
        <v>1.5391419211330191</v>
      </c>
      <c r="K76" s="51">
        <f>VLOOKUP(DATE!I75,'App MESURE'!$P$2:$T$769,2,FALSE)</f>
        <v>0.52251450249573661</v>
      </c>
      <c r="L76" s="51">
        <f>VLOOKUP(DATE!J75,'App MESURE'!$P$2:$T$769,2,FALSE)</f>
        <v>9.234146155040597E-2</v>
      </c>
      <c r="M76" s="51">
        <f>VLOOKUP(DATE!K75,'App MESURE'!$P$2:$T$769,2,FALSE)</f>
        <v>3.6471869109326809E-2</v>
      </c>
      <c r="N76" s="51">
        <f>VLOOKUP(DATE!L75,'App MESURE'!$P$2:$T$769,2,FALSE)</f>
        <v>2.3069805716479763E-2</v>
      </c>
      <c r="O76" s="51">
        <f>VLOOKUP(DATE!M75,'App MESURE'!$P$2:$T$769,2,FALSE)</f>
        <v>1.2281767072082755E-2</v>
      </c>
      <c r="P76" s="35">
        <f t="shared" si="1"/>
        <v>7.3399117926816171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1.0144905571365657E-2</v>
      </c>
      <c r="E77" s="51">
        <f>VLOOKUP(DATE!C76,'App MESURE'!$P$2:$T$769,2,FALSE)</f>
        <v>9.107594163250559E-3</v>
      </c>
      <c r="F77" s="51">
        <f>VLOOKUP(DATE!D76,'App MESURE'!$P$2:$T$769,2,FALSE)</f>
        <v>2.5434875726982189E-2</v>
      </c>
      <c r="G77" s="51">
        <f>VLOOKUP(DATE!E76,'App MESURE'!$P$2:$T$769,2,FALSE)</f>
        <v>1.9314738419103115E-2</v>
      </c>
      <c r="H77" s="51">
        <f>VLOOKUP(DATE!F76,'App MESURE'!$P$2:$T$769,2,FALSE)</f>
        <v>0.37050688875055038</v>
      </c>
      <c r="I77" s="51">
        <f>VLOOKUP(DATE!G76,'App MESURE'!$P$2:$T$769,2,FALSE)</f>
        <v>0.20769049013280472</v>
      </c>
      <c r="J77" s="51">
        <f>VLOOKUP(DATE!H76,'App MESURE'!$P$2:$T$769,2,FALSE)</f>
        <v>3.8878431576153817E-2</v>
      </c>
      <c r="K77" s="51">
        <f>VLOOKUP(DATE!I76,'App MESURE'!$P$2:$T$769,2,FALSE)</f>
        <v>6.8732253901706272E-2</v>
      </c>
      <c r="L77" s="51">
        <f>VLOOKUP(DATE!J76,'App MESURE'!$P$2:$T$769,2,FALSE)</f>
        <v>1.1763111368025204E-2</v>
      </c>
      <c r="M77" s="51">
        <f>VLOOKUP(DATE!K76,'App MESURE'!$P$2:$T$769,2,FALSE)</f>
        <v>8.9208781097898423E-3</v>
      </c>
      <c r="N77" s="51">
        <f>VLOOKUP(DATE!L76,'App MESURE'!$P$2:$T$769,2,FALSE)</f>
        <v>9.0453554787636534E-3</v>
      </c>
      <c r="O77" s="51">
        <f>VLOOKUP(DATE!M76,'App MESURE'!$P$2:$T$769,2,FALSE)</f>
        <v>7.7175968763763267E-3</v>
      </c>
      <c r="P77" s="35">
        <f t="shared" si="1"/>
        <v>0.78725712007487159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9.8669061139908004E-2</v>
      </c>
      <c r="E78" s="51">
        <f>VLOOKUP(DATE!C77,'App MESURE'!$P$2:$T$769,2,FALSE)</f>
        <v>1.2862661460627213E-3</v>
      </c>
      <c r="F78" s="51">
        <f>VLOOKUP(DATE!D77,'App MESURE'!$P$2:$T$769,2,FALSE)</f>
        <v>1.5041637804513779</v>
      </c>
      <c r="G78" s="51">
        <f>VLOOKUP(DATE!E77,'App MESURE'!$P$2:$T$769,2,FALSE)</f>
        <v>1.809776467510247</v>
      </c>
      <c r="H78" s="51">
        <f>VLOOKUP(DATE!F77,'App MESURE'!$P$2:$T$769,2,FALSE)</f>
        <v>1.2045882457877375</v>
      </c>
      <c r="I78" s="51">
        <f>VLOOKUP(DATE!G77,'App MESURE'!$P$2:$T$769,2,FALSE)</f>
        <v>0.15163418163826486</v>
      </c>
      <c r="J78" s="51">
        <f>VLOOKUP(DATE!H77,'App MESURE'!$P$2:$T$769,2,FALSE)</f>
        <v>0.47278579359069889</v>
      </c>
      <c r="K78" s="51">
        <f>VLOOKUP(DATE!I77,'App MESURE'!$P$2:$T$769,2,FALSE)</f>
        <v>5.0683035400503632E-2</v>
      </c>
      <c r="L78" s="51">
        <f>VLOOKUP(DATE!J77,'App MESURE'!$P$2:$T$769,2,FALSE)</f>
        <v>3.057994031123306E-2</v>
      </c>
      <c r="M78" s="51">
        <f>VLOOKUP(DATE!K77,'App MESURE'!$P$2:$T$769,2,FALSE)</f>
        <v>7.6138657355648183E-3</v>
      </c>
      <c r="N78" s="51">
        <f>VLOOKUP(DATE!L77,'App MESURE'!$P$2:$T$769,2,FALSE)</f>
        <v>3.6928286128897472E-3</v>
      </c>
      <c r="O78" s="51">
        <f>VLOOKUP(DATE!M77,'App MESURE'!$P$2:$T$769,2,FALSE)</f>
        <v>3.2571578214814064E-3</v>
      </c>
      <c r="P78" s="35">
        <f t="shared" si="1"/>
        <v>5.3387306241459695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0.21964031755429061</v>
      </c>
      <c r="E79" s="51">
        <f>VLOOKUP(DATE!C78,'App MESURE'!$P$2:$T$769,2,FALSE)</f>
        <v>2.8443078810515963E-2</v>
      </c>
      <c r="F79" s="51">
        <f>VLOOKUP(DATE!D78,'App MESURE'!$P$2:$T$769,2,FALSE)</f>
        <v>1.8754590258720966E-2</v>
      </c>
      <c r="G79" s="51">
        <f>VLOOKUP(DATE!E78,'App MESURE'!$P$2:$T$769,2,FALSE)</f>
        <v>8.3814761775699888E-3</v>
      </c>
      <c r="H79" s="51">
        <f>VLOOKUP(DATE!F78,'App MESURE'!$P$2:$T$769,2,FALSE)</f>
        <v>5.2363479881650063E-2</v>
      </c>
      <c r="I79" s="51">
        <f>VLOOKUP(DATE!G78,'App MESURE'!$P$2:$T$769,2,FALSE)</f>
        <v>0.55247205596210081</v>
      </c>
      <c r="J79" s="51">
        <f>VLOOKUP(DATE!H78,'App MESURE'!$P$2:$T$769,2,FALSE)</f>
        <v>8.595162327641695E-2</v>
      </c>
      <c r="K79" s="51">
        <f>VLOOKUP(DATE!I78,'App MESURE'!$P$2:$T$769,2,FALSE)</f>
        <v>6.0786448515544721E-3</v>
      </c>
      <c r="L79" s="51">
        <f>VLOOKUP(DATE!J78,'App MESURE'!$P$2:$T$769,2,FALSE)</f>
        <v>5.1035721279262805E-3</v>
      </c>
      <c r="M79" s="51">
        <f>VLOOKUP(DATE!K78,'App MESURE'!$P$2:$T$769,2,FALSE)</f>
        <v>2.8629794863976694E-3</v>
      </c>
      <c r="N79" s="51">
        <f>VLOOKUP(DATE!L78,'App MESURE'!$P$2:$T$769,2,FALSE)</f>
        <v>2.4480549231516305E-3</v>
      </c>
      <c r="O79" s="51">
        <f>VLOOKUP(DATE!M78,'App MESURE'!$P$2:$T$769,2,FALSE)</f>
        <v>1.721936937471062E-3</v>
      </c>
      <c r="P79" s="35">
        <f t="shared" si="1"/>
        <v>0.98422181024776645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1.9916379035809879E-3</v>
      </c>
      <c r="E80" s="51">
        <f>VLOOKUP(DATE!C79,'App MESURE'!$P$2:$T$769,2,FALSE)</f>
        <v>0.22661105021682409</v>
      </c>
      <c r="F80" s="51">
        <f>VLOOKUP(DATE!D79,'App MESURE'!$P$2:$T$769,2,FALSE)</f>
        <v>0.41851366071811713</v>
      </c>
      <c r="G80" s="51">
        <f>VLOOKUP(DATE!E79,'App MESURE'!$P$2:$T$769,2,FALSE)</f>
        <v>0.52434017057401927</v>
      </c>
      <c r="H80" s="51">
        <f>VLOOKUP(DATE!F79,'App MESURE'!$P$2:$T$769,2,FALSE)</f>
        <v>4.1036039305033238E-2</v>
      </c>
      <c r="I80" s="51">
        <f>VLOOKUP(DATE!G79,'App MESURE'!$P$2:$T$769,2,FALSE)</f>
        <v>0.36144078704362431</v>
      </c>
      <c r="J80" s="51">
        <f>VLOOKUP(DATE!H79,'App MESURE'!$P$2:$T$769,2,FALSE)</f>
        <v>7.6761044200517221E-3</v>
      </c>
      <c r="K80" s="51">
        <f>VLOOKUP(DATE!I79,'App MESURE'!$P$2:$T$769,2,FALSE)</f>
        <v>5.4147655503608092E-3</v>
      </c>
      <c r="L80" s="51">
        <f>VLOOKUP(DATE!J79,'App MESURE'!$P$2:$T$769,2,FALSE)</f>
        <v>3.9417833508373704E-3</v>
      </c>
      <c r="M80" s="51">
        <f>VLOOKUP(DATE!K79,'App MESURE'!$P$2:$T$769,2,FALSE)</f>
        <v>4.3567079140834093E-3</v>
      </c>
      <c r="N80" s="51">
        <f>VLOOKUP(DATE!L79,'App MESURE'!$P$2:$T$769,2,FALSE)</f>
        <v>4.1284994042980888E-3</v>
      </c>
      <c r="O80" s="51">
        <f>VLOOKUP(DATE!M79,'App MESURE'!$P$2:$T$769,2,FALSE)</f>
        <v>4.1284994042980888E-3</v>
      </c>
      <c r="P80" s="35">
        <f t="shared" si="1"/>
        <v>1.6035797058051284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3.1326804525075949E-3</v>
      </c>
      <c r="E81" s="51">
        <f>VLOOKUP(DATE!C80,'App MESURE'!$P$2:$T$769,2,FALSE)</f>
        <v>1.4729821995234389E-3</v>
      </c>
      <c r="F81" s="51">
        <f>VLOOKUP(DATE!D80,'App MESURE'!$P$2:$T$769,2,FALSE)</f>
        <v>0.10537009283633153</v>
      </c>
      <c r="G81" s="51">
        <f>VLOOKUP(DATE!E80,'App MESURE'!$P$2:$T$769,2,FALSE)</f>
        <v>0.29167122173380289</v>
      </c>
      <c r="H81" s="51">
        <f>VLOOKUP(DATE!F80,'App MESURE'!$P$2:$T$769,2,FALSE)</f>
        <v>0.6272207160308747</v>
      </c>
      <c r="I81" s="51">
        <f>VLOOKUP(DATE!G80,'App MESURE'!$P$2:$T$769,2,FALSE)</f>
        <v>0.37212509454721021</v>
      </c>
      <c r="J81" s="51">
        <f>VLOOKUP(DATE!H80,'App MESURE'!$P$2:$T$769,2,FALSE)</f>
        <v>0.97631749731792905</v>
      </c>
      <c r="K81" s="51">
        <f>VLOOKUP(DATE!I80,'App MESURE'!$P$2:$T$769,2,FALSE)</f>
        <v>1.0791980427747847</v>
      </c>
      <c r="L81" s="51">
        <f>VLOOKUP(DATE!J80,'App MESURE'!$P$2:$T$769,2,FALSE)</f>
        <v>1.6762952355139978E-2</v>
      </c>
      <c r="M81" s="51">
        <f>VLOOKUP(DATE!K80,'App MESURE'!$P$2:$T$769,2,FALSE)</f>
        <v>9.4810262701719959E-3</v>
      </c>
      <c r="N81" s="51">
        <f>VLOOKUP(DATE!L80,'App MESURE'!$P$2:$T$769,2,FALSE)</f>
        <v>8.2984912649207831E-3</v>
      </c>
      <c r="O81" s="51">
        <f>VLOOKUP(DATE!M80,'App MESURE'!$P$2:$T$769,2,FALSE)</f>
        <v>6.2861071331774898E-3</v>
      </c>
      <c r="P81" s="35">
        <f t="shared" si="1"/>
        <v>3.4973369049163741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2.2073986764689271E-2</v>
      </c>
      <c r="E82" s="51">
        <f>VLOOKUP(DATE!C81,'App MESURE'!$P$2:$T$769,2,FALSE)</f>
        <v>0.69240536491682747</v>
      </c>
      <c r="F82" s="51">
        <f>VLOOKUP(DATE!D81,'App MESURE'!$P$2:$T$769,2,FALSE)</f>
        <v>0.39538161631715035</v>
      </c>
      <c r="G82" s="51">
        <f>VLOOKUP(DATE!E81,'App MESURE'!$P$2:$T$769,2,FALSE)</f>
        <v>2.1555331060631733E-2</v>
      </c>
      <c r="H82" s="51">
        <f>VLOOKUP(DATE!F81,'App MESURE'!$P$2:$T$769,2,FALSE)</f>
        <v>4.3546332912671772E-2</v>
      </c>
      <c r="I82" s="51">
        <f>VLOOKUP(DATE!G81,'App MESURE'!$P$2:$T$769,2,FALSE)</f>
        <v>7.3462393922711172E-2</v>
      </c>
      <c r="J82" s="51">
        <f>VLOOKUP(DATE!H81,'App MESURE'!$P$2:$T$769,2,FALSE)</f>
        <v>1.7364592971846733E-2</v>
      </c>
      <c r="K82" s="51">
        <f>VLOOKUP(DATE!I81,'App MESURE'!$P$2:$T$769,2,FALSE)</f>
        <v>1.7447577884495944E-2</v>
      </c>
      <c r="L82" s="51">
        <f>VLOOKUP(DATE!J81,'App MESURE'!$P$2:$T$769,2,FALSE)</f>
        <v>9.9581895179049404E-3</v>
      </c>
      <c r="M82" s="51">
        <f>VLOOKUP(DATE!K81,'App MESURE'!$P$2:$T$769,2,FALSE)</f>
        <v>8.0080440706485553E-3</v>
      </c>
      <c r="N82" s="51">
        <f>VLOOKUP(DATE!L81,'App MESURE'!$P$2:$T$769,2,FALSE)</f>
        <v>4.7093937928425426E-3</v>
      </c>
      <c r="O82" s="51">
        <f>VLOOKUP(DATE!M81,'App MESURE'!$P$2:$T$769,2,FALSE)</f>
        <v>3.7550672973766554E-3</v>
      </c>
      <c r="P82" s="35">
        <f t="shared" si="1"/>
        <v>1.3096678914297972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2.0953690443924972E-3</v>
      </c>
      <c r="E83" s="51">
        <f>VLOOKUP(DATE!C82,'App MESURE'!$P$2:$T$769,2,FALSE)</f>
        <v>1.7219369374710622E-3</v>
      </c>
      <c r="F83" s="51">
        <f>VLOOKUP(DATE!D82,'App MESURE'!$P$2:$T$769,2,FALSE)</f>
        <v>2.7177558892615555E-3</v>
      </c>
      <c r="G83" s="51">
        <f>VLOOKUP(DATE!E82,'App MESURE'!$P$2:$T$769,2,FALSE)</f>
        <v>0.33720919255005605</v>
      </c>
      <c r="H83" s="51">
        <f>VLOOKUP(DATE!F82,'App MESURE'!$P$2:$T$769,2,FALSE)</f>
        <v>9.5847574109834983E-3</v>
      </c>
      <c r="I83" s="51">
        <f>VLOOKUP(DATE!G82,'App MESURE'!$P$2:$T$769,2,FALSE)</f>
        <v>2.4065624668270268E-3</v>
      </c>
      <c r="J83" s="51">
        <f>VLOOKUP(DATE!H82,'App MESURE'!$P$2:$T$769,2,FALSE)</f>
        <v>2.2613388696909134E-3</v>
      </c>
      <c r="K83" s="51">
        <f>VLOOKUP(DATE!I82,'App MESURE'!$P$2:$T$769,2,FALSE)</f>
        <v>5.5267951824372372E-2</v>
      </c>
      <c r="L83" s="51">
        <f>VLOOKUP(DATE!J82,'App MESURE'!$P$2:$T$769,2,FALSE)</f>
        <v>0.5004820081873721</v>
      </c>
      <c r="M83" s="51">
        <f>VLOOKUP(DATE!K82,'App MESURE'!$P$2:$T$769,2,FALSE)</f>
        <v>2.4065624668270268E-3</v>
      </c>
      <c r="N83" s="51">
        <f>VLOOKUP(DATE!L82,'App MESURE'!$P$2:$T$769,2,FALSE)</f>
        <v>8.5059535465437997E-4</v>
      </c>
      <c r="O83" s="51">
        <f>VLOOKUP(DATE!M82,'App MESURE'!$P$2:$T$769,2,FALSE)</f>
        <v>4.5641701957064288E-4</v>
      </c>
      <c r="P83" s="35">
        <f t="shared" si="1"/>
        <v>0.91746044802147919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</v>
      </c>
      <c r="E84" s="51">
        <f>VLOOKUP(DATE!C83,'App MESURE'!$P$2:$T$769,2,FALSE)</f>
        <v>2.0746228162301949E-5</v>
      </c>
      <c r="F84" s="51">
        <f>VLOOKUP(DATE!D83,'App MESURE'!$P$2:$T$769,2,FALSE)</f>
        <v>0.14725672749601917</v>
      </c>
      <c r="G84" s="51">
        <f>VLOOKUP(DATE!E83,'App MESURE'!$P$2:$T$769,2,FALSE)</f>
        <v>0.25644412631421448</v>
      </c>
      <c r="H84" s="51">
        <f>VLOOKUP(DATE!F83,'App MESURE'!$P$2:$T$769,2,FALSE)</f>
        <v>2.2840974819849564</v>
      </c>
      <c r="I84" s="51">
        <f>VLOOKUP(DATE!G83,'App MESURE'!$P$2:$T$769,2,FALSE)</f>
        <v>0.47892667712674031</v>
      </c>
      <c r="J84" s="51">
        <f>VLOOKUP(DATE!H83,'App MESURE'!$P$2:$T$769,2,FALSE)</f>
        <v>0.83567881660568399</v>
      </c>
      <c r="K84" s="51">
        <f>VLOOKUP(DATE!I83,'App MESURE'!$P$2:$T$769,2,FALSE)</f>
        <v>2.6762634329369504E-2</v>
      </c>
      <c r="L84" s="51">
        <f>VLOOKUP(DATE!J83,'App MESURE'!$P$2:$T$769,2,FALSE)</f>
        <v>2.9169196796196551E-2</v>
      </c>
      <c r="M84" s="51">
        <f>VLOOKUP(DATE!K83,'App MESURE'!$P$2:$T$769,2,FALSE)</f>
        <v>4.8753636181409583E-3</v>
      </c>
      <c r="N84" s="51">
        <f>VLOOKUP(DATE!L83,'App MESURE'!$P$2:$T$769,2,FALSE)</f>
        <v>0</v>
      </c>
      <c r="O84" s="51">
        <f>VLOOKUP(DATE!M83,'App MESURE'!$P$2:$T$769,2,FALSE)</f>
        <v>4.14924563246039E-4</v>
      </c>
      <c r="P84" s="35">
        <f t="shared" si="1"/>
        <v>4.0636466950627295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1.5166945022614089E-2</v>
      </c>
      <c r="E85" s="51">
        <f>VLOOKUP(DATE!C84,'App MESURE'!$P$2:$T$769,2,FALSE)</f>
        <v>1.456827111653454E-2</v>
      </c>
      <c r="F85" s="51">
        <f>VLOOKUP(DATE!D84,'App MESURE'!$P$2:$T$769,2,FALSE)</f>
        <v>2.3241045083731399E-2</v>
      </c>
      <c r="G85" s="51">
        <f>VLOOKUP(DATE!E84,'App MESURE'!$P$2:$T$769,2,FALSE)</f>
        <v>0.48325805389623766</v>
      </c>
      <c r="H85" s="51">
        <f>VLOOKUP(DATE!F84,'App MESURE'!$P$2:$T$769,2,FALSE)</f>
        <v>2.1418239984935226E-2</v>
      </c>
      <c r="I85" s="51">
        <f>VLOOKUP(DATE!G84,'App MESURE'!$P$2:$T$769,2,FALSE)</f>
        <v>1.8042994632754002E-2</v>
      </c>
      <c r="J85" s="51">
        <f>VLOOKUP(DATE!H84,'App MESURE'!$P$2:$T$769,2,FALSE)</f>
        <v>0.2889710793922512</v>
      </c>
      <c r="K85" s="51">
        <f>VLOOKUP(DATE!I84,'App MESURE'!$P$2:$T$769,2,FALSE)</f>
        <v>1.0803805777800355E-2</v>
      </c>
      <c r="L85" s="51">
        <f>VLOOKUP(DATE!J84,'App MESURE'!$P$2:$T$769,2,FALSE)</f>
        <v>2.0206017127183763E-2</v>
      </c>
      <c r="M85" s="51">
        <f>VLOOKUP(DATE!K84,'App MESURE'!$P$2:$T$769,2,FALSE)</f>
        <v>7.1744606230872605E-4</v>
      </c>
      <c r="N85" s="51">
        <f>VLOOKUP(DATE!L84,'App MESURE'!$P$2:$T$769,2,FALSE)</f>
        <v>1.81529496420142E-5</v>
      </c>
      <c r="O85" s="51">
        <f>VLOOKUP(DATE!M84,'App MESURE'!$P$2:$T$769,2,FALSE)</f>
        <v>0</v>
      </c>
      <c r="P85" s="35">
        <f t="shared" si="1"/>
        <v>0.89641205104599297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0</v>
      </c>
      <c r="E86" s="51">
        <f>VLOOKUP(DATE!C85,'App MESURE'!$P$2:$T$769,2,FALSE)</f>
        <v>0.19428251406493141</v>
      </c>
      <c r="F86" s="51">
        <f>VLOOKUP(DATE!D85,'App MESURE'!$P$2:$T$769,2,FALSE)</f>
        <v>3.2390256180675537E-3</v>
      </c>
      <c r="G86" s="51">
        <f>VLOOKUP(DATE!E85,'App MESURE'!$P$2:$T$769,2,FALSE)</f>
        <v>1.8750385205734732</v>
      </c>
      <c r="H86" s="51">
        <f>VLOOKUP(DATE!F85,'App MESURE'!$P$2:$T$769,2,FALSE)</f>
        <v>7.3528387674495474E-2</v>
      </c>
      <c r="I86" s="51">
        <f>VLOOKUP(DATE!G85,'App MESURE'!$P$2:$T$769,2,FALSE)</f>
        <v>0.94585016753316109</v>
      </c>
      <c r="J86" s="51">
        <f>VLOOKUP(DATE!H85,'App MESURE'!$P$2:$T$769,2,FALSE)</f>
        <v>7.0137603397420669E-3</v>
      </c>
      <c r="K86" s="51">
        <f>VLOOKUP(DATE!I85,'App MESURE'!$P$2:$T$769,2,FALSE)</f>
        <v>2.7081711318505709E-3</v>
      </c>
      <c r="L86" s="51">
        <f>VLOOKUP(DATE!J85,'App MESURE'!$P$2:$T$769,2,FALSE)</f>
        <v>1.0967317382523825</v>
      </c>
      <c r="M86" s="51">
        <f>VLOOKUP(DATE!K85,'App MESURE'!$P$2:$T$769,2,FALSE)</f>
        <v>2.5832788383135141E-3</v>
      </c>
      <c r="N86" s="51">
        <f>VLOOKUP(DATE!L85,'App MESURE'!$P$2:$T$769,2,FALSE)</f>
        <v>1.1271425760578644E-4</v>
      </c>
      <c r="O86" s="51">
        <f>VLOOKUP(DATE!M85,'App MESURE'!$P$2:$T$769,2,FALSE)</f>
        <v>0</v>
      </c>
      <c r="P86" s="35">
        <f t="shared" si="1"/>
        <v>4.2010882782840238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2.1128511095137019E-2</v>
      </c>
      <c r="E90" s="52">
        <f t="shared" si="2"/>
        <v>0.16262567408586726</v>
      </c>
      <c r="F90" s="52">
        <f t="shared" si="2"/>
        <v>0.18573951785973672</v>
      </c>
      <c r="G90" s="52">
        <f t="shared" si="2"/>
        <v>1.0159159889654172</v>
      </c>
      <c r="H90" s="52">
        <f t="shared" si="2"/>
        <v>1.0664023570328516</v>
      </c>
      <c r="I90" s="52">
        <f t="shared" si="2"/>
        <v>0.83345774460143196</v>
      </c>
      <c r="J90" s="52">
        <f t="shared" si="2"/>
        <v>0.67738470130692796</v>
      </c>
      <c r="K90" s="52">
        <f t="shared" si="2"/>
        <v>0.50227995945770487</v>
      </c>
      <c r="L90" s="52">
        <f t="shared" si="2"/>
        <v>0.13418477946202426</v>
      </c>
      <c r="M90" s="52">
        <f t="shared" si="2"/>
        <v>3.8348803728720515E-2</v>
      </c>
      <c r="N90" s="52">
        <f t="shared" si="2"/>
        <v>1.45725454169138E-2</v>
      </c>
      <c r="O90" s="52">
        <f t="shared" si="2"/>
        <v>5.5375672584272433E-3</v>
      </c>
      <c r="P90" s="52">
        <f t="shared" si="2"/>
        <v>4.65757815027116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7.0222679368263458E-2</v>
      </c>
      <c r="E91" s="52">
        <f t="shared" si="3"/>
        <v>0.26649129481677114</v>
      </c>
      <c r="F91" s="52">
        <f t="shared" si="3"/>
        <v>0.3976066411891106</v>
      </c>
      <c r="G91" s="52">
        <f t="shared" si="3"/>
        <v>1.5637961829151945</v>
      </c>
      <c r="H91" s="52">
        <f t="shared" si="3"/>
        <v>2.1760322258694194</v>
      </c>
      <c r="I91" s="52">
        <f t="shared" si="3"/>
        <v>1.1560193946846724</v>
      </c>
      <c r="J91" s="52">
        <f t="shared" si="3"/>
        <v>1.2674983396199699</v>
      </c>
      <c r="K91" s="52">
        <f t="shared" si="3"/>
        <v>0.58895146153304878</v>
      </c>
      <c r="L91" s="52">
        <f t="shared" si="3"/>
        <v>0.33314783959450356</v>
      </c>
      <c r="M91" s="52">
        <f t="shared" si="3"/>
        <v>8.3767625418745495E-2</v>
      </c>
      <c r="N91" s="52">
        <f t="shared" si="3"/>
        <v>3.1831697659123297E-2</v>
      </c>
      <c r="O91" s="52">
        <f t="shared" si="3"/>
        <v>1.2096045110466851E-2</v>
      </c>
      <c r="P91" s="52">
        <f t="shared" si="3"/>
        <v>5.8990123117473843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0</v>
      </c>
      <c r="G92" s="52">
        <f t="shared" si="4"/>
        <v>0</v>
      </c>
      <c r="H92" s="52">
        <f t="shared" si="4"/>
        <v>0</v>
      </c>
      <c r="I92" s="52">
        <f t="shared" si="4"/>
        <v>0</v>
      </c>
      <c r="J92" s="52">
        <f t="shared" si="4"/>
        <v>0</v>
      </c>
      <c r="K92" s="52">
        <f t="shared" si="4"/>
        <v>0</v>
      </c>
      <c r="L92" s="52">
        <f t="shared" si="4"/>
        <v>0</v>
      </c>
      <c r="M92" s="52">
        <f t="shared" si="4"/>
        <v>0</v>
      </c>
      <c r="N92" s="52">
        <f t="shared" si="4"/>
        <v>0</v>
      </c>
      <c r="O92" s="52">
        <f t="shared" si="4"/>
        <v>0</v>
      </c>
      <c r="P92" s="52">
        <f t="shared" si="4"/>
        <v>0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0.25438402214010464</v>
      </c>
      <c r="E93" s="53">
        <f t="shared" si="5"/>
        <v>0.6634354366922397</v>
      </c>
      <c r="F93" s="53">
        <f t="shared" si="5"/>
        <v>1.2821324644505834</v>
      </c>
      <c r="G93" s="53">
        <f t="shared" si="5"/>
        <v>5.678082385679482</v>
      </c>
      <c r="H93" s="53">
        <f t="shared" si="5"/>
        <v>7.3055409217845986</v>
      </c>
      <c r="I93" s="53">
        <f t="shared" si="5"/>
        <v>3.8018501703416594</v>
      </c>
      <c r="J93" s="53">
        <f t="shared" si="5"/>
        <v>3.9578381783174548</v>
      </c>
      <c r="K93" s="53">
        <f t="shared" si="5"/>
        <v>1.7419201025096334</v>
      </c>
      <c r="L93" s="53">
        <f t="shared" si="5"/>
        <v>1.1994176729857111</v>
      </c>
      <c r="M93" s="53">
        <f t="shared" si="5"/>
        <v>0.29144035366553728</v>
      </c>
      <c r="N93" s="53">
        <f t="shared" si="5"/>
        <v>0.11074733439290418</v>
      </c>
      <c r="O93" s="53">
        <f t="shared" si="5"/>
        <v>4.2083987069303573E-2</v>
      </c>
      <c r="P93" s="53">
        <f t="shared" si="5"/>
        <v>19.809538018685934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X971"/>
  <sheetViews>
    <sheetView tabSelected="1"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6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9" t="s">
        <v>181</v>
      </c>
      <c r="P1" s="90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0.82164051615179057</v>
      </c>
      <c r="G2" s="6">
        <v>0</v>
      </c>
      <c r="H2" s="56">
        <v>0</v>
      </c>
      <c r="I2" s="43">
        <v>9.6674647619890142E-2</v>
      </c>
      <c r="J2" s="44">
        <v>28.564674275746128</v>
      </c>
      <c r="K2" s="25">
        <v>8.9345917835957522E-2</v>
      </c>
      <c r="L2" s="42">
        <v>5.9112759575366729</v>
      </c>
      <c r="M2" s="25">
        <v>0.62</v>
      </c>
      <c r="N2" s="42">
        <v>14.973556291577482</v>
      </c>
      <c r="O2" s="91">
        <f>SQRT(RSQ(P271:P401,O271:O401))</f>
        <v>0.76889017617066313</v>
      </c>
      <c r="P2" s="92"/>
    </row>
    <row r="3" spans="1:18" s="1" customFormat="1" ht="14.25" thickTop="1" thickBot="1" x14ac:dyDescent="0.25">
      <c r="A3" s="45">
        <f>SUM(R6:R270)</f>
        <v>2773.8655381379144</v>
      </c>
      <c r="B3" s="60" t="e">
        <f>SQRT(#REF!)</f>
        <v>#REF!</v>
      </c>
      <c r="C3" s="60"/>
      <c r="D3" s="60"/>
      <c r="E3" s="5" t="s">
        <v>10</v>
      </c>
      <c r="F3" s="93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5.4312500000000004</v>
      </c>
      <c r="G6" s="15">
        <f t="shared" ref="G6:G17" si="0">IF((F6-$J$2)&gt;0,$I$2*(F6-$J$2),0)</f>
        <v>0</v>
      </c>
      <c r="H6" s="15">
        <f t="shared" ref="H6:H17" si="1">F6-G6</f>
        <v>5.4312500000000004</v>
      </c>
      <c r="I6" s="21">
        <f>H6+$H$3-$J$3</f>
        <v>1.4312500000000004</v>
      </c>
      <c r="J6" s="15">
        <f>I6/SQRT(1+(I6/($K$2*(300+(25*Q6)+0.05*(Q6)^3)))^2)</f>
        <v>1.4311714654433891</v>
      </c>
      <c r="K6" s="15">
        <f t="shared" ref="K6:K70" si="2">I6-J6</f>
        <v>7.8534556611220552E-5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7.338175941686364E-3</v>
      </c>
      <c r="Q6" s="83">
        <v>23.432193033333331</v>
      </c>
      <c r="R6" s="77">
        <f>(P6-O6)^2</f>
        <v>5.3848826151144555E-5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23.918749999999999</v>
      </c>
      <c r="G7" s="15">
        <f t="shared" si="0"/>
        <v>0</v>
      </c>
      <c r="H7" s="15">
        <f t="shared" si="1"/>
        <v>23.918749999999999</v>
      </c>
      <c r="I7" s="22">
        <f t="shared" ref="I7:I70" si="7">H7+K6-L6</f>
        <v>23.91882853455661</v>
      </c>
      <c r="J7" s="15">
        <f t="shared" ref="J7:J70" si="8">I7/SQRT(1+(I7/($K$2*(300+(25*Q7)+0.05*(Q7)^3)))^2)</f>
        <v>23.334488734250446</v>
      </c>
      <c r="K7" s="15">
        <f t="shared" si="2"/>
        <v>0.58433980030616439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</v>
      </c>
      <c r="P7" s="1">
        <f>'App MESURE'!T3</f>
        <v>0.26056000843689331</v>
      </c>
      <c r="Q7" s="83">
        <v>19.867806645161288</v>
      </c>
      <c r="R7" s="77">
        <f t="shared" ref="R7:R70" si="10">(P7-O7)^2</f>
        <v>6.7891517996633913E-2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25.475000000000001</v>
      </c>
      <c r="G8" s="15">
        <f t="shared" si="0"/>
        <v>0</v>
      </c>
      <c r="H8" s="15">
        <f t="shared" si="1"/>
        <v>25.475000000000001</v>
      </c>
      <c r="I8" s="22">
        <f t="shared" si="7"/>
        <v>26.059339800306166</v>
      </c>
      <c r="J8" s="15">
        <f t="shared" si="8"/>
        <v>24.883685275076143</v>
      </c>
      <c r="K8" s="15">
        <f t="shared" si="2"/>
        <v>1.1756545252300228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0</v>
      </c>
      <c r="P8" s="1">
        <f>'App MESURE'!T4</f>
        <v>0.42889995503945949</v>
      </c>
      <c r="Q8" s="83">
        <v>16.510891683333334</v>
      </c>
      <c r="R8" s="77">
        <f t="shared" si="10"/>
        <v>0.18395517143285037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55.012500000000003</v>
      </c>
      <c r="G9" s="15">
        <f t="shared" si="0"/>
        <v>2.5568342322045092</v>
      </c>
      <c r="H9" s="15">
        <f t="shared" si="1"/>
        <v>52.455665767795495</v>
      </c>
      <c r="I9" s="22">
        <f t="shared" si="7"/>
        <v>53.631320293025517</v>
      </c>
      <c r="J9" s="15">
        <f t="shared" si="8"/>
        <v>42.644293843743135</v>
      </c>
      <c r="K9" s="15">
        <f t="shared" si="2"/>
        <v>10.987026449282382</v>
      </c>
      <c r="L9" s="15">
        <f t="shared" si="3"/>
        <v>0</v>
      </c>
      <c r="M9" s="15">
        <f t="shared" si="9"/>
        <v>0</v>
      </c>
      <c r="N9" s="15">
        <f t="shared" si="4"/>
        <v>0</v>
      </c>
      <c r="O9" s="15">
        <f t="shared" si="5"/>
        <v>2.5568342322045092</v>
      </c>
      <c r="P9" s="1">
        <f>'App MESURE'!T5</f>
        <v>4.0849544492100929</v>
      </c>
      <c r="Q9" s="83">
        <v>13.997380435483873</v>
      </c>
      <c r="R9" s="77">
        <f t="shared" si="10"/>
        <v>2.3351513976211922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6.4812500000000002</v>
      </c>
      <c r="G10" s="15">
        <f t="shared" si="0"/>
        <v>0</v>
      </c>
      <c r="H10" s="15">
        <f t="shared" si="1"/>
        <v>6.4812500000000002</v>
      </c>
      <c r="I10" s="22">
        <f t="shared" si="7"/>
        <v>17.468276449282381</v>
      </c>
      <c r="J10" s="15">
        <f>I10/SQRT(1+(I10/($K$2*(300+(25*Q10)+0.05*(Q10)^3)))^2)</f>
        <v>16.786582484255071</v>
      </c>
      <c r="K10" s="15">
        <f t="shared" si="2"/>
        <v>0.68169396502731061</v>
      </c>
      <c r="L10" s="15">
        <f t="shared" si="3"/>
        <v>0</v>
      </c>
      <c r="M10" s="15">
        <f t="shared" si="9"/>
        <v>0</v>
      </c>
      <c r="N10" s="15">
        <f t="shared" si="4"/>
        <v>0</v>
      </c>
      <c r="O10" s="15">
        <f t="shared" si="5"/>
        <v>0</v>
      </c>
      <c r="P10" s="1">
        <f>'App MESURE'!T6</f>
        <v>0.26461243395692902</v>
      </c>
      <c r="Q10" s="83">
        <v>11.844025564516128</v>
      </c>
      <c r="R10" s="77">
        <f t="shared" si="10"/>
        <v>7.0019740204610117E-2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113.01875</v>
      </c>
      <c r="G11" s="15">
        <f t="shared" si="0"/>
        <v>8.1645680107057608</v>
      </c>
      <c r="H11" s="15">
        <f t="shared" si="1"/>
        <v>104.85418198929423</v>
      </c>
      <c r="I11" s="22">
        <f t="shared" si="7"/>
        <v>105.53587595432154</v>
      </c>
      <c r="J11" s="15">
        <f t="shared" si="8"/>
        <v>53.189589754494079</v>
      </c>
      <c r="K11" s="15">
        <f t="shared" si="2"/>
        <v>52.34628619982746</v>
      </c>
      <c r="L11" s="15">
        <f t="shared" si="3"/>
        <v>6.3222779949227439</v>
      </c>
      <c r="M11" s="15">
        <f t="shared" si="9"/>
        <v>6.3222779949227439</v>
      </c>
      <c r="N11" s="15">
        <f t="shared" si="4"/>
        <v>3.9198123568521011</v>
      </c>
      <c r="O11" s="15">
        <f t="shared" si="5"/>
        <v>12.084380367557863</v>
      </c>
      <c r="P11" s="1">
        <f>'App MESURE'!T7</f>
        <v>4.7933622401179621</v>
      </c>
      <c r="Q11" s="83">
        <v>12.061320767857142</v>
      </c>
      <c r="R11" s="77">
        <f t="shared" si="10"/>
        <v>53.158945334657233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104.74375000000001</v>
      </c>
      <c r="G12" s="15">
        <f t="shared" si="0"/>
        <v>7.3645853016511706</v>
      </c>
      <c r="H12" s="15">
        <f t="shared" si="1"/>
        <v>97.379164698348831</v>
      </c>
      <c r="I12" s="22">
        <f t="shared" si="7"/>
        <v>143.40317290325353</v>
      </c>
      <c r="J12" s="15">
        <f t="shared" si="8"/>
        <v>64.436535688731453</v>
      </c>
      <c r="K12" s="15">
        <f t="shared" si="2"/>
        <v>78.966637214522081</v>
      </c>
      <c r="L12" s="15">
        <f t="shared" si="3"/>
        <v>10.82559524925505</v>
      </c>
      <c r="M12" s="15">
        <f t="shared" si="9"/>
        <v>13.228060887325693</v>
      </c>
      <c r="N12" s="15">
        <f t="shared" si="4"/>
        <v>8.2013977501419291</v>
      </c>
      <c r="O12" s="15">
        <f t="shared" si="5"/>
        <v>15.565983051793101</v>
      </c>
      <c r="P12" s="1">
        <f>'App MESURE'!T8</f>
        <v>6.9429001659617917</v>
      </c>
      <c r="Q12" s="83">
        <v>14.364157467741936</v>
      </c>
      <c r="R12" s="77">
        <f t="shared" si="10"/>
        <v>74.357558455916816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17.231249999999999</v>
      </c>
      <c r="G13" s="15">
        <f t="shared" si="0"/>
        <v>0</v>
      </c>
      <c r="H13" s="15">
        <f t="shared" si="1"/>
        <v>17.231249999999999</v>
      </c>
      <c r="I13" s="22">
        <f t="shared" si="7"/>
        <v>85.372291965267038</v>
      </c>
      <c r="J13" s="15">
        <f t="shared" si="8"/>
        <v>57.944251051581048</v>
      </c>
      <c r="K13" s="15">
        <f t="shared" si="2"/>
        <v>27.42804091368599</v>
      </c>
      <c r="L13" s="15">
        <f t="shared" si="3"/>
        <v>2.1069029278238092</v>
      </c>
      <c r="M13" s="15">
        <f t="shared" si="9"/>
        <v>7.1335660650075727</v>
      </c>
      <c r="N13" s="15">
        <f t="shared" si="4"/>
        <v>4.4228109603046954</v>
      </c>
      <c r="O13" s="15">
        <f t="shared" si="5"/>
        <v>4.4228109603046954</v>
      </c>
      <c r="P13" s="1">
        <f>'App MESURE'!T9</f>
        <v>4.9520639854836883</v>
      </c>
      <c r="Q13" s="83">
        <v>15.653114816666669</v>
      </c>
      <c r="R13" s="77">
        <f t="shared" si="10"/>
        <v>0.28010876466111567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2.9624999999999999</v>
      </c>
      <c r="G14" s="15">
        <f t="shared" si="0"/>
        <v>0</v>
      </c>
      <c r="H14" s="15">
        <f t="shared" si="1"/>
        <v>2.9624999999999999</v>
      </c>
      <c r="I14" s="22">
        <f t="shared" si="7"/>
        <v>28.283637985862178</v>
      </c>
      <c r="J14" s="15">
        <f t="shared" si="8"/>
        <v>27.120127095613427</v>
      </c>
      <c r="K14" s="15">
        <f t="shared" si="2"/>
        <v>1.1635108902487517</v>
      </c>
      <c r="L14" s="15">
        <f t="shared" si="3"/>
        <v>0</v>
      </c>
      <c r="M14" s="15">
        <f t="shared" si="9"/>
        <v>2.7107551047028773</v>
      </c>
      <c r="N14" s="15">
        <f t="shared" si="4"/>
        <v>1.680668164915784</v>
      </c>
      <c r="O14" s="15">
        <f t="shared" si="5"/>
        <v>1.680668164915784</v>
      </c>
      <c r="P14" s="1">
        <f>'App MESURE'!T10</f>
        <v>0.30283666386213109</v>
      </c>
      <c r="Q14" s="83">
        <v>18.371197096774193</v>
      </c>
      <c r="R14" s="77">
        <f t="shared" si="10"/>
        <v>1.898419645295762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3.2374999999999998</v>
      </c>
      <c r="G15" s="15">
        <f t="shared" si="0"/>
        <v>0</v>
      </c>
      <c r="H15" s="15">
        <f t="shared" si="1"/>
        <v>3.2374999999999998</v>
      </c>
      <c r="I15" s="22">
        <f t="shared" si="7"/>
        <v>4.4010108902487515</v>
      </c>
      <c r="J15" s="15">
        <f t="shared" si="8"/>
        <v>4.3979326664799592</v>
      </c>
      <c r="K15" s="15">
        <f t="shared" si="2"/>
        <v>3.0782237687922986E-3</v>
      </c>
      <c r="L15" s="15">
        <f t="shared" si="3"/>
        <v>0</v>
      </c>
      <c r="M15" s="15">
        <f t="shared" si="9"/>
        <v>1.0300869397870933</v>
      </c>
      <c r="N15" s="15">
        <f t="shared" si="4"/>
        <v>0.63865390266799782</v>
      </c>
      <c r="O15" s="15">
        <f t="shared" si="5"/>
        <v>0.63865390266799782</v>
      </c>
      <c r="P15" s="1">
        <f>'App MESURE'!T11</f>
        <v>0.20119745081907228</v>
      </c>
      <c r="Q15" s="83">
        <v>21.306860333333329</v>
      </c>
      <c r="R15" s="77">
        <f t="shared" si="10"/>
        <v>0.19136814726425133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0.34375</v>
      </c>
      <c r="G16" s="15">
        <f t="shared" si="0"/>
        <v>0</v>
      </c>
      <c r="H16" s="15">
        <f t="shared" si="1"/>
        <v>0.34375</v>
      </c>
      <c r="I16" s="22">
        <f t="shared" si="7"/>
        <v>0.3468282237687923</v>
      </c>
      <c r="J16" s="15">
        <f t="shared" si="8"/>
        <v>0.34682717411395242</v>
      </c>
      <c r="K16" s="15">
        <f t="shared" si="2"/>
        <v>1.0496548398797323E-6</v>
      </c>
      <c r="L16" s="15">
        <f t="shared" si="3"/>
        <v>0</v>
      </c>
      <c r="M16" s="15">
        <f t="shared" si="9"/>
        <v>0.39143303711909549</v>
      </c>
      <c r="N16" s="15">
        <f t="shared" si="4"/>
        <v>0.24268848301383922</v>
      </c>
      <c r="O16" s="15">
        <f t="shared" si="5"/>
        <v>0.24268848301383922</v>
      </c>
      <c r="P16" s="1">
        <f>'App MESURE'!T12</f>
        <v>0.11960131534808219</v>
      </c>
      <c r="Q16" s="83">
        <v>23.879431000000004</v>
      </c>
      <c r="R16" s="79">
        <f t="shared" si="10"/>
        <v>1.5150450843978184E-2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0</v>
      </c>
      <c r="G17" s="24">
        <f t="shared" si="0"/>
        <v>0</v>
      </c>
      <c r="H17" s="24">
        <f t="shared" si="1"/>
        <v>0</v>
      </c>
      <c r="I17" s="23">
        <f t="shared" si="7"/>
        <v>1.0496548398797323E-6</v>
      </c>
      <c r="J17" s="24">
        <f t="shared" si="8"/>
        <v>1.0496548398797323E-6</v>
      </c>
      <c r="K17" s="24">
        <f t="shared" si="2"/>
        <v>0</v>
      </c>
      <c r="L17" s="24">
        <f t="shared" si="3"/>
        <v>0</v>
      </c>
      <c r="M17" s="24">
        <f t="shared" si="9"/>
        <v>0.14874455410525628</v>
      </c>
      <c r="N17" s="24">
        <f t="shared" si="4"/>
        <v>9.2221623545258896E-2</v>
      </c>
      <c r="O17" s="24">
        <f t="shared" si="5"/>
        <v>9.2221623545258896E-2</v>
      </c>
      <c r="P17" s="4">
        <f>'App MESURE'!T13</f>
        <v>9.8134412593298234E-2</v>
      </c>
      <c r="Q17" s="84">
        <v>23.837844354838705</v>
      </c>
      <c r="R17" s="80">
        <f t="shared" si="10"/>
        <v>3.4961074326613941E-5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42.09375</v>
      </c>
      <c r="G18" s="15">
        <f>IF((F18-$J$2)&gt;0,$I$2*(F18-$J$2),0)</f>
        <v>1.307918628265053</v>
      </c>
      <c r="H18" s="15">
        <f>F18-G18</f>
        <v>40.78583137173495</v>
      </c>
      <c r="I18" s="22">
        <f t="shared" si="7"/>
        <v>40.78583137173495</v>
      </c>
      <c r="J18" s="15">
        <f t="shared" si="8"/>
        <v>38.97234573130121</v>
      </c>
      <c r="K18" s="15">
        <f t="shared" si="2"/>
        <v>1.8134856404337398</v>
      </c>
      <c r="L18" s="15">
        <f t="shared" si="3"/>
        <v>0</v>
      </c>
      <c r="M18" s="15">
        <f t="shared" si="9"/>
        <v>5.6522930559997381E-2</v>
      </c>
      <c r="N18" s="15">
        <f t="shared" si="4"/>
        <v>3.5044216947198378E-2</v>
      </c>
      <c r="O18" s="15">
        <f t="shared" si="5"/>
        <v>1.3429628452122513</v>
      </c>
      <c r="P18" s="1">
        <f>'App MESURE'!T14</f>
        <v>0.69373143902449841</v>
      </c>
      <c r="Q18" s="83">
        <v>22.960818466666659</v>
      </c>
      <c r="R18" s="77">
        <f t="shared" si="10"/>
        <v>0.42150141878052699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64.65625</v>
      </c>
      <c r="G19" s="15">
        <f>IF((F19-$J$2)&gt;0,$I$2*(F19-$J$2),0)</f>
        <v>3.4891403651888244</v>
      </c>
      <c r="H19" s="15">
        <f>F19-G19</f>
        <v>61.167109634811176</v>
      </c>
      <c r="I19" s="22">
        <f t="shared" si="7"/>
        <v>62.980595275244916</v>
      </c>
      <c r="J19" s="15">
        <f t="shared" si="8"/>
        <v>52.01801449596924</v>
      </c>
      <c r="K19" s="15">
        <f t="shared" si="2"/>
        <v>10.962580779275676</v>
      </c>
      <c r="L19" s="15">
        <f t="shared" si="3"/>
        <v>0</v>
      </c>
      <c r="M19" s="15">
        <f t="shared" si="9"/>
        <v>2.1478713612799002E-2</v>
      </c>
      <c r="N19" s="15">
        <f t="shared" si="4"/>
        <v>1.3316802439935381E-2</v>
      </c>
      <c r="O19" s="15">
        <f t="shared" si="5"/>
        <v>3.5024571676287599</v>
      </c>
      <c r="P19" s="1">
        <f>'App MESURE'!T15</f>
        <v>1.3025809921563565</v>
      </c>
      <c r="Q19" s="83">
        <v>17.878827580645165</v>
      </c>
      <c r="R19" s="77">
        <f t="shared" si="10"/>
        <v>4.8394551874110885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8.6937499999999996</v>
      </c>
      <c r="G20" s="15">
        <f t="shared" ref="G20:G70" si="11">IF((F20-$J$2)&gt;0,$I$2*(F20-$J$2),0)</f>
        <v>0</v>
      </c>
      <c r="H20" s="15">
        <f t="shared" ref="H20:H70" si="12">F20-G20</f>
        <v>8.6937499999999996</v>
      </c>
      <c r="I20" s="22">
        <f t="shared" si="7"/>
        <v>19.656330779275677</v>
      </c>
      <c r="J20" s="15">
        <f t="shared" si="8"/>
        <v>19.066940956703942</v>
      </c>
      <c r="K20" s="15">
        <f t="shared" si="2"/>
        <v>0.58938982257173578</v>
      </c>
      <c r="L20" s="15">
        <f t="shared" si="3"/>
        <v>0</v>
      </c>
      <c r="M20" s="15">
        <f t="shared" si="9"/>
        <v>8.1619111728636218E-3</v>
      </c>
      <c r="N20" s="15">
        <f t="shared" si="4"/>
        <v>5.0603849271754452E-3</v>
      </c>
      <c r="O20" s="15">
        <f t="shared" si="5"/>
        <v>5.0603849271754452E-3</v>
      </c>
      <c r="P20" s="1">
        <f>'App MESURE'!T16</f>
        <v>0.28323168634628254</v>
      </c>
      <c r="Q20" s="83">
        <v>15.571248400000004</v>
      </c>
      <c r="R20" s="77">
        <f t="shared" si="10"/>
        <v>7.7379272933199753E-2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22.268750000000001</v>
      </c>
      <c r="G21" s="15">
        <f t="shared" si="11"/>
        <v>0</v>
      </c>
      <c r="H21" s="15">
        <f t="shared" si="12"/>
        <v>22.268750000000001</v>
      </c>
      <c r="I21" s="22">
        <f t="shared" si="7"/>
        <v>22.858139822571736</v>
      </c>
      <c r="J21" s="15">
        <f t="shared" si="8"/>
        <v>21.756679309984474</v>
      </c>
      <c r="K21" s="15">
        <f t="shared" si="2"/>
        <v>1.1014605125872627</v>
      </c>
      <c r="L21" s="15">
        <f t="shared" si="3"/>
        <v>0</v>
      </c>
      <c r="M21" s="15">
        <f t="shared" si="9"/>
        <v>3.1015262456881767E-3</v>
      </c>
      <c r="N21" s="15">
        <f t="shared" si="4"/>
        <v>1.9229462723266695E-3</v>
      </c>
      <c r="O21" s="15">
        <f t="shared" si="5"/>
        <v>1.9229462723266695E-3</v>
      </c>
      <c r="P21" s="1">
        <f>'App MESURE'!T17</f>
        <v>0.71695074200416287</v>
      </c>
      <c r="Q21" s="83">
        <v>14.124874951612906</v>
      </c>
      <c r="R21" s="77">
        <f t="shared" si="10"/>
        <v>0.51126474866912841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2.125</v>
      </c>
      <c r="G22" s="15">
        <f t="shared" si="11"/>
        <v>0</v>
      </c>
      <c r="H22" s="15">
        <f t="shared" si="12"/>
        <v>2.125</v>
      </c>
      <c r="I22" s="22">
        <f t="shared" si="7"/>
        <v>3.2264605125872627</v>
      </c>
      <c r="J22" s="15">
        <f t="shared" si="8"/>
        <v>3.222165167645954</v>
      </c>
      <c r="K22" s="15">
        <f t="shared" si="2"/>
        <v>4.2953449413087874E-3</v>
      </c>
      <c r="L22" s="15">
        <f t="shared" si="3"/>
        <v>0</v>
      </c>
      <c r="M22" s="15">
        <f t="shared" si="9"/>
        <v>1.1785799733615072E-3</v>
      </c>
      <c r="N22" s="15">
        <f t="shared" si="4"/>
        <v>7.307195834841345E-4</v>
      </c>
      <c r="O22" s="15">
        <f t="shared" si="5"/>
        <v>7.307195834841345E-4</v>
      </c>
      <c r="P22" s="1">
        <f>'App MESURE'!T18</f>
        <v>0.264393383928819</v>
      </c>
      <c r="Q22" s="83">
        <v>12.270632806451614</v>
      </c>
      <c r="R22" s="77">
        <f t="shared" si="10"/>
        <v>6.9518000569680716E-2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34.162500000000001</v>
      </c>
      <c r="G23" s="15">
        <f t="shared" si="11"/>
        <v>0.54116782932979945</v>
      </c>
      <c r="H23" s="15">
        <f t="shared" si="12"/>
        <v>33.6213321706702</v>
      </c>
      <c r="I23" s="22">
        <f t="shared" si="7"/>
        <v>33.625627515611512</v>
      </c>
      <c r="J23" s="15">
        <f t="shared" si="8"/>
        <v>30.546575658720272</v>
      </c>
      <c r="K23" s="15">
        <f t="shared" si="2"/>
        <v>3.0790518568912404</v>
      </c>
      <c r="L23" s="15">
        <f t="shared" si="3"/>
        <v>0</v>
      </c>
      <c r="M23" s="15">
        <f t="shared" si="9"/>
        <v>4.4786038987737269E-4</v>
      </c>
      <c r="N23" s="15">
        <f t="shared" si="4"/>
        <v>2.7767344172397108E-4</v>
      </c>
      <c r="O23" s="15">
        <f t="shared" si="5"/>
        <v>0.54144550277152348</v>
      </c>
      <c r="P23" s="1">
        <f>'App MESURE'!T19</f>
        <v>0.5488298454297067</v>
      </c>
      <c r="Q23" s="83">
        <v>14.551608396551721</v>
      </c>
      <c r="R23" s="77">
        <f t="shared" si="10"/>
        <v>5.4528516493464402E-5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32.3125</v>
      </c>
      <c r="G24" s="15">
        <f t="shared" si="11"/>
        <v>0.3623197312330026</v>
      </c>
      <c r="H24" s="15">
        <f t="shared" si="12"/>
        <v>31.950180268766996</v>
      </c>
      <c r="I24" s="22">
        <f t="shared" si="7"/>
        <v>35.02923212565824</v>
      </c>
      <c r="J24" s="15">
        <f t="shared" si="8"/>
        <v>31.896579280494489</v>
      </c>
      <c r="K24" s="15">
        <f t="shared" si="2"/>
        <v>3.1326528451637508</v>
      </c>
      <c r="L24" s="15">
        <f t="shared" si="3"/>
        <v>0</v>
      </c>
      <c r="M24" s="15">
        <f t="shared" si="9"/>
        <v>1.7018694815340162E-4</v>
      </c>
      <c r="N24" s="15">
        <f t="shared" si="4"/>
        <v>1.05515907855109E-4</v>
      </c>
      <c r="O24" s="15">
        <f t="shared" si="5"/>
        <v>0.36242524714085772</v>
      </c>
      <c r="P24" s="1">
        <f>'App MESURE'!T20</f>
        <v>0.54039641934746996</v>
      </c>
      <c r="Q24" s="83">
        <v>15.334714870967742</v>
      </c>
      <c r="R24" s="77">
        <f t="shared" si="10"/>
        <v>3.1673738136595631E-2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54.34375</v>
      </c>
      <c r="G25" s="15">
        <f t="shared" si="11"/>
        <v>2.4921830616087073</v>
      </c>
      <c r="H25" s="15">
        <f t="shared" si="12"/>
        <v>51.851566938391294</v>
      </c>
      <c r="I25" s="22">
        <f t="shared" si="7"/>
        <v>54.984219783555048</v>
      </c>
      <c r="J25" s="15">
        <f t="shared" si="8"/>
        <v>46.18858897260904</v>
      </c>
      <c r="K25" s="15">
        <f t="shared" si="2"/>
        <v>8.7956308109460082</v>
      </c>
      <c r="L25" s="15">
        <f t="shared" si="3"/>
        <v>0</v>
      </c>
      <c r="M25" s="15">
        <f t="shared" si="9"/>
        <v>6.4671040298292621E-5</v>
      </c>
      <c r="N25" s="15">
        <f t="shared" si="4"/>
        <v>4.0096044984941428E-5</v>
      </c>
      <c r="O25" s="15">
        <f t="shared" si="5"/>
        <v>2.4922231576536924</v>
      </c>
      <c r="P25" s="1">
        <f>'App MESURE'!T21</f>
        <v>4.219451166469657</v>
      </c>
      <c r="Q25" s="83">
        <v>16.737274116666665</v>
      </c>
      <c r="R25" s="77">
        <f t="shared" si="10"/>
        <v>2.9833165944383619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15.03125</v>
      </c>
      <c r="G26" s="15">
        <f t="shared" si="11"/>
        <v>0</v>
      </c>
      <c r="H26" s="15">
        <f t="shared" si="12"/>
        <v>15.03125</v>
      </c>
      <c r="I26" s="22">
        <f t="shared" si="7"/>
        <v>23.826880810946008</v>
      </c>
      <c r="J26" s="15">
        <f t="shared" si="8"/>
        <v>23.31423038636051</v>
      </c>
      <c r="K26" s="15">
        <f t="shared" si="2"/>
        <v>0.51265042458549814</v>
      </c>
      <c r="L26" s="15">
        <f t="shared" si="3"/>
        <v>0</v>
      </c>
      <c r="M26" s="15">
        <f t="shared" si="9"/>
        <v>2.4574995313351193E-5</v>
      </c>
      <c r="N26" s="15">
        <f t="shared" si="4"/>
        <v>1.5236497094277739E-5</v>
      </c>
      <c r="O26" s="15">
        <f t="shared" si="5"/>
        <v>1.5236497094277739E-5</v>
      </c>
      <c r="P26" s="1">
        <f>'App MESURE'!T22</f>
        <v>0.69701718944614921</v>
      </c>
      <c r="Q26" s="83">
        <v>20.742032903225809</v>
      </c>
      <c r="R26" s="77">
        <f t="shared" si="10"/>
        <v>0.48581172241479664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16.324999999999999</v>
      </c>
      <c r="G27" s="15">
        <f t="shared" si="11"/>
        <v>0</v>
      </c>
      <c r="H27" s="15">
        <f t="shared" si="12"/>
        <v>16.324999999999999</v>
      </c>
      <c r="I27" s="22">
        <f t="shared" si="7"/>
        <v>16.837650424585497</v>
      </c>
      <c r="J27" s="15">
        <f t="shared" si="8"/>
        <v>16.619806861638367</v>
      </c>
      <c r="K27" s="15">
        <f t="shared" si="2"/>
        <v>0.21784356294713092</v>
      </c>
      <c r="L27" s="15">
        <f t="shared" si="3"/>
        <v>0</v>
      </c>
      <c r="M27" s="15">
        <f t="shared" si="9"/>
        <v>9.3384982190734539E-6</v>
      </c>
      <c r="N27" s="15">
        <f t="shared" si="4"/>
        <v>5.7898688958255418E-6</v>
      </c>
      <c r="O27" s="15">
        <f t="shared" si="5"/>
        <v>5.7898688958255418E-6</v>
      </c>
      <c r="P27" s="1">
        <f>'App MESURE'!T23</f>
        <v>0.53919164419286514</v>
      </c>
      <c r="Q27" s="83">
        <v>19.52320963333333</v>
      </c>
      <c r="R27" s="77">
        <f t="shared" si="10"/>
        <v>0.29072138550306859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0.24374999999999999</v>
      </c>
      <c r="G28" s="15">
        <f t="shared" si="11"/>
        <v>0</v>
      </c>
      <c r="H28" s="15">
        <f t="shared" si="12"/>
        <v>0.24374999999999999</v>
      </c>
      <c r="I28" s="22">
        <f t="shared" si="7"/>
        <v>0.46159356294713094</v>
      </c>
      <c r="J28" s="15">
        <f t="shared" si="8"/>
        <v>0.46159082319937256</v>
      </c>
      <c r="K28" s="15">
        <f t="shared" si="2"/>
        <v>2.7397477583845919E-6</v>
      </c>
      <c r="L28" s="15">
        <f t="shared" si="3"/>
        <v>0</v>
      </c>
      <c r="M28" s="15">
        <f t="shared" si="9"/>
        <v>3.5486293232479121E-6</v>
      </c>
      <c r="N28" s="15">
        <f t="shared" si="4"/>
        <v>2.2001501804137055E-6</v>
      </c>
      <c r="O28" s="15">
        <f t="shared" si="5"/>
        <v>2.2001501804137055E-6</v>
      </c>
      <c r="P28" s="1">
        <f>'App MESURE'!T24</f>
        <v>5.3776781901015015E-2</v>
      </c>
      <c r="Q28" s="83">
        <v>23.153857806451608</v>
      </c>
      <c r="R28" s="77">
        <f t="shared" si="10"/>
        <v>2.8917056424771939E-3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1.41875</v>
      </c>
      <c r="G29" s="24">
        <f t="shared" si="11"/>
        <v>0</v>
      </c>
      <c r="H29" s="24">
        <f t="shared" si="12"/>
        <v>1.41875</v>
      </c>
      <c r="I29" s="23">
        <f t="shared" si="7"/>
        <v>1.4187527397477584</v>
      </c>
      <c r="J29" s="24">
        <f t="shared" si="8"/>
        <v>1.4186800285621421</v>
      </c>
      <c r="K29" s="24">
        <f t="shared" si="2"/>
        <v>7.2711185616247676E-5</v>
      </c>
      <c r="L29" s="24">
        <f t="shared" si="3"/>
        <v>0</v>
      </c>
      <c r="M29" s="24">
        <f t="shared" si="9"/>
        <v>1.3484791428342066E-6</v>
      </c>
      <c r="N29" s="24">
        <f t="shared" si="4"/>
        <v>8.3605706855720807E-7</v>
      </c>
      <c r="O29" s="24">
        <f t="shared" si="5"/>
        <v>8.3605706855720807E-7</v>
      </c>
      <c r="P29" s="4">
        <f>'App MESURE'!T25</f>
        <v>5.1476756605859576E-2</v>
      </c>
      <c r="Q29" s="84">
        <v>23.793839935483874</v>
      </c>
      <c r="R29" s="78">
        <f t="shared" si="10"/>
        <v>2.6497703963454457E-3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7.65625</v>
      </c>
      <c r="G30" s="15">
        <f t="shared" si="11"/>
        <v>0</v>
      </c>
      <c r="H30" s="15">
        <f t="shared" si="12"/>
        <v>7.65625</v>
      </c>
      <c r="I30" s="22">
        <f t="shared" si="7"/>
        <v>7.6563227111856165</v>
      </c>
      <c r="J30" s="15">
        <f t="shared" si="8"/>
        <v>7.6421261342290094</v>
      </c>
      <c r="K30" s="15">
        <f t="shared" si="2"/>
        <v>1.4196576956607032E-2</v>
      </c>
      <c r="L30" s="15">
        <f t="shared" si="3"/>
        <v>0</v>
      </c>
      <c r="M30" s="15">
        <f t="shared" si="9"/>
        <v>5.124220742769985E-7</v>
      </c>
      <c r="N30" s="15">
        <f t="shared" si="4"/>
        <v>3.1770168605173907E-7</v>
      </c>
      <c r="O30" s="15">
        <f t="shared" si="5"/>
        <v>3.1770168605173907E-7</v>
      </c>
      <c r="P30" s="1">
        <f>'App MESURE'!T26</f>
        <v>5.2024381676134664E-2</v>
      </c>
      <c r="Q30" s="83">
        <v>22.23198136666667</v>
      </c>
      <c r="R30" s="77">
        <f t="shared" si="10"/>
        <v>2.7065032324175222E-3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27.574999999999999</v>
      </c>
      <c r="G31" s="15">
        <f t="shared" si="11"/>
        <v>0</v>
      </c>
      <c r="H31" s="15">
        <f t="shared" si="12"/>
        <v>27.574999999999999</v>
      </c>
      <c r="I31" s="22">
        <f t="shared" si="7"/>
        <v>27.589196576956606</v>
      </c>
      <c r="J31" s="15">
        <f t="shared" si="8"/>
        <v>26.535106690230865</v>
      </c>
      <c r="K31" s="15">
        <f t="shared" si="2"/>
        <v>1.0540898867257411</v>
      </c>
      <c r="L31" s="15">
        <f t="shared" si="3"/>
        <v>0</v>
      </c>
      <c r="M31" s="15">
        <f t="shared" si="9"/>
        <v>1.9472038822525943E-7</v>
      </c>
      <c r="N31" s="15">
        <f t="shared" si="4"/>
        <v>1.2072664069966085E-7</v>
      </c>
      <c r="O31" s="15">
        <f t="shared" si="5"/>
        <v>1.2072664069966085E-7</v>
      </c>
      <c r="P31" s="1">
        <f>'App MESURE'!T27</f>
        <v>0.51871046656457598</v>
      </c>
      <c r="Q31" s="83">
        <v>18.574727709677418</v>
      </c>
      <c r="R31" s="77">
        <f t="shared" si="10"/>
        <v>0.26906042287931042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9.6875</v>
      </c>
      <c r="G32" s="15">
        <f t="shared" si="11"/>
        <v>0</v>
      </c>
      <c r="H32" s="15">
        <f t="shared" si="12"/>
        <v>9.6875</v>
      </c>
      <c r="I32" s="22">
        <f t="shared" si="7"/>
        <v>10.741589886725741</v>
      </c>
      <c r="J32" s="15">
        <f t="shared" si="8"/>
        <v>10.644033082743842</v>
      </c>
      <c r="K32" s="15">
        <f t="shared" si="2"/>
        <v>9.755680398189881E-2</v>
      </c>
      <c r="L32" s="15">
        <f t="shared" si="3"/>
        <v>0</v>
      </c>
      <c r="M32" s="15">
        <f t="shared" si="9"/>
        <v>7.3993747525598584E-8</v>
      </c>
      <c r="N32" s="15">
        <f t="shared" si="4"/>
        <v>4.5876123465871121E-8</v>
      </c>
      <c r="O32" s="15">
        <f t="shared" si="5"/>
        <v>4.5876123465871121E-8</v>
      </c>
      <c r="P32" s="1">
        <f>'App MESURE'!T28</f>
        <v>0.49220541316326111</v>
      </c>
      <c r="Q32" s="83">
        <v>15.699316400000003</v>
      </c>
      <c r="R32" s="77">
        <f t="shared" si="10"/>
        <v>0.24226612358626606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16.237500000000001</v>
      </c>
      <c r="G33" s="15">
        <f t="shared" si="11"/>
        <v>0</v>
      </c>
      <c r="H33" s="15">
        <f t="shared" si="12"/>
        <v>16.237500000000001</v>
      </c>
      <c r="I33" s="22">
        <f t="shared" si="7"/>
        <v>16.3350568039819</v>
      </c>
      <c r="J33" s="15">
        <f t="shared" si="8"/>
        <v>15.92696727645966</v>
      </c>
      <c r="K33" s="15">
        <f t="shared" si="2"/>
        <v>0.40808952752223959</v>
      </c>
      <c r="L33" s="15">
        <f t="shared" si="3"/>
        <v>0</v>
      </c>
      <c r="M33" s="15">
        <f t="shared" si="9"/>
        <v>2.8117624059727463E-8</v>
      </c>
      <c r="N33" s="15">
        <f t="shared" si="4"/>
        <v>1.7432926917031026E-8</v>
      </c>
      <c r="O33" s="15">
        <f t="shared" si="5"/>
        <v>1.7432926917031026E-8</v>
      </c>
      <c r="P33" s="1">
        <f>'App MESURE'!T29</f>
        <v>0.29593658797666489</v>
      </c>
      <c r="Q33" s="83">
        <v>14.27858906451613</v>
      </c>
      <c r="R33" s="77">
        <f t="shared" si="10"/>
        <v>8.757845378518879E-2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21.568750000000001</v>
      </c>
      <c r="G34" s="15">
        <f t="shared" si="11"/>
        <v>0</v>
      </c>
      <c r="H34" s="15">
        <f t="shared" si="12"/>
        <v>21.568750000000001</v>
      </c>
      <c r="I34" s="22">
        <f t="shared" si="7"/>
        <v>21.976839527522241</v>
      </c>
      <c r="J34" s="15">
        <f t="shared" si="8"/>
        <v>20.602859797887561</v>
      </c>
      <c r="K34" s="15">
        <f t="shared" si="2"/>
        <v>1.3739797296346801</v>
      </c>
      <c r="L34" s="15">
        <f t="shared" si="3"/>
        <v>0</v>
      </c>
      <c r="M34" s="15">
        <f t="shared" si="9"/>
        <v>1.0684697142696437E-8</v>
      </c>
      <c r="N34" s="15">
        <f t="shared" si="4"/>
        <v>6.6245122284717906E-9</v>
      </c>
      <c r="O34" s="15">
        <f t="shared" si="5"/>
        <v>6.6245122284717906E-9</v>
      </c>
      <c r="P34" s="1">
        <f>'App MESURE'!T30</f>
        <v>0.2516884822984366</v>
      </c>
      <c r="Q34" s="83">
        <v>11.478087419354836</v>
      </c>
      <c r="R34" s="77">
        <f t="shared" si="10"/>
        <v>6.3347088787063632E-2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17.362500000000001</v>
      </c>
      <c r="G35" s="15">
        <f t="shared" si="11"/>
        <v>0</v>
      </c>
      <c r="H35" s="15">
        <f t="shared" si="12"/>
        <v>17.362500000000001</v>
      </c>
      <c r="I35" s="22">
        <f t="shared" si="7"/>
        <v>18.736479729634681</v>
      </c>
      <c r="J35" s="15">
        <f t="shared" si="8"/>
        <v>18.083181599220264</v>
      </c>
      <c r="K35" s="15">
        <f t="shared" si="2"/>
        <v>0.65329813041441653</v>
      </c>
      <c r="L35" s="15">
        <f t="shared" si="3"/>
        <v>0</v>
      </c>
      <c r="M35" s="15">
        <f t="shared" si="9"/>
        <v>4.060184914224646E-9</v>
      </c>
      <c r="N35" s="15">
        <f t="shared" si="4"/>
        <v>2.5173146468192805E-9</v>
      </c>
      <c r="O35" s="15">
        <f t="shared" si="5"/>
        <v>2.5173146468192805E-9</v>
      </c>
      <c r="P35" s="1">
        <f>'App MESURE'!T31</f>
        <v>6.9657908938992943E-2</v>
      </c>
      <c r="Q35" s="83">
        <v>13.740077410714287</v>
      </c>
      <c r="R35" s="77">
        <f t="shared" si="10"/>
        <v>4.85222392705129E-3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41.643749999999997</v>
      </c>
      <c r="G36" s="15">
        <f t="shared" si="11"/>
        <v>1.2644150368361022</v>
      </c>
      <c r="H36" s="15">
        <f t="shared" si="12"/>
        <v>40.379334963163892</v>
      </c>
      <c r="I36" s="22">
        <f t="shared" si="7"/>
        <v>41.032633093578312</v>
      </c>
      <c r="J36" s="15">
        <f t="shared" si="8"/>
        <v>36.588027610586828</v>
      </c>
      <c r="K36" s="15">
        <f t="shared" si="2"/>
        <v>4.4446054829914843</v>
      </c>
      <c r="L36" s="15">
        <f t="shared" si="3"/>
        <v>0</v>
      </c>
      <c r="M36" s="15">
        <f t="shared" si="9"/>
        <v>1.5428702674053654E-9</v>
      </c>
      <c r="N36" s="15">
        <f t="shared" si="4"/>
        <v>9.5657956579132652E-10</v>
      </c>
      <c r="O36" s="15">
        <f t="shared" si="5"/>
        <v>1.2644150377926817</v>
      </c>
      <c r="P36" s="1">
        <f>'App MESURE'!T32</f>
        <v>1.6458323862047899</v>
      </c>
      <c r="Q36" s="83">
        <v>15.997890387096771</v>
      </c>
      <c r="R36" s="77">
        <f t="shared" si="10"/>
        <v>0.14547919366972351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20.018750000000001</v>
      </c>
      <c r="G37" s="15">
        <f t="shared" si="11"/>
        <v>0</v>
      </c>
      <c r="H37" s="15">
        <f t="shared" si="12"/>
        <v>20.018750000000001</v>
      </c>
      <c r="I37" s="22">
        <f t="shared" si="7"/>
        <v>24.463355482991485</v>
      </c>
      <c r="J37" s="15">
        <f t="shared" si="8"/>
        <v>23.423316853286682</v>
      </c>
      <c r="K37" s="15">
        <f t="shared" si="2"/>
        <v>1.040038629704803</v>
      </c>
      <c r="L37" s="15">
        <f t="shared" si="3"/>
        <v>0</v>
      </c>
      <c r="M37" s="15">
        <f t="shared" si="9"/>
        <v>5.8629070161403893E-10</v>
      </c>
      <c r="N37" s="15">
        <f t="shared" si="4"/>
        <v>3.6350023500070414E-10</v>
      </c>
      <c r="O37" s="15">
        <f t="shared" si="5"/>
        <v>3.6350023500070414E-10</v>
      </c>
      <c r="P37" s="1">
        <f>'App MESURE'!T33</f>
        <v>0.24796463182056591</v>
      </c>
      <c r="Q37" s="83">
        <v>16.062590550000003</v>
      </c>
      <c r="R37" s="77">
        <f t="shared" si="10"/>
        <v>6.1486458453638405E-2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25.96875</v>
      </c>
      <c r="G38" s="15">
        <f t="shared" si="11"/>
        <v>0</v>
      </c>
      <c r="H38" s="15">
        <f t="shared" si="12"/>
        <v>25.96875</v>
      </c>
      <c r="I38" s="22">
        <f t="shared" si="7"/>
        <v>27.008788629704803</v>
      </c>
      <c r="J38" s="15">
        <f t="shared" si="8"/>
        <v>25.961226191110075</v>
      </c>
      <c r="K38" s="15">
        <f t="shared" si="2"/>
        <v>1.0475624385947278</v>
      </c>
      <c r="L38" s="15">
        <f t="shared" si="3"/>
        <v>0</v>
      </c>
      <c r="M38" s="15">
        <f t="shared" si="9"/>
        <v>2.2279046661333479E-10</v>
      </c>
      <c r="N38" s="15">
        <f t="shared" si="4"/>
        <v>1.3813008930026756E-10</v>
      </c>
      <c r="O38" s="15">
        <f t="shared" si="5"/>
        <v>1.3813008930026756E-10</v>
      </c>
      <c r="P38" s="1">
        <f>'App MESURE'!T34</f>
        <v>7.7434184936899408E-2</v>
      </c>
      <c r="Q38" s="83">
        <v>18.161256870967737</v>
      </c>
      <c r="R38" s="77">
        <f t="shared" si="10"/>
        <v>5.9960529754499569E-3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3.1312500000000001</v>
      </c>
      <c r="G39" s="15">
        <f t="shared" si="11"/>
        <v>0</v>
      </c>
      <c r="H39" s="15">
        <f t="shared" si="12"/>
        <v>3.1312500000000001</v>
      </c>
      <c r="I39" s="22">
        <f t="shared" si="7"/>
        <v>4.1788124385947274</v>
      </c>
      <c r="J39" s="15">
        <f t="shared" si="8"/>
        <v>4.1760146389035402</v>
      </c>
      <c r="K39" s="15">
        <f t="shared" si="2"/>
        <v>2.7977996911872083E-3</v>
      </c>
      <c r="L39" s="15">
        <f t="shared" si="3"/>
        <v>0</v>
      </c>
      <c r="M39" s="15">
        <f t="shared" si="9"/>
        <v>8.4660377313067234E-11</v>
      </c>
      <c r="N39" s="15">
        <f t="shared" si="4"/>
        <v>5.2489433934101681E-11</v>
      </c>
      <c r="O39" s="15">
        <f t="shared" si="5"/>
        <v>5.2489433934101681E-11</v>
      </c>
      <c r="P39" s="1">
        <f>'App MESURE'!T35</f>
        <v>7.3600809444973686E-2</v>
      </c>
      <c r="Q39" s="83">
        <v>20.883863299999994</v>
      </c>
      <c r="R39" s="77">
        <f t="shared" si="10"/>
        <v>5.4170791432287986E-3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6.2500000000000003E-3</v>
      </c>
      <c r="G40" s="15">
        <f t="shared" si="11"/>
        <v>0</v>
      </c>
      <c r="H40" s="15">
        <f t="shared" si="12"/>
        <v>6.2500000000000003E-3</v>
      </c>
      <c r="I40" s="22">
        <f t="shared" si="7"/>
        <v>9.0477996911872086E-3</v>
      </c>
      <c r="J40" s="15">
        <f t="shared" si="8"/>
        <v>9.0477996716075461E-3</v>
      </c>
      <c r="K40" s="15">
        <f t="shared" si="2"/>
        <v>1.9579662544066956E-11</v>
      </c>
      <c r="L40" s="15">
        <f t="shared" si="3"/>
        <v>0</v>
      </c>
      <c r="M40" s="15">
        <f t="shared" si="9"/>
        <v>3.2170943378965552E-11</v>
      </c>
      <c r="N40" s="15">
        <f t="shared" si="4"/>
        <v>1.9945984894958643E-11</v>
      </c>
      <c r="O40" s="15">
        <f t="shared" si="5"/>
        <v>1.9945984894958643E-11</v>
      </c>
      <c r="P40" s="1">
        <f>'App MESURE'!T36</f>
        <v>7.5134159641743942E-2</v>
      </c>
      <c r="Q40" s="83">
        <v>23.526889903225801</v>
      </c>
      <c r="R40" s="77">
        <f t="shared" si="10"/>
        <v>5.6451419420738141E-3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2.09375</v>
      </c>
      <c r="G41" s="24">
        <f t="shared" si="11"/>
        <v>0</v>
      </c>
      <c r="H41" s="24">
        <f t="shared" si="12"/>
        <v>2.09375</v>
      </c>
      <c r="I41" s="23">
        <f t="shared" si="7"/>
        <v>2.0937500000195794</v>
      </c>
      <c r="J41" s="24">
        <f t="shared" si="8"/>
        <v>2.0934825934502292</v>
      </c>
      <c r="K41" s="24">
        <f t="shared" si="2"/>
        <v>2.6740656935020368E-4</v>
      </c>
      <c r="L41" s="24">
        <f t="shared" si="3"/>
        <v>0</v>
      </c>
      <c r="M41" s="24">
        <f t="shared" si="9"/>
        <v>1.2224958484006909E-11</v>
      </c>
      <c r="N41" s="24">
        <f t="shared" si="4"/>
        <v>7.5794742600842831E-12</v>
      </c>
      <c r="O41" s="24">
        <f t="shared" si="5"/>
        <v>7.5794742600842831E-12</v>
      </c>
      <c r="P41" s="4">
        <f>'App MESURE'!T37</f>
        <v>7.3272234402808598E-2</v>
      </c>
      <c r="Q41" s="84">
        <v>22.833985451612897</v>
      </c>
      <c r="R41" s="78">
        <f t="shared" si="10"/>
        <v>5.3688203332693972E-3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8.6062499999999993</v>
      </c>
      <c r="G42" s="15">
        <f t="shared" ref="G42:G54" si="13">IF((F42-$J$2)&gt;0,$I$2*(F42-$J$2),0)</f>
        <v>0</v>
      </c>
      <c r="H42" s="15">
        <f t="shared" ref="H42:H54" si="14">F42-G42</f>
        <v>8.6062499999999993</v>
      </c>
      <c r="I42" s="22">
        <f t="shared" si="7"/>
        <v>8.606517406569349</v>
      </c>
      <c r="J42" s="15">
        <f t="shared" si="8"/>
        <v>8.5823133650126131</v>
      </c>
      <c r="K42" s="15">
        <f t="shared" si="2"/>
        <v>2.4204041556735945E-2</v>
      </c>
      <c r="L42" s="15">
        <f t="shared" si="3"/>
        <v>0</v>
      </c>
      <c r="M42" s="15">
        <f t="shared" si="9"/>
        <v>4.6454842239226261E-12</v>
      </c>
      <c r="N42" s="15">
        <f t="shared" si="4"/>
        <v>2.8802002188320283E-12</v>
      </c>
      <c r="O42" s="15">
        <f t="shared" si="5"/>
        <v>2.8802002188320283E-12</v>
      </c>
      <c r="P42" s="1">
        <f>'App MESURE'!T38</f>
        <v>7.4915109613633901E-2</v>
      </c>
      <c r="Q42" s="83">
        <v>20.930283633333335</v>
      </c>
      <c r="R42" s="77">
        <f t="shared" si="10"/>
        <v>5.6122736479912423E-3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55.524999999999999</v>
      </c>
      <c r="G43" s="15">
        <f t="shared" si="13"/>
        <v>2.6063799891097026</v>
      </c>
      <c r="H43" s="15">
        <f t="shared" si="14"/>
        <v>52.918620010890294</v>
      </c>
      <c r="I43" s="22">
        <f t="shared" si="7"/>
        <v>52.94282405244703</v>
      </c>
      <c r="J43" s="15">
        <f t="shared" si="8"/>
        <v>46.426169563682443</v>
      </c>
      <c r="K43" s="15">
        <f t="shared" si="2"/>
        <v>6.516654488764587</v>
      </c>
      <c r="L43" s="15">
        <f t="shared" si="3"/>
        <v>0</v>
      </c>
      <c r="M43" s="15">
        <f t="shared" si="9"/>
        <v>1.7652840050905977E-12</v>
      </c>
      <c r="N43" s="15">
        <f t="shared" si="4"/>
        <v>1.0944760831561706E-12</v>
      </c>
      <c r="O43" s="15">
        <f t="shared" si="5"/>
        <v>2.6063799891107973</v>
      </c>
      <c r="P43" s="1">
        <f>'App MESURE'!T39</f>
        <v>0.68255988759088659</v>
      </c>
      <c r="Q43" s="83">
        <v>18.52614567741935</v>
      </c>
      <c r="R43" s="77">
        <f t="shared" si="10"/>
        <v>3.7010837830120797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83.893749999999997</v>
      </c>
      <c r="G44" s="15">
        <f t="shared" si="13"/>
        <v>5.3489188987764607</v>
      </c>
      <c r="H44" s="15">
        <f t="shared" si="14"/>
        <v>78.544831101223537</v>
      </c>
      <c r="I44" s="22">
        <f t="shared" si="7"/>
        <v>85.061485589988123</v>
      </c>
      <c r="J44" s="15">
        <f t="shared" si="8"/>
        <v>56.551020244948269</v>
      </c>
      <c r="K44" s="15">
        <f t="shared" si="2"/>
        <v>28.510465345039854</v>
      </c>
      <c r="L44" s="15">
        <f t="shared" si="3"/>
        <v>2.2900147363621688</v>
      </c>
      <c r="M44" s="15">
        <f t="shared" si="9"/>
        <v>2.2900147363628394</v>
      </c>
      <c r="N44" s="15">
        <f t="shared" si="4"/>
        <v>1.4198091365449603</v>
      </c>
      <c r="O44" s="15">
        <f t="shared" si="5"/>
        <v>6.7687280353214208</v>
      </c>
      <c r="P44" s="1">
        <f>'App MESURE'!T40</f>
        <v>7.70639903893934</v>
      </c>
      <c r="Q44" s="83">
        <v>15.060568116666669</v>
      </c>
      <c r="R44" s="77">
        <f t="shared" si="10"/>
        <v>0.87922691102583583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15.74375</v>
      </c>
      <c r="G45" s="15">
        <f t="shared" si="13"/>
        <v>0</v>
      </c>
      <c r="H45" s="15">
        <f t="shared" si="14"/>
        <v>15.74375</v>
      </c>
      <c r="I45" s="22">
        <f t="shared" si="7"/>
        <v>41.964200608677686</v>
      </c>
      <c r="J45" s="15">
        <f t="shared" si="8"/>
        <v>35.499049345001666</v>
      </c>
      <c r="K45" s="15">
        <f t="shared" si="2"/>
        <v>6.4651512636760202</v>
      </c>
      <c r="L45" s="15">
        <f t="shared" si="3"/>
        <v>0</v>
      </c>
      <c r="M45" s="15">
        <f t="shared" si="9"/>
        <v>0.87020559981787904</v>
      </c>
      <c r="N45" s="15">
        <f t="shared" si="4"/>
        <v>0.53952747188708505</v>
      </c>
      <c r="O45" s="15">
        <f t="shared" si="5"/>
        <v>0.53952747188708505</v>
      </c>
      <c r="P45" s="1">
        <f>'App MESURE'!T41</f>
        <v>0.26165525857744332</v>
      </c>
      <c r="Q45" s="83">
        <v>13.200953403225807</v>
      </c>
      <c r="R45" s="77">
        <f t="shared" si="10"/>
        <v>7.7212966929599045E-2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40.518749999999997</v>
      </c>
      <c r="G46" s="15">
        <f t="shared" si="13"/>
        <v>1.1556560582637259</v>
      </c>
      <c r="H46" s="15">
        <f t="shared" si="14"/>
        <v>39.363093941736274</v>
      </c>
      <c r="I46" s="22">
        <f t="shared" si="7"/>
        <v>45.828245205412294</v>
      </c>
      <c r="J46" s="15">
        <f t="shared" si="8"/>
        <v>36.67481185805682</v>
      </c>
      <c r="K46" s="15">
        <f t="shared" si="2"/>
        <v>9.1534333473554739</v>
      </c>
      <c r="L46" s="15">
        <f t="shared" si="3"/>
        <v>0</v>
      </c>
      <c r="M46" s="15">
        <f t="shared" si="9"/>
        <v>0.33067812793079399</v>
      </c>
      <c r="N46" s="15">
        <f t="shared" si="4"/>
        <v>0.20502043931709227</v>
      </c>
      <c r="O46" s="15">
        <f t="shared" si="5"/>
        <v>1.3606764975808181</v>
      </c>
      <c r="P46" s="1">
        <f>'App MESURE'!T42</f>
        <v>2.2839251180893387</v>
      </c>
      <c r="Q46" s="83">
        <v>11.960042677419356</v>
      </c>
      <c r="R46" s="77">
        <f t="shared" si="10"/>
        <v>0.85238801527088637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72.731250000000003</v>
      </c>
      <c r="G47" s="15">
        <f t="shared" si="13"/>
        <v>4.2697881447194375</v>
      </c>
      <c r="H47" s="15">
        <f t="shared" si="14"/>
        <v>68.461461855280561</v>
      </c>
      <c r="I47" s="22">
        <f t="shared" si="7"/>
        <v>77.614895202636035</v>
      </c>
      <c r="J47" s="15">
        <f t="shared" si="8"/>
        <v>50.772232866921023</v>
      </c>
      <c r="K47" s="15">
        <f t="shared" si="2"/>
        <v>26.842662335715012</v>
      </c>
      <c r="L47" s="15">
        <f t="shared" si="3"/>
        <v>2.0078754788980588</v>
      </c>
      <c r="M47" s="15">
        <f t="shared" si="9"/>
        <v>2.1335331675117608</v>
      </c>
      <c r="N47" s="15">
        <f t="shared" si="4"/>
        <v>1.3227905638572917</v>
      </c>
      <c r="O47" s="15">
        <f t="shared" si="5"/>
        <v>5.5925787085767293</v>
      </c>
      <c r="P47" s="1">
        <f>'App MESURE'!T43</f>
        <v>8.82497800748326</v>
      </c>
      <c r="Q47" s="83">
        <v>13.32297292857143</v>
      </c>
      <c r="R47" s="77">
        <f t="shared" si="10"/>
        <v>10.448405227571431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19.8125</v>
      </c>
      <c r="G48" s="15">
        <f t="shared" si="13"/>
        <v>0</v>
      </c>
      <c r="H48" s="15">
        <f t="shared" si="14"/>
        <v>19.8125</v>
      </c>
      <c r="I48" s="22">
        <f t="shared" si="7"/>
        <v>44.647286856816955</v>
      </c>
      <c r="J48" s="15">
        <f t="shared" si="8"/>
        <v>38.774404234806525</v>
      </c>
      <c r="K48" s="15">
        <f t="shared" si="2"/>
        <v>5.8728826220104295</v>
      </c>
      <c r="L48" s="15">
        <f t="shared" si="3"/>
        <v>0</v>
      </c>
      <c r="M48" s="15">
        <f t="shared" si="9"/>
        <v>0.81074260365446915</v>
      </c>
      <c r="N48" s="15">
        <f t="shared" si="4"/>
        <v>0.50266041426577091</v>
      </c>
      <c r="O48" s="15">
        <f t="shared" si="5"/>
        <v>0.50266041426577091</v>
      </c>
      <c r="P48" s="1">
        <f>'App MESURE'!T44</f>
        <v>2.0192031591183537</v>
      </c>
      <c r="Q48" s="83">
        <v>15.527719903225806</v>
      </c>
      <c r="R48" s="77">
        <f t="shared" si="10"/>
        <v>2.299901896965006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15.95</v>
      </c>
      <c r="G49" s="15">
        <f t="shared" si="13"/>
        <v>0</v>
      </c>
      <c r="H49" s="15">
        <f t="shared" si="14"/>
        <v>15.95</v>
      </c>
      <c r="I49" s="22">
        <f t="shared" si="7"/>
        <v>21.822882622010429</v>
      </c>
      <c r="J49" s="15">
        <f t="shared" si="8"/>
        <v>21.088449083483177</v>
      </c>
      <c r="K49" s="15">
        <f t="shared" si="2"/>
        <v>0.73443353852725224</v>
      </c>
      <c r="L49" s="15">
        <f t="shared" si="3"/>
        <v>0</v>
      </c>
      <c r="M49" s="15">
        <f t="shared" si="9"/>
        <v>0.30808218938869825</v>
      </c>
      <c r="N49" s="15">
        <f t="shared" si="4"/>
        <v>0.19101095742099292</v>
      </c>
      <c r="O49" s="15">
        <f t="shared" si="5"/>
        <v>0.19101095742099292</v>
      </c>
      <c r="P49" s="1">
        <f>'App MESURE'!T45</f>
        <v>6.1772107927031465E-2</v>
      </c>
      <c r="Q49" s="83">
        <v>16.199263466666665</v>
      </c>
      <c r="R49" s="77">
        <f t="shared" si="10"/>
        <v>1.6702680218522819E-2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15.53125</v>
      </c>
      <c r="G50" s="15">
        <f t="shared" si="13"/>
        <v>0</v>
      </c>
      <c r="H50" s="15">
        <f t="shared" si="14"/>
        <v>15.53125</v>
      </c>
      <c r="I50" s="22">
        <f t="shared" si="7"/>
        <v>16.265683538527252</v>
      </c>
      <c r="J50" s="15">
        <f t="shared" si="8"/>
        <v>16.049316414685368</v>
      </c>
      <c r="K50" s="15">
        <f t="shared" si="2"/>
        <v>0.21636712384188428</v>
      </c>
      <c r="L50" s="15">
        <f t="shared" si="3"/>
        <v>0</v>
      </c>
      <c r="M50" s="15">
        <f t="shared" si="9"/>
        <v>0.11707123196770533</v>
      </c>
      <c r="N50" s="15">
        <f t="shared" si="4"/>
        <v>7.2584163819977301E-2</v>
      </c>
      <c r="O50" s="15">
        <f t="shared" si="5"/>
        <v>7.2584163819977301E-2</v>
      </c>
      <c r="P50" s="1">
        <f>'App MESURE'!T46</f>
        <v>2.6395528387259899E-2</v>
      </c>
      <c r="Q50" s="83">
        <v>18.835223709677418</v>
      </c>
      <c r="R50" s="77">
        <f t="shared" si="10"/>
        <v>2.1333900431364777E-3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0.65</v>
      </c>
      <c r="G51" s="15">
        <f t="shared" si="13"/>
        <v>0</v>
      </c>
      <c r="H51" s="15">
        <f t="shared" si="14"/>
        <v>0.65</v>
      </c>
      <c r="I51" s="22">
        <f t="shared" si="7"/>
        <v>0.8663671238418843</v>
      </c>
      <c r="J51" s="15">
        <f t="shared" si="8"/>
        <v>0.86634451060953943</v>
      </c>
      <c r="K51" s="15">
        <f t="shared" si="2"/>
        <v>2.2613232344870227E-5</v>
      </c>
      <c r="L51" s="15">
        <f t="shared" si="3"/>
        <v>0</v>
      </c>
      <c r="M51" s="15">
        <f t="shared" si="9"/>
        <v>4.4487068147728029E-2</v>
      </c>
      <c r="N51" s="15">
        <f t="shared" si="4"/>
        <v>2.7581982251591378E-2</v>
      </c>
      <c r="O51" s="15">
        <f t="shared" si="5"/>
        <v>2.7581982251591378E-2</v>
      </c>
      <c r="P51" s="1">
        <f>'App MESURE'!T47</f>
        <v>1.3033476672547419E-2</v>
      </c>
      <c r="Q51" s="83">
        <v>21.580823833333334</v>
      </c>
      <c r="R51" s="77">
        <f t="shared" si="10"/>
        <v>2.1165901458347318E-4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0.24374999999999999</v>
      </c>
      <c r="G52" s="15">
        <f t="shared" si="13"/>
        <v>0</v>
      </c>
      <c r="H52" s="15">
        <f t="shared" si="14"/>
        <v>0.24374999999999999</v>
      </c>
      <c r="I52" s="22">
        <f t="shared" si="7"/>
        <v>0.24377261323234486</v>
      </c>
      <c r="J52" s="15">
        <f t="shared" si="8"/>
        <v>0.24377225934192975</v>
      </c>
      <c r="K52" s="15">
        <f t="shared" si="2"/>
        <v>3.5389041511124653E-7</v>
      </c>
      <c r="L52" s="15">
        <f t="shared" si="3"/>
        <v>0</v>
      </c>
      <c r="M52" s="15">
        <f t="shared" si="9"/>
        <v>1.6905085896136651E-2</v>
      </c>
      <c r="N52" s="15">
        <f t="shared" si="4"/>
        <v>1.0481153255604723E-2</v>
      </c>
      <c r="O52" s="15">
        <f t="shared" si="5"/>
        <v>1.0481153255604723E-2</v>
      </c>
      <c r="P52" s="1">
        <f>'App MESURE'!T48</f>
        <v>3.3952754357056314E-3</v>
      </c>
      <c r="Q52" s="83">
        <v>24.089744387096783</v>
      </c>
      <c r="R52" s="77">
        <f t="shared" si="10"/>
        <v>5.0209664478537914E-5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0.15625</v>
      </c>
      <c r="G53" s="24">
        <f t="shared" si="13"/>
        <v>0</v>
      </c>
      <c r="H53" s="24">
        <f t="shared" si="14"/>
        <v>0.15625</v>
      </c>
      <c r="I53" s="23">
        <f t="shared" si="7"/>
        <v>0.15625035389041511</v>
      </c>
      <c r="J53" s="24">
        <f t="shared" si="8"/>
        <v>0.15625024954249719</v>
      </c>
      <c r="K53" s="24">
        <f t="shared" si="2"/>
        <v>1.0434791791746889E-7</v>
      </c>
      <c r="L53" s="24">
        <f t="shared" si="3"/>
        <v>0</v>
      </c>
      <c r="M53" s="24">
        <f t="shared" si="9"/>
        <v>6.4239326405319281E-3</v>
      </c>
      <c r="N53" s="24">
        <f t="shared" si="4"/>
        <v>3.9828382371297957E-3</v>
      </c>
      <c r="O53" s="24">
        <f t="shared" si="5"/>
        <v>3.9828382371297957E-3</v>
      </c>
      <c r="P53" s="4">
        <f>'App MESURE'!T49</f>
        <v>3.7238504778706926E-3</v>
      </c>
      <c r="Q53" s="84">
        <v>23.283500483870966</v>
      </c>
      <c r="R53" s="78">
        <f t="shared" si="10"/>
        <v>6.7074659446051141E-8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4.4562499999999998</v>
      </c>
      <c r="G54" s="15">
        <f t="shared" si="13"/>
        <v>0</v>
      </c>
      <c r="H54" s="15">
        <f t="shared" si="14"/>
        <v>4.4562499999999998</v>
      </c>
      <c r="I54" s="22">
        <f t="shared" si="7"/>
        <v>4.4562501043479177</v>
      </c>
      <c r="J54" s="15">
        <f t="shared" si="8"/>
        <v>4.4529560600986366</v>
      </c>
      <c r="K54" s="15">
        <f t="shared" si="2"/>
        <v>3.2940442492810362E-3</v>
      </c>
      <c r="L54" s="15">
        <f t="shared" si="3"/>
        <v>0</v>
      </c>
      <c r="M54" s="15">
        <f t="shared" si="9"/>
        <v>2.4410944034021324E-3</v>
      </c>
      <c r="N54" s="15">
        <f t="shared" si="4"/>
        <v>1.5134785301093221E-3</v>
      </c>
      <c r="O54" s="15">
        <f t="shared" si="5"/>
        <v>1.5134785301093221E-3</v>
      </c>
      <c r="P54" s="1">
        <f>'App MESURE'!T50</f>
        <v>2.1357377740728961E-2</v>
      </c>
      <c r="Q54" s="83">
        <v>21.091969866666666</v>
      </c>
      <c r="R54" s="77">
        <f t="shared" si="10"/>
        <v>3.9378033588123069E-4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24.512499999999999</v>
      </c>
      <c r="G55" s="15">
        <f t="shared" si="11"/>
        <v>0</v>
      </c>
      <c r="H55" s="15">
        <f t="shared" si="12"/>
        <v>24.512499999999999</v>
      </c>
      <c r="I55" s="22">
        <f t="shared" si="7"/>
        <v>24.515794044249279</v>
      </c>
      <c r="J55" s="15">
        <f t="shared" si="8"/>
        <v>23.931483190344025</v>
      </c>
      <c r="K55" s="15">
        <f t="shared" si="2"/>
        <v>0.58431085390525439</v>
      </c>
      <c r="L55" s="15">
        <f t="shared" si="3"/>
        <v>0</v>
      </c>
      <c r="M55" s="15">
        <f t="shared" si="9"/>
        <v>9.2761587329281037E-4</v>
      </c>
      <c r="N55" s="15">
        <f t="shared" si="4"/>
        <v>5.7512184144154247E-4</v>
      </c>
      <c r="O55" s="15">
        <f t="shared" si="5"/>
        <v>5.7512184144154247E-4</v>
      </c>
      <c r="P55" s="1">
        <f>'App MESURE'!T51</f>
        <v>2.7709828555920149E-2</v>
      </c>
      <c r="Q55" s="83">
        <v>20.396716645161295</v>
      </c>
      <c r="R55" s="77">
        <f t="shared" si="10"/>
        <v>7.3629230848077038E-4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21.512499999999999</v>
      </c>
      <c r="G56" s="15">
        <f t="shared" si="11"/>
        <v>0</v>
      </c>
      <c r="H56" s="15">
        <f t="shared" si="12"/>
        <v>21.512499999999999</v>
      </c>
      <c r="I56" s="22">
        <f t="shared" si="7"/>
        <v>22.096810853905254</v>
      </c>
      <c r="J56" s="15">
        <f t="shared" si="8"/>
        <v>21.440004243503495</v>
      </c>
      <c r="K56" s="15">
        <f t="shared" si="2"/>
        <v>0.65680661040175892</v>
      </c>
      <c r="L56" s="15">
        <f t="shared" si="3"/>
        <v>0</v>
      </c>
      <c r="M56" s="15">
        <f t="shared" si="9"/>
        <v>3.524940318512679E-4</v>
      </c>
      <c r="N56" s="15">
        <f t="shared" si="4"/>
        <v>2.185462997477861E-4</v>
      </c>
      <c r="O56" s="15">
        <f t="shared" si="5"/>
        <v>2.185462997477861E-4</v>
      </c>
      <c r="P56" s="1">
        <f>'App MESURE'!T52</f>
        <v>0.24807415683462089</v>
      </c>
      <c r="Q56" s="83">
        <v>17.302937766666666</v>
      </c>
      <c r="R56" s="77">
        <f t="shared" si="10"/>
        <v>6.1432403673614695E-2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0.83750000000000002</v>
      </c>
      <c r="G57" s="15">
        <f t="shared" si="11"/>
        <v>0</v>
      </c>
      <c r="H57" s="15">
        <f t="shared" si="12"/>
        <v>0.83750000000000002</v>
      </c>
      <c r="I57" s="22">
        <f t="shared" si="7"/>
        <v>1.4943066104017588</v>
      </c>
      <c r="J57" s="15">
        <f t="shared" si="8"/>
        <v>1.4939897219558211</v>
      </c>
      <c r="K57" s="15">
        <f t="shared" si="2"/>
        <v>3.1688844593769083E-4</v>
      </c>
      <c r="L57" s="15">
        <f t="shared" si="3"/>
        <v>0</v>
      </c>
      <c r="M57" s="15">
        <f t="shared" si="9"/>
        <v>1.339477321034818E-4</v>
      </c>
      <c r="N57" s="15">
        <f t="shared" si="4"/>
        <v>8.3047593904158714E-5</v>
      </c>
      <c r="O57" s="15">
        <f t="shared" si="5"/>
        <v>8.3047593904158714E-5</v>
      </c>
      <c r="P57" s="1">
        <f>'App MESURE'!T53</f>
        <v>4.7095756043658756E-3</v>
      </c>
      <c r="Q57" s="83">
        <v>14.447769629032258</v>
      </c>
      <c r="R57" s="77">
        <f t="shared" si="10"/>
        <v>2.1404761431586853E-5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10.53125</v>
      </c>
      <c r="G58" s="15">
        <f t="shared" si="11"/>
        <v>0</v>
      </c>
      <c r="H58" s="15">
        <f t="shared" si="12"/>
        <v>10.53125</v>
      </c>
      <c r="I58" s="22">
        <f t="shared" si="7"/>
        <v>10.531566888445937</v>
      </c>
      <c r="J58" s="15">
        <f t="shared" si="8"/>
        <v>10.400878408532412</v>
      </c>
      <c r="K58" s="15">
        <f t="shared" si="2"/>
        <v>0.13068847991352506</v>
      </c>
      <c r="L58" s="15">
        <f t="shared" si="3"/>
        <v>0</v>
      </c>
      <c r="M58" s="15">
        <f t="shared" si="9"/>
        <v>5.0900138199323083E-5</v>
      </c>
      <c r="N58" s="15">
        <f t="shared" si="4"/>
        <v>3.1558085683580313E-5</v>
      </c>
      <c r="O58" s="15">
        <f t="shared" si="5"/>
        <v>3.1558085683580313E-5</v>
      </c>
      <c r="P58" s="1">
        <f>'App MESURE'!T54</f>
        <v>3.3952754357056314E-3</v>
      </c>
      <c r="Q58" s="83">
        <v>13.126319161290324</v>
      </c>
      <c r="R58" s="77">
        <f t="shared" si="10"/>
        <v>1.1314594410839371E-5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38.893749999999997</v>
      </c>
      <c r="G59" s="15">
        <f t="shared" si="11"/>
        <v>0.99855975588140433</v>
      </c>
      <c r="H59" s="15">
        <f t="shared" si="12"/>
        <v>37.895190244118595</v>
      </c>
      <c r="I59" s="22">
        <f t="shared" si="7"/>
        <v>38.025878724032118</v>
      </c>
      <c r="J59" s="15">
        <f t="shared" si="8"/>
        <v>33.675850647466888</v>
      </c>
      <c r="K59" s="15">
        <f t="shared" si="2"/>
        <v>4.3500280765652306</v>
      </c>
      <c r="L59" s="15">
        <f t="shared" si="3"/>
        <v>0</v>
      </c>
      <c r="M59" s="15">
        <f t="shared" si="9"/>
        <v>1.934205251574277E-5</v>
      </c>
      <c r="N59" s="15">
        <f t="shared" si="4"/>
        <v>1.1992072559760517E-5</v>
      </c>
      <c r="O59" s="15">
        <f t="shared" si="5"/>
        <v>0.99857174795396408</v>
      </c>
      <c r="P59" s="1">
        <f>'App MESURE'!T55</f>
        <v>3.0667003935405698E-3</v>
      </c>
      <c r="Q59" s="83">
        <v>14.439956624999999</v>
      </c>
      <c r="R59" s="77">
        <f t="shared" si="10"/>
        <v>0.99103029971828094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12.2125</v>
      </c>
      <c r="G60" s="15">
        <f t="shared" si="11"/>
        <v>0</v>
      </c>
      <c r="H60" s="15">
        <f t="shared" si="12"/>
        <v>12.2125</v>
      </c>
      <c r="I60" s="22">
        <f t="shared" si="7"/>
        <v>16.562528076565229</v>
      </c>
      <c r="J60" s="15">
        <f t="shared" si="8"/>
        <v>16.250257349833493</v>
      </c>
      <c r="K60" s="15">
        <f t="shared" si="2"/>
        <v>0.31227072673173595</v>
      </c>
      <c r="L60" s="15">
        <f t="shared" si="3"/>
        <v>0</v>
      </c>
      <c r="M60" s="15">
        <f t="shared" si="9"/>
        <v>7.3499799559822535E-6</v>
      </c>
      <c r="N60" s="15">
        <f t="shared" si="4"/>
        <v>4.556987572708997E-6</v>
      </c>
      <c r="O60" s="15">
        <f t="shared" si="5"/>
        <v>4.556987572708997E-6</v>
      </c>
      <c r="P60" s="1">
        <f>'App MESURE'!T56</f>
        <v>3.3952754357056314E-3</v>
      </c>
      <c r="Q60" s="83">
        <v>16.56016887096774</v>
      </c>
      <c r="R60" s="77">
        <f t="shared" si="10"/>
        <v>1.1496971594508933E-5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50.375</v>
      </c>
      <c r="G61" s="15">
        <f t="shared" si="11"/>
        <v>2.1085055538672681</v>
      </c>
      <c r="H61" s="15">
        <f t="shared" si="12"/>
        <v>48.266494446132732</v>
      </c>
      <c r="I61" s="22">
        <f t="shared" si="7"/>
        <v>48.578765172864465</v>
      </c>
      <c r="J61" s="15">
        <f t="shared" si="8"/>
        <v>42.910572883347605</v>
      </c>
      <c r="K61" s="15">
        <f t="shared" si="2"/>
        <v>5.6681922895168597</v>
      </c>
      <c r="L61" s="15">
        <f t="shared" si="3"/>
        <v>0</v>
      </c>
      <c r="M61" s="15">
        <f t="shared" si="9"/>
        <v>2.7929923832732564E-6</v>
      </c>
      <c r="N61" s="15">
        <f t="shared" si="4"/>
        <v>1.7316552776294189E-6</v>
      </c>
      <c r="O61" s="15">
        <f t="shared" si="5"/>
        <v>2.108507285522546</v>
      </c>
      <c r="P61" s="1">
        <f>'App MESURE'!T57</f>
        <v>3.7786129848982011E-2</v>
      </c>
      <c r="Q61" s="83">
        <v>17.766197716666671</v>
      </c>
      <c r="R61" s="77">
        <f t="shared" si="10"/>
        <v>4.2878861045540608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7</v>
      </c>
      <c r="G62" s="15">
        <f t="shared" si="11"/>
        <v>0</v>
      </c>
      <c r="H62" s="15">
        <f t="shared" si="12"/>
        <v>7</v>
      </c>
      <c r="I62" s="22">
        <f t="shared" si="7"/>
        <v>12.66819228951686</v>
      </c>
      <c r="J62" s="15">
        <f t="shared" si="8"/>
        <v>12.58547290520429</v>
      </c>
      <c r="K62" s="15">
        <f t="shared" si="2"/>
        <v>8.2719384312570199E-2</v>
      </c>
      <c r="L62" s="15">
        <f t="shared" si="3"/>
        <v>0</v>
      </c>
      <c r="M62" s="15">
        <f t="shared" si="9"/>
        <v>1.0613371056438375E-6</v>
      </c>
      <c r="N62" s="15">
        <f t="shared" si="4"/>
        <v>6.5802900549917924E-7</v>
      </c>
      <c r="O62" s="15">
        <f t="shared" si="5"/>
        <v>6.5802900549917924E-7</v>
      </c>
      <c r="P62" s="1">
        <f>'App MESURE'!T58</f>
        <v>4.0524255200357533E-3</v>
      </c>
      <c r="Q62" s="83">
        <v>20.401899838709678</v>
      </c>
      <c r="R62" s="77">
        <f t="shared" si="10"/>
        <v>1.6416819801369601E-5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4.5875000000000004</v>
      </c>
      <c r="G63" s="15">
        <f t="shared" si="11"/>
        <v>0</v>
      </c>
      <c r="H63" s="15">
        <f t="shared" si="12"/>
        <v>4.5875000000000004</v>
      </c>
      <c r="I63" s="22">
        <f t="shared" si="7"/>
        <v>4.6702193843125706</v>
      </c>
      <c r="J63" s="15">
        <f t="shared" si="8"/>
        <v>4.6663770042303758</v>
      </c>
      <c r="K63" s="15">
        <f t="shared" si="2"/>
        <v>3.8423800821947296E-3</v>
      </c>
      <c r="L63" s="15">
        <f t="shared" si="3"/>
        <v>0</v>
      </c>
      <c r="M63" s="15">
        <f t="shared" si="9"/>
        <v>4.0330810014465826E-7</v>
      </c>
      <c r="N63" s="15">
        <f t="shared" si="4"/>
        <v>2.5005102208968813E-7</v>
      </c>
      <c r="O63" s="15">
        <f t="shared" si="5"/>
        <v>2.5005102208968813E-7</v>
      </c>
      <c r="P63" s="1">
        <f>'App MESURE'!T59</f>
        <v>3.2857504216506107E-3</v>
      </c>
      <c r="Q63" s="83">
        <v>20.99724126666667</v>
      </c>
      <c r="R63" s="77">
        <f t="shared" si="10"/>
        <v>1.0794512685400149E-5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2.6124999999999998</v>
      </c>
      <c r="G64" s="15">
        <f t="shared" si="11"/>
        <v>0</v>
      </c>
      <c r="H64" s="15">
        <f t="shared" si="12"/>
        <v>2.6124999999999998</v>
      </c>
      <c r="I64" s="22">
        <f t="shared" si="7"/>
        <v>2.6163423800821946</v>
      </c>
      <c r="J64" s="15">
        <f t="shared" si="8"/>
        <v>2.6159139293695972</v>
      </c>
      <c r="K64" s="15">
        <f t="shared" si="2"/>
        <v>4.2845071259733913E-4</v>
      </c>
      <c r="L64" s="15">
        <f t="shared" si="3"/>
        <v>0</v>
      </c>
      <c r="M64" s="15">
        <f t="shared" si="9"/>
        <v>1.5325707805497013E-7</v>
      </c>
      <c r="N64" s="15">
        <f t="shared" si="4"/>
        <v>9.5019388394081486E-8</v>
      </c>
      <c r="O64" s="15">
        <f t="shared" si="5"/>
        <v>9.5019388394081486E-8</v>
      </c>
      <c r="P64" s="1">
        <f>'App MESURE'!T60</f>
        <v>3.3952754357056314E-3</v>
      </c>
      <c r="Q64" s="83">
        <v>24.23773393548387</v>
      </c>
      <c r="R64" s="77">
        <f t="shared" si="10"/>
        <v>1.1527250059344089E-5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0.73124999999999996</v>
      </c>
      <c r="G65" s="24">
        <f t="shared" si="11"/>
        <v>0</v>
      </c>
      <c r="H65" s="24">
        <f t="shared" si="12"/>
        <v>0.73124999999999996</v>
      </c>
      <c r="I65" s="23">
        <f t="shared" si="7"/>
        <v>0.73167845071259729</v>
      </c>
      <c r="J65" s="24">
        <f t="shared" si="8"/>
        <v>0.73166837074761915</v>
      </c>
      <c r="K65" s="24">
        <f t="shared" si="2"/>
        <v>1.0079964978149114E-5</v>
      </c>
      <c r="L65" s="24">
        <f t="shared" si="3"/>
        <v>0</v>
      </c>
      <c r="M65" s="24">
        <f t="shared" si="9"/>
        <v>5.8237689660888648E-8</v>
      </c>
      <c r="N65" s="24">
        <f t="shared" si="4"/>
        <v>3.6107367589750959E-8</v>
      </c>
      <c r="O65" s="24">
        <f t="shared" si="5"/>
        <v>3.6107367589750959E-8</v>
      </c>
      <c r="P65" s="4">
        <f>'App MESURE'!T61</f>
        <v>5.1476756605859575E-3</v>
      </c>
      <c r="Q65" s="84">
        <v>23.7184104516129</v>
      </c>
      <c r="R65" s="78">
        <f t="shared" si="10"/>
        <v>2.6498192969858194E-5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5.5374999999999996</v>
      </c>
      <c r="G66" s="15">
        <f t="shared" si="11"/>
        <v>0</v>
      </c>
      <c r="H66" s="15">
        <f t="shared" si="12"/>
        <v>5.5374999999999996</v>
      </c>
      <c r="I66" s="22">
        <f t="shared" si="7"/>
        <v>5.5375100799649779</v>
      </c>
      <c r="J66" s="15">
        <f t="shared" si="8"/>
        <v>5.5316323585965153</v>
      </c>
      <c r="K66" s="15">
        <f t="shared" si="2"/>
        <v>5.8777213684626517E-3</v>
      </c>
      <c r="L66" s="15">
        <f t="shared" si="3"/>
        <v>0</v>
      </c>
      <c r="M66" s="15">
        <f t="shared" si="9"/>
        <v>2.2130322071137689E-8</v>
      </c>
      <c r="N66" s="15">
        <f t="shared" si="4"/>
        <v>1.3720799684105367E-8</v>
      </c>
      <c r="O66" s="15">
        <f t="shared" si="5"/>
        <v>1.3720799684105367E-8</v>
      </c>
      <c r="P66" s="1">
        <f>'App MESURE'!T62</f>
        <v>1.3800151770932563E-2</v>
      </c>
      <c r="Q66" s="83">
        <v>21.602267333333334</v>
      </c>
      <c r="R66" s="77">
        <f t="shared" si="10"/>
        <v>1.904438102027253E-4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5.6062500000000002</v>
      </c>
      <c r="G67" s="15">
        <f t="shared" si="11"/>
        <v>0</v>
      </c>
      <c r="H67" s="15">
        <f t="shared" si="12"/>
        <v>5.6062500000000002</v>
      </c>
      <c r="I67" s="22">
        <f t="shared" si="7"/>
        <v>5.6121277213684628</v>
      </c>
      <c r="J67" s="15">
        <f t="shared" si="8"/>
        <v>5.605847966389029</v>
      </c>
      <c r="K67" s="15">
        <f t="shared" si="2"/>
        <v>6.2797549794337826E-3</v>
      </c>
      <c r="L67" s="15">
        <f t="shared" si="3"/>
        <v>0</v>
      </c>
      <c r="M67" s="15">
        <f t="shared" si="9"/>
        <v>8.4095223870323215E-9</v>
      </c>
      <c r="N67" s="15">
        <f t="shared" si="4"/>
        <v>5.2139038799600396E-9</v>
      </c>
      <c r="O67" s="15">
        <f t="shared" si="5"/>
        <v>5.2139038799600396E-9</v>
      </c>
      <c r="P67" s="1">
        <f>'App MESURE'!T63</f>
        <v>3.7238504778706917E-2</v>
      </c>
      <c r="Q67" s="83">
        <v>21.41771577419355</v>
      </c>
      <c r="R67" s="77">
        <f t="shared" si="10"/>
        <v>1.3867058498378362E-3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33.65</v>
      </c>
      <c r="G68" s="15">
        <f t="shared" si="11"/>
        <v>0.49162207242460554</v>
      </c>
      <c r="H68" s="15">
        <f t="shared" si="12"/>
        <v>33.158377927575394</v>
      </c>
      <c r="I68" s="22">
        <f t="shared" si="7"/>
        <v>33.164657682554825</v>
      </c>
      <c r="J68" s="15">
        <f t="shared" si="8"/>
        <v>31.466784291797445</v>
      </c>
      <c r="K68" s="15">
        <f t="shared" si="2"/>
        <v>1.6978733907573798</v>
      </c>
      <c r="L68" s="15">
        <f t="shared" si="3"/>
        <v>0</v>
      </c>
      <c r="M68" s="15">
        <f t="shared" si="9"/>
        <v>3.1956185070722819E-9</v>
      </c>
      <c r="N68" s="15">
        <f t="shared" si="4"/>
        <v>1.9812834743848149E-9</v>
      </c>
      <c r="O68" s="15">
        <f t="shared" si="5"/>
        <v>0.49162207440588901</v>
      </c>
      <c r="P68" s="1">
        <f>'App MESURE'!T64</f>
        <v>2.1554522766028006</v>
      </c>
      <c r="Q68" s="83">
        <v>18.96280006666667</v>
      </c>
      <c r="R68" s="77">
        <f t="shared" si="10"/>
        <v>2.7683309417426156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86.681250000000006</v>
      </c>
      <c r="G69" s="15">
        <f t="shared" si="11"/>
        <v>5.6183994790169054</v>
      </c>
      <c r="H69" s="15">
        <f t="shared" si="12"/>
        <v>81.062850520983105</v>
      </c>
      <c r="I69" s="22">
        <f t="shared" si="7"/>
        <v>82.760723911740484</v>
      </c>
      <c r="J69" s="15">
        <f t="shared" si="8"/>
        <v>57.652916915460516</v>
      </c>
      <c r="K69" s="15">
        <f t="shared" si="2"/>
        <v>25.107806996279969</v>
      </c>
      <c r="L69" s="15">
        <f t="shared" si="3"/>
        <v>1.7143930984615372</v>
      </c>
      <c r="M69" s="15">
        <f t="shared" si="9"/>
        <v>1.7143930996758721</v>
      </c>
      <c r="N69" s="15">
        <f t="shared" si="4"/>
        <v>1.0629237217990406</v>
      </c>
      <c r="O69" s="15">
        <f t="shared" si="5"/>
        <v>6.681323200815946</v>
      </c>
      <c r="P69" s="1">
        <f>'App MESURE'!T65</f>
        <v>4.6967611777214353</v>
      </c>
      <c r="Q69" s="83">
        <v>15.91484408064516</v>
      </c>
      <c r="R69" s="77">
        <f t="shared" si="10"/>
        <v>3.9384864235089774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247.60624999999999</v>
      </c>
      <c r="G70" s="15">
        <f t="shared" si="11"/>
        <v>21.175767147247722</v>
      </c>
      <c r="H70" s="15">
        <f t="shared" si="12"/>
        <v>226.43048285275228</v>
      </c>
      <c r="I70" s="22">
        <f t="shared" si="7"/>
        <v>249.82389675057073</v>
      </c>
      <c r="J70" s="15">
        <f t="shared" si="8"/>
        <v>72.878795845274865</v>
      </c>
      <c r="K70" s="15">
        <f t="shared" si="2"/>
        <v>176.94510090529587</v>
      </c>
      <c r="L70" s="15">
        <f t="shared" si="3"/>
        <v>27.400437025310964</v>
      </c>
      <c r="M70" s="15">
        <f t="shared" si="9"/>
        <v>28.051906403187793</v>
      </c>
      <c r="N70" s="15">
        <f t="shared" si="4"/>
        <v>17.392181969976431</v>
      </c>
      <c r="O70" s="15">
        <f t="shared" si="5"/>
        <v>38.567949117224153</v>
      </c>
      <c r="P70" s="1">
        <f>'App MESURE'!T66</f>
        <v>27.166036861136963</v>
      </c>
      <c r="Q70" s="83">
        <v>15.152899983870967</v>
      </c>
      <c r="R70" s="77">
        <f t="shared" si="10"/>
        <v>130.00360309551127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43.012500000000003</v>
      </c>
      <c r="G71" s="15">
        <f t="shared" ref="G71:G77" si="16">IF((F71-$J$2)&gt;0,$I$2*(F71-$J$2),0)</f>
        <v>1.3967384607658273</v>
      </c>
      <c r="H71" s="15">
        <f t="shared" ref="H71:H77" si="17">F71-G71</f>
        <v>41.615761539234178</v>
      </c>
      <c r="I71" s="22">
        <f t="shared" ref="I71:I77" si="18">H71+K70-L70</f>
        <v>191.16042541921908</v>
      </c>
      <c r="J71" s="15">
        <f t="shared" ref="J71:J134" si="19">I71/SQRT(1+(I71/($K$2*(300+(25*Q71)+0.05*(Q71)^3)))^2)</f>
        <v>61.153062202897033</v>
      </c>
      <c r="K71" s="15">
        <f t="shared" ref="K71:K77" si="20">I71-J71</f>
        <v>130.00736321632206</v>
      </c>
      <c r="L71" s="15">
        <f t="shared" ref="L71:L77" si="21">IF(K71&gt;$N$2,(K71-$N$2)/$L$2,0)</f>
        <v>19.460063741074453</v>
      </c>
      <c r="M71" s="15">
        <f t="shared" ref="M71:M77" si="22">L71+M70-N70</f>
        <v>30.119788174285819</v>
      </c>
      <c r="N71" s="15">
        <f t="shared" ref="N71:N77" si="23">$M$2*M71</f>
        <v>18.674268668057209</v>
      </c>
      <c r="O71" s="15">
        <f t="shared" ref="O71:O77" si="24">N71+G71</f>
        <v>20.071007128823037</v>
      </c>
      <c r="P71" s="1">
        <f>'App MESURE'!T67</f>
        <v>6.0884955313185793</v>
      </c>
      <c r="Q71" s="83">
        <v>12.750653431034479</v>
      </c>
      <c r="R71" s="77">
        <f t="shared" ref="R71:R134" si="25">(P71-O71)^2</f>
        <v>195.51063057434669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70.775000000000006</v>
      </c>
      <c r="G72" s="15">
        <f t="shared" si="16"/>
        <v>4.080668365313028</v>
      </c>
      <c r="H72" s="15">
        <f t="shared" si="17"/>
        <v>66.694331634686975</v>
      </c>
      <c r="I72" s="22">
        <f t="shared" si="18"/>
        <v>177.24163110993459</v>
      </c>
      <c r="J72" s="15">
        <f t="shared" si="19"/>
        <v>69.617214022687662</v>
      </c>
      <c r="K72" s="15">
        <f t="shared" si="20"/>
        <v>107.62441708724693</v>
      </c>
      <c r="L72" s="15">
        <f t="shared" si="21"/>
        <v>15.673580705962948</v>
      </c>
      <c r="M72" s="15">
        <f t="shared" si="22"/>
        <v>27.119100212191555</v>
      </c>
      <c r="N72" s="15">
        <f t="shared" si="23"/>
        <v>16.813842131558765</v>
      </c>
      <c r="O72" s="15">
        <f t="shared" si="24"/>
        <v>20.894510496871792</v>
      </c>
      <c r="P72" s="1">
        <f>'App MESURE'!T68</f>
        <v>13.059653150906566</v>
      </c>
      <c r="Q72" s="83">
        <v>15.059978870967743</v>
      </c>
      <c r="R72" s="77">
        <f t="shared" si="25"/>
        <v>61.38498963162526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18.287500000000001</v>
      </c>
      <c r="G73" s="15">
        <f t="shared" si="16"/>
        <v>0</v>
      </c>
      <c r="H73" s="15">
        <f t="shared" si="17"/>
        <v>18.287500000000001</v>
      </c>
      <c r="I73" s="22">
        <f t="shared" si="18"/>
        <v>110.23833638128399</v>
      </c>
      <c r="J73" s="15">
        <f t="shared" si="19"/>
        <v>68.503740192746022</v>
      </c>
      <c r="K73" s="15">
        <f t="shared" si="20"/>
        <v>41.734596188537964</v>
      </c>
      <c r="L73" s="15">
        <f t="shared" si="21"/>
        <v>4.5271173413653747</v>
      </c>
      <c r="M73" s="15">
        <f t="shared" si="22"/>
        <v>14.832375421998165</v>
      </c>
      <c r="N73" s="15">
        <f t="shared" si="23"/>
        <v>9.1960727616388631</v>
      </c>
      <c r="O73" s="15">
        <f t="shared" si="24"/>
        <v>9.1960727616388631</v>
      </c>
      <c r="P73" s="1">
        <f>'App MESURE'!T69</f>
        <v>0.5556203963011177</v>
      </c>
      <c r="Q73" s="83">
        <v>17.115991366666666</v>
      </c>
      <c r="R73" s="77">
        <f t="shared" si="25"/>
        <v>74.657417077670644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52.181249999999999</v>
      </c>
      <c r="G74" s="15">
        <f t="shared" si="16"/>
        <v>2.2831241361306946</v>
      </c>
      <c r="H74" s="15">
        <f t="shared" si="17"/>
        <v>49.898125863869303</v>
      </c>
      <c r="I74" s="22">
        <f t="shared" si="18"/>
        <v>87.105604711041906</v>
      </c>
      <c r="J74" s="15">
        <f t="shared" si="19"/>
        <v>66.846011579220175</v>
      </c>
      <c r="K74" s="15">
        <f t="shared" si="20"/>
        <v>20.259593131821731</v>
      </c>
      <c r="L74" s="15">
        <f t="shared" si="21"/>
        <v>0.89422941480252394</v>
      </c>
      <c r="M74" s="15">
        <f t="shared" si="22"/>
        <v>6.5305320751618261</v>
      </c>
      <c r="N74" s="15">
        <f t="shared" si="23"/>
        <v>4.048929886600332</v>
      </c>
      <c r="O74" s="15">
        <f t="shared" si="24"/>
        <v>6.3320540227310271</v>
      </c>
      <c r="P74" s="1">
        <f>'App MESURE'!T70</f>
        <v>0.81179940417581031</v>
      </c>
      <c r="Q74" s="83">
        <v>19.605308290322586</v>
      </c>
      <c r="R74" s="77">
        <f t="shared" si="25"/>
        <v>30.473211053680206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0.36249999999999999</v>
      </c>
      <c r="G75" s="15">
        <f t="shared" si="16"/>
        <v>0</v>
      </c>
      <c r="H75" s="15">
        <f t="shared" si="17"/>
        <v>0.36249999999999999</v>
      </c>
      <c r="I75" s="22">
        <f t="shared" si="18"/>
        <v>19.727863717019208</v>
      </c>
      <c r="J75" s="15">
        <f t="shared" si="19"/>
        <v>19.516663648825791</v>
      </c>
      <c r="K75" s="15">
        <f t="shared" si="20"/>
        <v>0.21120006819341697</v>
      </c>
      <c r="L75" s="15">
        <f t="shared" si="21"/>
        <v>0</v>
      </c>
      <c r="M75" s="15">
        <f t="shared" si="22"/>
        <v>2.4816021885614941</v>
      </c>
      <c r="N75" s="15">
        <f t="shared" si="23"/>
        <v>1.5385933569081263</v>
      </c>
      <c r="O75" s="15">
        <f t="shared" si="24"/>
        <v>1.5385933569081263</v>
      </c>
      <c r="P75" s="1">
        <f>'App MESURE'!T71</f>
        <v>0.25836950815579279</v>
      </c>
      <c r="Q75" s="83">
        <v>23.128693633333334</v>
      </c>
      <c r="R75" s="77">
        <f t="shared" si="25"/>
        <v>1.6389731029142374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0.15625</v>
      </c>
      <c r="G76" s="15">
        <f t="shared" si="16"/>
        <v>0</v>
      </c>
      <c r="H76" s="15">
        <f t="shared" si="17"/>
        <v>0.15625</v>
      </c>
      <c r="I76" s="22">
        <f t="shared" si="18"/>
        <v>0.36745006819341697</v>
      </c>
      <c r="J76" s="15">
        <f t="shared" si="19"/>
        <v>0.36744881747027502</v>
      </c>
      <c r="K76" s="15">
        <f t="shared" si="20"/>
        <v>1.2507231419434106E-6</v>
      </c>
      <c r="L76" s="15">
        <f t="shared" si="21"/>
        <v>0</v>
      </c>
      <c r="M76" s="15">
        <f t="shared" si="22"/>
        <v>0.9430088316533678</v>
      </c>
      <c r="N76" s="15">
        <f t="shared" si="23"/>
        <v>0.58466547562508808</v>
      </c>
      <c r="O76" s="15">
        <f t="shared" si="24"/>
        <v>0.58466547562508808</v>
      </c>
      <c r="P76" s="1">
        <f>'App MESURE'!T72</f>
        <v>7.535320966985401E-2</v>
      </c>
      <c r="Q76" s="83">
        <v>23.86524529032258</v>
      </c>
      <c r="R76" s="77">
        <f t="shared" si="25"/>
        <v>0.25939898425245506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7.4999999999999997E-2</v>
      </c>
      <c r="G77" s="24">
        <f t="shared" si="16"/>
        <v>0</v>
      </c>
      <c r="H77" s="24">
        <f t="shared" si="17"/>
        <v>7.4999999999999997E-2</v>
      </c>
      <c r="I77" s="23">
        <f t="shared" si="18"/>
        <v>7.5001250723141941E-2</v>
      </c>
      <c r="J77" s="24">
        <f t="shared" si="19"/>
        <v>7.5001237483237879E-2</v>
      </c>
      <c r="K77" s="24">
        <f t="shared" si="20"/>
        <v>1.323990406199016E-8</v>
      </c>
      <c r="L77" s="24">
        <f t="shared" si="21"/>
        <v>0</v>
      </c>
      <c r="M77" s="24">
        <f t="shared" si="22"/>
        <v>0.35834335602827971</v>
      </c>
      <c r="N77" s="24">
        <f t="shared" si="23"/>
        <v>0.22217288073753341</v>
      </c>
      <c r="O77" s="24">
        <f t="shared" si="24"/>
        <v>0.22217288073753341</v>
      </c>
      <c r="P77" s="4">
        <f>'App MESURE'!T73</f>
        <v>2.4095503092104478E-2</v>
      </c>
      <c r="Q77" s="84">
        <v>22.307917483870963</v>
      </c>
      <c r="R77" s="78">
        <f t="shared" si="25"/>
        <v>3.9234647534889866E-2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13.49375</v>
      </c>
      <c r="G78" s="15">
        <f t="shared" ref="G78:G90" si="26">IF((F78-$J$2)&gt;0,$I$2*(F78-$J$2),0)</f>
        <v>0</v>
      </c>
      <c r="H78" s="15">
        <f t="shared" ref="H78:H90" si="27">F78-G78</f>
        <v>13.49375</v>
      </c>
      <c r="I78" s="22">
        <f t="shared" ref="I78:I142" si="28">H78+K77-L77</f>
        <v>13.493750013239904</v>
      </c>
      <c r="J78" s="15">
        <f t="shared" si="19"/>
        <v>13.410652065904499</v>
      </c>
      <c r="K78" s="15">
        <f t="shared" ref="K78:K141" si="29">I78-J78</f>
        <v>8.3097947335405209E-2</v>
      </c>
      <c r="L78" s="15">
        <f t="shared" ref="L78:L141" si="30">IF(K78&gt;$N$2,(K78-$N$2)/$L$2,0)</f>
        <v>0</v>
      </c>
      <c r="M78" s="15">
        <f t="shared" ref="M78:M142" si="31">L78+M77-N77</f>
        <v>0.1361704752907463</v>
      </c>
      <c r="N78" s="15">
        <f t="shared" ref="N78:N141" si="32">$M$2*M78</f>
        <v>8.4425694680262703E-2</v>
      </c>
      <c r="O78" s="15">
        <f t="shared" ref="O78:O141" si="33">N78+G78</f>
        <v>8.4425694680262703E-2</v>
      </c>
      <c r="P78" s="1">
        <f>'App MESURE'!T74</f>
        <v>8.8715261384566479E-2</v>
      </c>
      <c r="Q78" s="83">
        <v>21.712051499999998</v>
      </c>
      <c r="R78" s="77">
        <f t="shared" si="25"/>
        <v>1.8400382510671564E-5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22.074999999999999</v>
      </c>
      <c r="G79" s="15">
        <f t="shared" si="26"/>
        <v>0</v>
      </c>
      <c r="H79" s="15">
        <f t="shared" si="27"/>
        <v>22.074999999999999</v>
      </c>
      <c r="I79" s="22">
        <f t="shared" si="28"/>
        <v>22.158097947335406</v>
      </c>
      <c r="J79" s="15">
        <f t="shared" si="19"/>
        <v>21.668135922171441</v>
      </c>
      <c r="K79" s="15">
        <f t="shared" si="29"/>
        <v>0.48996202516396536</v>
      </c>
      <c r="L79" s="15">
        <f t="shared" si="30"/>
        <v>0</v>
      </c>
      <c r="M79" s="15">
        <f t="shared" si="31"/>
        <v>5.1744780610483598E-2</v>
      </c>
      <c r="N79" s="15">
        <f t="shared" si="32"/>
        <v>3.2081763978499829E-2</v>
      </c>
      <c r="O79" s="15">
        <f t="shared" si="33"/>
        <v>3.2081763978499829E-2</v>
      </c>
      <c r="P79" s="1">
        <f>'App MESURE'!T75</f>
        <v>0.15705887015489914</v>
      </c>
      <c r="Q79" s="83">
        <v>19.51726422580645</v>
      </c>
      <c r="R79" s="77">
        <f t="shared" si="25"/>
        <v>1.5619277068226987E-2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41.631250000000001</v>
      </c>
      <c r="G80" s="15">
        <f t="shared" si="26"/>
        <v>1.263206603740854</v>
      </c>
      <c r="H80" s="15">
        <f t="shared" si="27"/>
        <v>40.368043396259147</v>
      </c>
      <c r="I80" s="22">
        <f t="shared" si="28"/>
        <v>40.858005421423115</v>
      </c>
      <c r="J80" s="15">
        <f t="shared" si="19"/>
        <v>36.827855814667245</v>
      </c>
      <c r="K80" s="15">
        <f t="shared" si="29"/>
        <v>4.0301496067558702</v>
      </c>
      <c r="L80" s="15">
        <f t="shared" si="30"/>
        <v>0</v>
      </c>
      <c r="M80" s="15">
        <f t="shared" si="31"/>
        <v>1.9663016631983769E-2</v>
      </c>
      <c r="N80" s="15">
        <f t="shared" si="32"/>
        <v>1.2191070311829937E-2</v>
      </c>
      <c r="O80" s="15">
        <f t="shared" si="33"/>
        <v>1.275397674052684</v>
      </c>
      <c r="P80" s="1">
        <f>'App MESURE'!T76</f>
        <v>0.48070528668748402</v>
      </c>
      <c r="Q80" s="83">
        <v>16.721384783333331</v>
      </c>
      <c r="R80" s="77">
        <f t="shared" si="25"/>
        <v>0.63153599053620102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214.1875</v>
      </c>
      <c r="G81" s="15">
        <f t="shared" si="26"/>
        <v>17.945021267100522</v>
      </c>
      <c r="H81" s="15">
        <f t="shared" si="27"/>
        <v>196.24247873289949</v>
      </c>
      <c r="I81" s="22">
        <f t="shared" si="28"/>
        <v>200.27262833965534</v>
      </c>
      <c r="J81" s="15">
        <f t="shared" si="19"/>
        <v>70.634654228589184</v>
      </c>
      <c r="K81" s="15">
        <f t="shared" si="29"/>
        <v>129.63797411106617</v>
      </c>
      <c r="L81" s="15">
        <f t="shared" si="30"/>
        <v>19.397574845629649</v>
      </c>
      <c r="M81" s="15">
        <f t="shared" si="31"/>
        <v>19.405046791949804</v>
      </c>
      <c r="N81" s="15">
        <f t="shared" si="32"/>
        <v>12.031129011008879</v>
      </c>
      <c r="O81" s="15">
        <f t="shared" si="33"/>
        <v>29.976150278109401</v>
      </c>
      <c r="P81" s="1">
        <f>'App MESURE'!T77</f>
        <v>28.051546599771797</v>
      </c>
      <c r="Q81" s="83">
        <v>15.018995677419356</v>
      </c>
      <c r="R81" s="77">
        <f t="shared" si="25"/>
        <v>3.7040993186706359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86.09375</v>
      </c>
      <c r="G82" s="15">
        <f t="shared" si="26"/>
        <v>5.5616031235402197</v>
      </c>
      <c r="H82" s="15">
        <f t="shared" si="27"/>
        <v>80.532146876459777</v>
      </c>
      <c r="I82" s="22">
        <f t="shared" si="28"/>
        <v>190.77254614189627</v>
      </c>
      <c r="J82" s="15">
        <f t="shared" si="19"/>
        <v>67.668013808707116</v>
      </c>
      <c r="K82" s="15">
        <f t="shared" si="29"/>
        <v>123.10453233318916</v>
      </c>
      <c r="L82" s="15">
        <f t="shared" si="30"/>
        <v>18.292324164590628</v>
      </c>
      <c r="M82" s="15">
        <f t="shared" si="31"/>
        <v>25.666241945531553</v>
      </c>
      <c r="N82" s="15">
        <f t="shared" si="32"/>
        <v>15.913070006229562</v>
      </c>
      <c r="O82" s="15">
        <f t="shared" si="33"/>
        <v>21.474673129769783</v>
      </c>
      <c r="P82" s="1">
        <f>'App MESURE'!T78</f>
        <v>28.237739123665332</v>
      </c>
      <c r="Q82" s="83">
        <v>14.413222838709679</v>
      </c>
      <c r="R82" s="77">
        <f t="shared" si="25"/>
        <v>45.739061637786378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2.0687500000000001</v>
      </c>
      <c r="G83" s="15">
        <f t="shared" si="26"/>
        <v>0</v>
      </c>
      <c r="H83" s="15">
        <f t="shared" si="27"/>
        <v>2.0687500000000001</v>
      </c>
      <c r="I83" s="22">
        <f t="shared" si="28"/>
        <v>106.88095816859853</v>
      </c>
      <c r="J83" s="15">
        <f t="shared" si="19"/>
        <v>62.334081032287983</v>
      </c>
      <c r="K83" s="15">
        <f t="shared" si="29"/>
        <v>44.546877136310542</v>
      </c>
      <c r="L83" s="15">
        <f t="shared" si="30"/>
        <v>5.0028658883752666</v>
      </c>
      <c r="M83" s="15">
        <f t="shared" si="31"/>
        <v>14.756037827677259</v>
      </c>
      <c r="N83" s="15">
        <f t="shared" si="32"/>
        <v>9.1487434531599003</v>
      </c>
      <c r="O83" s="15">
        <f t="shared" si="33"/>
        <v>9.1487434531599003</v>
      </c>
      <c r="P83" s="1">
        <f>'App MESURE'!T79</f>
        <v>1.2332516582595288</v>
      </c>
      <c r="Q83" s="83">
        <v>15.25471610714286</v>
      </c>
      <c r="R83" s="77">
        <f t="shared" si="25"/>
        <v>62.655010355135104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9.1125000000000007</v>
      </c>
      <c r="G84" s="15">
        <f t="shared" si="26"/>
        <v>0</v>
      </c>
      <c r="H84" s="15">
        <f t="shared" si="27"/>
        <v>9.1125000000000007</v>
      </c>
      <c r="I84" s="22">
        <f t="shared" si="28"/>
        <v>48.656511247935271</v>
      </c>
      <c r="J84" s="15">
        <f t="shared" si="19"/>
        <v>42.832506661658044</v>
      </c>
      <c r="K84" s="15">
        <f t="shared" si="29"/>
        <v>5.8240045862772263</v>
      </c>
      <c r="L84" s="15">
        <f t="shared" si="30"/>
        <v>0</v>
      </c>
      <c r="M84" s="15">
        <f t="shared" si="31"/>
        <v>5.6072943745173589</v>
      </c>
      <c r="N84" s="15">
        <f t="shared" si="32"/>
        <v>3.4765225122007624</v>
      </c>
      <c r="O84" s="15">
        <f t="shared" si="33"/>
        <v>3.4765225122007624</v>
      </c>
      <c r="P84" s="1">
        <f>'App MESURE'!T80</f>
        <v>0.85385700957293831</v>
      </c>
      <c r="Q84" s="83">
        <v>17.571003580645161</v>
      </c>
      <c r="R84" s="77">
        <f t="shared" si="25"/>
        <v>6.8783743386740586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88.262500000000003</v>
      </c>
      <c r="G85" s="15">
        <f t="shared" si="26"/>
        <v>5.7712662655658562</v>
      </c>
      <c r="H85" s="15">
        <f t="shared" si="27"/>
        <v>82.491233734434147</v>
      </c>
      <c r="I85" s="22">
        <f t="shared" si="28"/>
        <v>88.315238320711373</v>
      </c>
      <c r="J85" s="15">
        <f t="shared" si="19"/>
        <v>65.027559478855594</v>
      </c>
      <c r="K85" s="15">
        <f t="shared" si="29"/>
        <v>23.287678841855779</v>
      </c>
      <c r="L85" s="15">
        <f t="shared" si="30"/>
        <v>1.4064852681556979</v>
      </c>
      <c r="M85" s="15">
        <f t="shared" si="31"/>
        <v>3.5372571304722942</v>
      </c>
      <c r="N85" s="15">
        <f t="shared" si="32"/>
        <v>2.1930994208928225</v>
      </c>
      <c r="O85" s="15">
        <f t="shared" si="33"/>
        <v>7.9643656864586791</v>
      </c>
      <c r="P85" s="1">
        <f>'App MESURE'!T81</f>
        <v>2.8497313406975731</v>
      </c>
      <c r="Q85" s="83">
        <v>18.454737433333335</v>
      </c>
      <c r="R85" s="77">
        <f t="shared" si="25"/>
        <v>26.159484490839134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8.2937499999999993</v>
      </c>
      <c r="G86" s="15">
        <f t="shared" si="26"/>
        <v>0</v>
      </c>
      <c r="H86" s="15">
        <f t="shared" si="27"/>
        <v>8.2937499999999993</v>
      </c>
      <c r="I86" s="22">
        <f t="shared" si="28"/>
        <v>30.17494357370008</v>
      </c>
      <c r="J86" s="15">
        <f t="shared" si="19"/>
        <v>28.95976440752916</v>
      </c>
      <c r="K86" s="15">
        <f t="shared" si="29"/>
        <v>1.2151791661709197</v>
      </c>
      <c r="L86" s="15">
        <f t="shared" si="30"/>
        <v>0</v>
      </c>
      <c r="M86" s="15">
        <f t="shared" si="31"/>
        <v>1.3441577095794717</v>
      </c>
      <c r="N86" s="15">
        <f t="shared" si="32"/>
        <v>0.83337777993927242</v>
      </c>
      <c r="O86" s="15">
        <f t="shared" si="33"/>
        <v>0.83337777993927242</v>
      </c>
      <c r="P86" s="1">
        <f>'App MESURE'!T82</f>
        <v>0.33251794267104179</v>
      </c>
      <c r="Q86" s="83">
        <v>19.445560548387096</v>
      </c>
      <c r="R86" s="77">
        <f t="shared" si="25"/>
        <v>0.25086057658835853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8.3062500000000004</v>
      </c>
      <c r="G87" s="15">
        <f t="shared" si="26"/>
        <v>0</v>
      </c>
      <c r="H87" s="15">
        <f t="shared" si="27"/>
        <v>8.3062500000000004</v>
      </c>
      <c r="I87" s="22">
        <f t="shared" si="28"/>
        <v>9.5214291661709201</v>
      </c>
      <c r="J87" s="15">
        <f t="shared" si="19"/>
        <v>9.4905343433857432</v>
      </c>
      <c r="K87" s="15">
        <f t="shared" si="29"/>
        <v>3.0894822785176856E-2</v>
      </c>
      <c r="L87" s="15">
        <f t="shared" si="30"/>
        <v>0</v>
      </c>
      <c r="M87" s="15">
        <f t="shared" si="31"/>
        <v>0.51077992964019925</v>
      </c>
      <c r="N87" s="15">
        <f t="shared" si="32"/>
        <v>0.31668355637692353</v>
      </c>
      <c r="O87" s="15">
        <f t="shared" si="33"/>
        <v>0.31668355637692353</v>
      </c>
      <c r="P87" s="1">
        <f>'App MESURE'!T83</f>
        <v>0.22310245363007633</v>
      </c>
      <c r="Q87" s="83">
        <v>21.342700199999999</v>
      </c>
      <c r="R87" s="77">
        <f t="shared" si="25"/>
        <v>8.7574227913159719E-3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3.8374999999999999</v>
      </c>
      <c r="G88" s="15">
        <f t="shared" si="26"/>
        <v>0</v>
      </c>
      <c r="H88" s="15">
        <f t="shared" si="27"/>
        <v>3.8374999999999999</v>
      </c>
      <c r="I88" s="22">
        <f t="shared" si="28"/>
        <v>3.8683948227851768</v>
      </c>
      <c r="J88" s="15">
        <f t="shared" si="19"/>
        <v>3.866592036521193</v>
      </c>
      <c r="K88" s="15">
        <f t="shared" si="29"/>
        <v>1.8027862639837799E-3</v>
      </c>
      <c r="L88" s="15">
        <f t="shared" si="30"/>
        <v>0</v>
      </c>
      <c r="M88" s="15">
        <f t="shared" si="31"/>
        <v>0.19409637326327572</v>
      </c>
      <c r="N88" s="15">
        <f t="shared" si="32"/>
        <v>0.12033975142323095</v>
      </c>
      <c r="O88" s="15">
        <f t="shared" si="33"/>
        <v>0.12033975142323095</v>
      </c>
      <c r="P88" s="1">
        <f>'App MESURE'!T84</f>
        <v>0.15979699550627463</v>
      </c>
      <c r="Q88" s="83">
        <v>22.357280129032258</v>
      </c>
      <c r="R88" s="77">
        <f t="shared" si="25"/>
        <v>1.556874110628886E-3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5.3624999999999998</v>
      </c>
      <c r="G89" s="24">
        <f t="shared" si="26"/>
        <v>0</v>
      </c>
      <c r="H89" s="24">
        <f t="shared" si="27"/>
        <v>5.3624999999999998</v>
      </c>
      <c r="I89" s="23">
        <f t="shared" si="28"/>
        <v>5.364302786263984</v>
      </c>
      <c r="J89" s="24">
        <f t="shared" si="19"/>
        <v>5.3601582723870704</v>
      </c>
      <c r="K89" s="24">
        <f t="shared" si="29"/>
        <v>4.1445138769136136E-3</v>
      </c>
      <c r="L89" s="24">
        <f t="shared" si="30"/>
        <v>0</v>
      </c>
      <c r="M89" s="24">
        <f t="shared" si="31"/>
        <v>7.3756621840044778E-2</v>
      </c>
      <c r="N89" s="24">
        <f t="shared" si="32"/>
        <v>4.5729105540827764E-2</v>
      </c>
      <c r="O89" s="24">
        <f t="shared" si="33"/>
        <v>4.5729105540827764E-2</v>
      </c>
      <c r="P89" s="4">
        <f>'App MESURE'!T85</f>
        <v>0.1477492439602224</v>
      </c>
      <c r="Q89" s="84">
        <v>23.407807387096778</v>
      </c>
      <c r="R89" s="78">
        <f t="shared" si="25"/>
        <v>1.0408108643112443E-2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14.074999999999999</v>
      </c>
      <c r="G90" s="15">
        <f t="shared" si="26"/>
        <v>0</v>
      </c>
      <c r="H90" s="15">
        <f t="shared" si="27"/>
        <v>14.074999999999999</v>
      </c>
      <c r="I90" s="22">
        <f t="shared" si="28"/>
        <v>14.079144513876912</v>
      </c>
      <c r="J90" s="15">
        <f t="shared" si="19"/>
        <v>14.003680473834352</v>
      </c>
      <c r="K90" s="15">
        <f t="shared" si="29"/>
        <v>7.5464040042559688E-2</v>
      </c>
      <c r="L90" s="15">
        <f t="shared" si="30"/>
        <v>0</v>
      </c>
      <c r="M90" s="15">
        <f t="shared" si="31"/>
        <v>2.8027516299217015E-2</v>
      </c>
      <c r="N90" s="15">
        <f t="shared" si="32"/>
        <v>1.7377060105514548E-2</v>
      </c>
      <c r="O90" s="15">
        <f t="shared" si="33"/>
        <v>1.7377060105514548E-2</v>
      </c>
      <c r="P90" s="1">
        <f>'App MESURE'!T86</f>
        <v>8.7510486229961243E-2</v>
      </c>
      <c r="Q90" s="83">
        <v>23.308200166666662</v>
      </c>
      <c r="R90" s="77">
        <f t="shared" si="25"/>
        <v>4.9186974599532227E-3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25.143750000000001</v>
      </c>
      <c r="G91" s="15">
        <f t="shared" ref="G91:G141" si="36">IF((F91-$J$2)&gt;0,$I$2*(F91-$J$2),0)</f>
        <v>0</v>
      </c>
      <c r="H91" s="15">
        <f t="shared" ref="H91:H141" si="37">F91-G91</f>
        <v>25.143750000000001</v>
      </c>
      <c r="I91" s="22">
        <f t="shared" si="28"/>
        <v>25.219214040042559</v>
      </c>
      <c r="J91" s="15">
        <f t="shared" si="19"/>
        <v>24.696454592029237</v>
      </c>
      <c r="K91" s="15">
        <f t="shared" si="29"/>
        <v>0.5227594480133213</v>
      </c>
      <c r="L91" s="15">
        <f t="shared" si="30"/>
        <v>0</v>
      </c>
      <c r="M91" s="15">
        <f t="shared" si="31"/>
        <v>1.0650456193702466E-2</v>
      </c>
      <c r="N91" s="15">
        <f t="shared" si="32"/>
        <v>6.603282840095529E-3</v>
      </c>
      <c r="O91" s="15">
        <f t="shared" si="33"/>
        <v>6.603282840095529E-3</v>
      </c>
      <c r="P91" s="1">
        <f>'App MESURE'!T87</f>
        <v>0.89164313942191964</v>
      </c>
      <c r="Q91" s="83">
        <v>21.81703132258065</v>
      </c>
      <c r="R91" s="77">
        <f t="shared" si="25"/>
        <v>0.78329554773837584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72.043750000000003</v>
      </c>
      <c r="G92" s="15">
        <f t="shared" si="36"/>
        <v>4.2033243244807634</v>
      </c>
      <c r="H92" s="15">
        <f t="shared" si="37"/>
        <v>67.840425675519242</v>
      </c>
      <c r="I92" s="22">
        <f t="shared" si="28"/>
        <v>68.36318512353256</v>
      </c>
      <c r="J92" s="15">
        <f t="shared" si="19"/>
        <v>55.181616113802619</v>
      </c>
      <c r="K92" s="15">
        <f t="shared" si="29"/>
        <v>13.181569009729941</v>
      </c>
      <c r="L92" s="15">
        <f t="shared" si="30"/>
        <v>0</v>
      </c>
      <c r="M92" s="15">
        <f t="shared" si="31"/>
        <v>4.0471733536069374E-3</v>
      </c>
      <c r="N92" s="15">
        <f t="shared" si="32"/>
        <v>2.5092474792363013E-3</v>
      </c>
      <c r="O92" s="15">
        <f t="shared" si="33"/>
        <v>4.2058335719599995</v>
      </c>
      <c r="P92" s="1">
        <f>'App MESURE'!T88</f>
        <v>1.9634549269643489</v>
      </c>
      <c r="Q92" s="83">
        <v>18.063382933333333</v>
      </c>
      <c r="R92" s="77">
        <f t="shared" si="25"/>
        <v>5.0282619875325301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93.456249999999997</v>
      </c>
      <c r="G93" s="15">
        <f t="shared" si="36"/>
        <v>6.2733702166416601</v>
      </c>
      <c r="H93" s="15">
        <f t="shared" si="37"/>
        <v>87.182879783358331</v>
      </c>
      <c r="I93" s="22">
        <f t="shared" si="28"/>
        <v>100.36444879308827</v>
      </c>
      <c r="J93" s="15">
        <f t="shared" si="19"/>
        <v>59.16568906358966</v>
      </c>
      <c r="K93" s="15">
        <f t="shared" si="29"/>
        <v>41.198759729498612</v>
      </c>
      <c r="L93" s="15">
        <f t="shared" si="30"/>
        <v>4.4364708442489311</v>
      </c>
      <c r="M93" s="15">
        <f t="shared" si="31"/>
        <v>4.438008770123302</v>
      </c>
      <c r="N93" s="15">
        <f t="shared" si="32"/>
        <v>2.7515654374764473</v>
      </c>
      <c r="O93" s="15">
        <f t="shared" si="33"/>
        <v>9.0249356541181065</v>
      </c>
      <c r="P93" s="1">
        <f>'App MESURE'!T89</f>
        <v>2.8540028162457185</v>
      </c>
      <c r="Q93" s="83">
        <v>14.585956177419355</v>
      </c>
      <c r="R93" s="77">
        <f t="shared" si="25"/>
        <v>38.080412089531762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33.543750000000003</v>
      </c>
      <c r="G94" s="15">
        <f t="shared" si="36"/>
        <v>0.48135039111499262</v>
      </c>
      <c r="H94" s="15">
        <f t="shared" si="37"/>
        <v>33.062399608885009</v>
      </c>
      <c r="I94" s="22">
        <f t="shared" si="28"/>
        <v>69.824688494134691</v>
      </c>
      <c r="J94" s="15">
        <f t="shared" si="19"/>
        <v>48.814847928045317</v>
      </c>
      <c r="K94" s="15">
        <f t="shared" si="29"/>
        <v>21.009840566089373</v>
      </c>
      <c r="L94" s="15">
        <f t="shared" si="30"/>
        <v>1.021147433798254</v>
      </c>
      <c r="M94" s="15">
        <f t="shared" si="31"/>
        <v>2.7075907664451089</v>
      </c>
      <c r="N94" s="15">
        <f t="shared" si="32"/>
        <v>1.6787062751959676</v>
      </c>
      <c r="O94" s="15">
        <f t="shared" si="33"/>
        <v>2.1600566663109602</v>
      </c>
      <c r="P94" s="1">
        <f>'App MESURE'!T90</f>
        <v>1.2319373580908684</v>
      </c>
      <c r="Q94" s="83">
        <v>13.568577774193551</v>
      </c>
      <c r="R94" s="77">
        <f t="shared" si="25"/>
        <v>0.86140545029094173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65.818749999999994</v>
      </c>
      <c r="G95" s="15">
        <f t="shared" si="36"/>
        <v>3.6015246430469463</v>
      </c>
      <c r="H95" s="15">
        <f t="shared" si="37"/>
        <v>62.217225356953051</v>
      </c>
      <c r="I95" s="22">
        <f t="shared" si="28"/>
        <v>82.205918489244183</v>
      </c>
      <c r="J95" s="15">
        <f t="shared" si="19"/>
        <v>58.198335757120041</v>
      </c>
      <c r="K95" s="15">
        <f t="shared" si="29"/>
        <v>24.007582732124142</v>
      </c>
      <c r="L95" s="15">
        <f t="shared" si="30"/>
        <v>1.5282701239871213</v>
      </c>
      <c r="M95" s="15">
        <f t="shared" si="31"/>
        <v>2.5571546152362625</v>
      </c>
      <c r="N95" s="15">
        <f t="shared" si="32"/>
        <v>1.5854358614464827</v>
      </c>
      <c r="O95" s="15">
        <f t="shared" si="33"/>
        <v>5.1869605044934293</v>
      </c>
      <c r="P95" s="1">
        <f>'App MESURE'!T91</f>
        <v>6.0638524031561971</v>
      </c>
      <c r="Q95" s="83">
        <v>16.273262089285716</v>
      </c>
      <c r="R95" s="77">
        <f t="shared" si="25"/>
        <v>0.7689394019403939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14.75625</v>
      </c>
      <c r="G96" s="15">
        <f t="shared" si="36"/>
        <v>0</v>
      </c>
      <c r="H96" s="15">
        <f t="shared" si="37"/>
        <v>14.75625</v>
      </c>
      <c r="I96" s="22">
        <f t="shared" si="28"/>
        <v>37.235562608137023</v>
      </c>
      <c r="J96" s="15">
        <f t="shared" si="19"/>
        <v>34.510621029842426</v>
      </c>
      <c r="K96" s="15">
        <f t="shared" si="29"/>
        <v>2.7249415782945974</v>
      </c>
      <c r="L96" s="15">
        <f t="shared" si="30"/>
        <v>0</v>
      </c>
      <c r="M96" s="15">
        <f t="shared" si="31"/>
        <v>0.97171875378977979</v>
      </c>
      <c r="N96" s="15">
        <f t="shared" si="32"/>
        <v>0.60246562734966347</v>
      </c>
      <c r="O96" s="15">
        <f t="shared" si="33"/>
        <v>0.60246562734966347</v>
      </c>
      <c r="P96" s="1">
        <f>'App MESURE'!T92</f>
        <v>0.248512256890841</v>
      </c>
      <c r="Q96" s="83">
        <v>17.822587483870969</v>
      </c>
      <c r="R96" s="77">
        <f t="shared" si="25"/>
        <v>0.12528298845916042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16.59375</v>
      </c>
      <c r="G97" s="15">
        <f t="shared" si="36"/>
        <v>0</v>
      </c>
      <c r="H97" s="15">
        <f t="shared" si="37"/>
        <v>16.59375</v>
      </c>
      <c r="I97" s="22">
        <f t="shared" si="28"/>
        <v>19.318691578294597</v>
      </c>
      <c r="J97" s="15">
        <f t="shared" si="19"/>
        <v>18.830212182645123</v>
      </c>
      <c r="K97" s="15">
        <f t="shared" si="29"/>
        <v>0.48847939564947396</v>
      </c>
      <c r="L97" s="15">
        <f t="shared" si="30"/>
        <v>0</v>
      </c>
      <c r="M97" s="15">
        <f t="shared" si="31"/>
        <v>0.36925312644011632</v>
      </c>
      <c r="N97" s="15">
        <f t="shared" si="32"/>
        <v>0.22893693839287213</v>
      </c>
      <c r="O97" s="15">
        <f t="shared" si="33"/>
        <v>0.22893693839287213</v>
      </c>
      <c r="P97" s="1">
        <f>'App MESURE'!T93</f>
        <v>0.23536925520423868</v>
      </c>
      <c r="Q97" s="83">
        <v>16.591917933333338</v>
      </c>
      <c r="R97" s="77">
        <f t="shared" si="25"/>
        <v>4.1374699561788754E-5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14.44375</v>
      </c>
      <c r="G98" s="15">
        <f t="shared" si="36"/>
        <v>0</v>
      </c>
      <c r="H98" s="15">
        <f t="shared" si="37"/>
        <v>14.44375</v>
      </c>
      <c r="I98" s="22">
        <f t="shared" si="28"/>
        <v>14.932229395649474</v>
      </c>
      <c r="J98" s="15">
        <f t="shared" si="19"/>
        <v>14.755966348109128</v>
      </c>
      <c r="K98" s="15">
        <f t="shared" si="29"/>
        <v>0.1762630475403455</v>
      </c>
      <c r="L98" s="15">
        <f t="shared" si="30"/>
        <v>0</v>
      </c>
      <c r="M98" s="15">
        <f t="shared" si="31"/>
        <v>0.14031618804724419</v>
      </c>
      <c r="N98" s="15">
        <f t="shared" si="32"/>
        <v>8.6996036589291392E-2</v>
      </c>
      <c r="O98" s="15">
        <f t="shared" si="33"/>
        <v>8.6996036589291392E-2</v>
      </c>
      <c r="P98" s="1">
        <f>'App MESURE'!T94</f>
        <v>0.17359714727720735</v>
      </c>
      <c r="Q98" s="83">
        <v>18.486684483870963</v>
      </c>
      <c r="R98" s="77">
        <f t="shared" si="25"/>
        <v>7.4997523723806707E-3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4.4749999999999996</v>
      </c>
      <c r="G99" s="15">
        <f t="shared" si="36"/>
        <v>0</v>
      </c>
      <c r="H99" s="15">
        <f t="shared" si="37"/>
        <v>4.4749999999999996</v>
      </c>
      <c r="I99" s="22">
        <f t="shared" si="28"/>
        <v>4.6512630475403451</v>
      </c>
      <c r="J99" s="15">
        <f t="shared" si="19"/>
        <v>4.647936179269303</v>
      </c>
      <c r="K99" s="15">
        <f t="shared" si="29"/>
        <v>3.326868271042116E-3</v>
      </c>
      <c r="L99" s="15">
        <f t="shared" si="30"/>
        <v>0</v>
      </c>
      <c r="M99" s="15">
        <f t="shared" si="31"/>
        <v>5.3320151457952797E-2</v>
      </c>
      <c r="N99" s="15">
        <f t="shared" si="32"/>
        <v>3.3058493903930737E-2</v>
      </c>
      <c r="O99" s="15">
        <f t="shared" si="33"/>
        <v>3.3058493903930737E-2</v>
      </c>
      <c r="P99" s="1">
        <f>'App MESURE'!T95</f>
        <v>0.1104012141674605</v>
      </c>
      <c r="Q99" s="83">
        <v>21.930932566666669</v>
      </c>
      <c r="R99" s="77">
        <f t="shared" si="25"/>
        <v>5.9818963777626168E-3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9.375E-2</v>
      </c>
      <c r="G100" s="15">
        <f t="shared" si="36"/>
        <v>0</v>
      </c>
      <c r="H100" s="15">
        <f t="shared" si="37"/>
        <v>9.375E-2</v>
      </c>
      <c r="I100" s="22">
        <f t="shared" si="28"/>
        <v>9.7076868271042116E-2</v>
      </c>
      <c r="J100" s="15">
        <f t="shared" si="19"/>
        <v>9.7076842462475499E-2</v>
      </c>
      <c r="K100" s="15">
        <f t="shared" si="29"/>
        <v>2.5808566617158135E-8</v>
      </c>
      <c r="L100" s="15">
        <f t="shared" si="30"/>
        <v>0</v>
      </c>
      <c r="M100" s="15">
        <f t="shared" si="31"/>
        <v>2.026165755402206E-2</v>
      </c>
      <c r="N100" s="15">
        <f t="shared" si="32"/>
        <v>1.2562227683493677E-2</v>
      </c>
      <c r="O100" s="15">
        <f t="shared" si="33"/>
        <v>1.2562227683493677E-2</v>
      </c>
      <c r="P100" s="1">
        <f>'App MESURE'!T96</f>
        <v>4.4686205734448307E-2</v>
      </c>
      <c r="Q100" s="83">
        <v>23.064105612903226</v>
      </c>
      <c r="R100" s="77">
        <f t="shared" si="25"/>
        <v>1.0319499658182146E-3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0.52500000000000002</v>
      </c>
      <c r="G101" s="24">
        <f t="shared" si="36"/>
        <v>0</v>
      </c>
      <c r="H101" s="24">
        <f t="shared" si="37"/>
        <v>0.52500000000000002</v>
      </c>
      <c r="I101" s="23">
        <f t="shared" si="28"/>
        <v>0.52500002580856664</v>
      </c>
      <c r="J101" s="24">
        <f t="shared" si="19"/>
        <v>0.52499634384344285</v>
      </c>
      <c r="K101" s="24">
        <f t="shared" si="29"/>
        <v>3.6819651237918194E-6</v>
      </c>
      <c r="L101" s="24">
        <f t="shared" si="30"/>
        <v>0</v>
      </c>
      <c r="M101" s="24">
        <f t="shared" si="31"/>
        <v>7.6994298705283827E-3</v>
      </c>
      <c r="N101" s="24">
        <f t="shared" si="32"/>
        <v>4.7736465197275972E-3</v>
      </c>
      <c r="O101" s="24">
        <f t="shared" si="33"/>
        <v>4.7736465197275972E-3</v>
      </c>
      <c r="P101" s="4">
        <f>'App MESURE'!T97</f>
        <v>3.2528929174341033E-2</v>
      </c>
      <c r="Q101" s="84">
        <v>23.798902903225802</v>
      </c>
      <c r="R101" s="78">
        <f t="shared" si="25"/>
        <v>7.7035571523748547E-4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8.6999999999999993</v>
      </c>
      <c r="G102" s="15">
        <f t="shared" si="36"/>
        <v>0</v>
      </c>
      <c r="H102" s="15">
        <f t="shared" si="37"/>
        <v>8.6999999999999993</v>
      </c>
      <c r="I102" s="22">
        <f t="shared" si="28"/>
        <v>8.7000036819651232</v>
      </c>
      <c r="J102" s="15">
        <f t="shared" si="19"/>
        <v>8.6802899658307631</v>
      </c>
      <c r="K102" s="15">
        <f t="shared" si="29"/>
        <v>1.9713716134360126E-2</v>
      </c>
      <c r="L102" s="15">
        <f t="shared" si="30"/>
        <v>0</v>
      </c>
      <c r="M102" s="15">
        <f t="shared" si="31"/>
        <v>2.9257833508007855E-3</v>
      </c>
      <c r="N102" s="15">
        <f t="shared" si="32"/>
        <v>1.813985677496487E-3</v>
      </c>
      <c r="O102" s="15">
        <f t="shared" si="33"/>
        <v>1.813985677496487E-3</v>
      </c>
      <c r="P102" s="1">
        <f>'App MESURE'!T98</f>
        <v>2.8586028668360308E-2</v>
      </c>
      <c r="Q102" s="83">
        <v>22.618074533333335</v>
      </c>
      <c r="R102" s="77">
        <f t="shared" si="25"/>
        <v>7.1674228590466065E-4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6.9937500000000004</v>
      </c>
      <c r="G103" s="15">
        <f t="shared" si="36"/>
        <v>0</v>
      </c>
      <c r="H103" s="15">
        <f t="shared" si="37"/>
        <v>6.9937500000000004</v>
      </c>
      <c r="I103" s="22">
        <f t="shared" si="28"/>
        <v>7.0134637161343605</v>
      </c>
      <c r="J103" s="15">
        <f t="shared" si="19"/>
        <v>6.9970569848990882</v>
      </c>
      <c r="K103" s="15">
        <f t="shared" si="29"/>
        <v>1.6406731235272254E-2</v>
      </c>
      <c r="L103" s="15">
        <f t="shared" si="30"/>
        <v>0</v>
      </c>
      <c r="M103" s="15">
        <f t="shared" si="31"/>
        <v>1.1117976733042985E-3</v>
      </c>
      <c r="N103" s="15">
        <f t="shared" si="32"/>
        <v>6.8931455744866504E-4</v>
      </c>
      <c r="O103" s="15">
        <f t="shared" si="33"/>
        <v>6.8931455744866504E-4</v>
      </c>
      <c r="P103" s="1">
        <f>'App MESURE'!T99</f>
        <v>2.7162203485645051E-2</v>
      </c>
      <c r="Q103" s="83">
        <v>19.345091838709681</v>
      </c>
      <c r="R103" s="77">
        <f t="shared" si="25"/>
        <v>7.0081384820462286E-4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0.26250000000000001</v>
      </c>
      <c r="G104" s="15">
        <f t="shared" si="36"/>
        <v>0</v>
      </c>
      <c r="H104" s="15">
        <f t="shared" si="37"/>
        <v>0.26250000000000001</v>
      </c>
      <c r="I104" s="22">
        <f t="shared" si="28"/>
        <v>0.27890673123527226</v>
      </c>
      <c r="J104" s="15">
        <f t="shared" si="19"/>
        <v>0.27890534771218051</v>
      </c>
      <c r="K104" s="15">
        <f t="shared" si="29"/>
        <v>1.3835230917580432E-6</v>
      </c>
      <c r="L104" s="15">
        <f t="shared" si="30"/>
        <v>0</v>
      </c>
      <c r="M104" s="15">
        <f t="shared" si="31"/>
        <v>4.2248311585563344E-4</v>
      </c>
      <c r="N104" s="15">
        <f t="shared" si="32"/>
        <v>2.6193953183049272E-4</v>
      </c>
      <c r="O104" s="15">
        <f t="shared" si="33"/>
        <v>2.6193953183049272E-4</v>
      </c>
      <c r="P104" s="1">
        <f>'App MESURE'!T100</f>
        <v>3.0886053963515733E-2</v>
      </c>
      <c r="Q104" s="83">
        <v>17.295468116666669</v>
      </c>
      <c r="R104" s="77">
        <f t="shared" si="25"/>
        <v>9.3783638472495225E-4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66.693749999999994</v>
      </c>
      <c r="G105" s="15">
        <f t="shared" si="36"/>
        <v>3.6861149597143501</v>
      </c>
      <c r="H105" s="15">
        <f t="shared" si="37"/>
        <v>63.007635040285642</v>
      </c>
      <c r="I105" s="22">
        <f t="shared" si="28"/>
        <v>63.007636423808734</v>
      </c>
      <c r="J105" s="15">
        <f t="shared" si="19"/>
        <v>45.449236261307867</v>
      </c>
      <c r="K105" s="15">
        <f t="shared" si="29"/>
        <v>17.558400162500867</v>
      </c>
      <c r="L105" s="15">
        <f t="shared" si="30"/>
        <v>0.43727342277563569</v>
      </c>
      <c r="M105" s="15">
        <f t="shared" si="31"/>
        <v>0.43743396635966081</v>
      </c>
      <c r="N105" s="15">
        <f t="shared" si="32"/>
        <v>0.27120905914298971</v>
      </c>
      <c r="O105" s="15">
        <f t="shared" si="33"/>
        <v>3.95732401885734</v>
      </c>
      <c r="P105" s="1">
        <f>'App MESURE'!T101</f>
        <v>0.5613156970319787</v>
      </c>
      <c r="Q105" s="83">
        <v>12.992450354838708</v>
      </c>
      <c r="R105" s="77">
        <f t="shared" si="25"/>
        <v>11.532872521907105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52.043750000000003</v>
      </c>
      <c r="G106" s="15">
        <f t="shared" si="36"/>
        <v>2.2698313720829604</v>
      </c>
      <c r="H106" s="15">
        <f t="shared" si="37"/>
        <v>49.773918627917041</v>
      </c>
      <c r="I106" s="22">
        <f t="shared" si="28"/>
        <v>66.895045367642268</v>
      </c>
      <c r="J106" s="15">
        <f t="shared" si="19"/>
        <v>45.782598519359205</v>
      </c>
      <c r="K106" s="15">
        <f t="shared" si="29"/>
        <v>21.112446848283064</v>
      </c>
      <c r="L106" s="15">
        <f t="shared" si="30"/>
        <v>1.0385051553681415</v>
      </c>
      <c r="M106" s="15">
        <f t="shared" si="31"/>
        <v>1.2047300625848127</v>
      </c>
      <c r="N106" s="15">
        <f t="shared" si="32"/>
        <v>0.74693263880258387</v>
      </c>
      <c r="O106" s="15">
        <f t="shared" si="33"/>
        <v>3.0167640108855442</v>
      </c>
      <c r="P106" s="1">
        <f>'App MESURE'!T102</f>
        <v>0.18082579820483835</v>
      </c>
      <c r="Q106" s="83">
        <v>12.347221177419351</v>
      </c>
      <c r="R106" s="77">
        <f t="shared" si="25"/>
        <v>8.0425455461426374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45.481250000000003</v>
      </c>
      <c r="G107" s="15">
        <f t="shared" si="36"/>
        <v>1.6354039970774312</v>
      </c>
      <c r="H107" s="15">
        <f t="shared" si="37"/>
        <v>43.845846002922571</v>
      </c>
      <c r="I107" s="22">
        <f t="shared" si="28"/>
        <v>63.919787695837499</v>
      </c>
      <c r="J107" s="15">
        <f t="shared" si="19"/>
        <v>44.820428152271766</v>
      </c>
      <c r="K107" s="15">
        <f t="shared" si="29"/>
        <v>19.099359543565733</v>
      </c>
      <c r="L107" s="15">
        <f t="shared" si="30"/>
        <v>0.69795477010813434</v>
      </c>
      <c r="M107" s="15">
        <f t="shared" si="31"/>
        <v>1.1557521938903632</v>
      </c>
      <c r="N107" s="15">
        <f t="shared" si="32"/>
        <v>0.71656636021202513</v>
      </c>
      <c r="O107" s="15">
        <f t="shared" si="33"/>
        <v>2.3519703572894564</v>
      </c>
      <c r="P107" s="1">
        <f>'App MESURE'!T103</f>
        <v>9.747726250896805E-3</v>
      </c>
      <c r="Q107" s="83">
        <v>12.364143392857143</v>
      </c>
      <c r="R107" s="77">
        <f t="shared" si="25"/>
        <v>5.4860068533491928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17.443750000000001</v>
      </c>
      <c r="G108" s="15">
        <f t="shared" si="36"/>
        <v>0</v>
      </c>
      <c r="H108" s="15">
        <f t="shared" si="37"/>
        <v>17.443750000000001</v>
      </c>
      <c r="I108" s="22">
        <f t="shared" si="28"/>
        <v>35.845154773457601</v>
      </c>
      <c r="J108" s="15">
        <f t="shared" si="19"/>
        <v>32.423129922989872</v>
      </c>
      <c r="K108" s="15">
        <f t="shared" si="29"/>
        <v>3.4220248504677286</v>
      </c>
      <c r="L108" s="15">
        <f t="shared" si="30"/>
        <v>0</v>
      </c>
      <c r="M108" s="15">
        <f t="shared" si="31"/>
        <v>0.43918583367833808</v>
      </c>
      <c r="N108" s="15">
        <f t="shared" si="32"/>
        <v>0.27229521688056962</v>
      </c>
      <c r="O108" s="15">
        <f t="shared" si="33"/>
        <v>0.27229521688056962</v>
      </c>
      <c r="P108" s="1">
        <f>'App MESURE'!T104</f>
        <v>1.8181152333133378E-2</v>
      </c>
      <c r="Q108" s="83">
        <v>15.123817693548386</v>
      </c>
      <c r="R108" s="77">
        <f t="shared" si="25"/>
        <v>6.4573957800818593E-2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5.5625</v>
      </c>
      <c r="G109" s="15">
        <f t="shared" si="36"/>
        <v>0</v>
      </c>
      <c r="H109" s="15">
        <f t="shared" si="37"/>
        <v>5.5625</v>
      </c>
      <c r="I109" s="22">
        <f t="shared" si="28"/>
        <v>8.9845248504677286</v>
      </c>
      <c r="J109" s="15">
        <f t="shared" si="19"/>
        <v>8.9385487789162443</v>
      </c>
      <c r="K109" s="15">
        <f t="shared" si="29"/>
        <v>4.597607155148431E-2</v>
      </c>
      <c r="L109" s="15">
        <f t="shared" si="30"/>
        <v>0</v>
      </c>
      <c r="M109" s="15">
        <f t="shared" si="31"/>
        <v>0.16689061679776845</v>
      </c>
      <c r="N109" s="15">
        <f t="shared" si="32"/>
        <v>0.10347218241461643</v>
      </c>
      <c r="O109" s="15">
        <f t="shared" si="33"/>
        <v>0.10347218241461643</v>
      </c>
      <c r="P109" s="1">
        <f>'App MESURE'!T105</f>
        <v>4.7095756043658746E-2</v>
      </c>
      <c r="Q109" s="83">
        <v>17.28277185</v>
      </c>
      <c r="R109" s="77">
        <f t="shared" si="25"/>
        <v>3.1783014503600133E-3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12.775</v>
      </c>
      <c r="G110" s="15">
        <f t="shared" si="36"/>
        <v>0</v>
      </c>
      <c r="H110" s="15">
        <f t="shared" si="37"/>
        <v>12.775</v>
      </c>
      <c r="I110" s="22">
        <f t="shared" si="28"/>
        <v>12.820976071551485</v>
      </c>
      <c r="J110" s="15">
        <f t="shared" si="19"/>
        <v>12.719126110518607</v>
      </c>
      <c r="K110" s="15">
        <f t="shared" si="29"/>
        <v>0.1018499610328778</v>
      </c>
      <c r="L110" s="15">
        <f t="shared" si="30"/>
        <v>0</v>
      </c>
      <c r="M110" s="15">
        <f t="shared" si="31"/>
        <v>6.341843438315202E-2</v>
      </c>
      <c r="N110" s="15">
        <f t="shared" si="32"/>
        <v>3.931942931755425E-2</v>
      </c>
      <c r="O110" s="15">
        <f t="shared" si="33"/>
        <v>3.931942931755425E-2</v>
      </c>
      <c r="P110" s="1">
        <f>'App MESURE'!T106</f>
        <v>4.3700480607953118E-2</v>
      </c>
      <c r="Q110" s="83">
        <v>19.172012935483874</v>
      </c>
      <c r="R110" s="77">
        <f t="shared" si="25"/>
        <v>1.919361040910559E-5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0.39374999999999999</v>
      </c>
      <c r="G111" s="15">
        <f t="shared" si="36"/>
        <v>0</v>
      </c>
      <c r="H111" s="15">
        <f t="shared" si="37"/>
        <v>0.39374999999999999</v>
      </c>
      <c r="I111" s="22">
        <f t="shared" si="28"/>
        <v>0.49559996103287779</v>
      </c>
      <c r="J111" s="15">
        <f t="shared" si="19"/>
        <v>0.49559553811569457</v>
      </c>
      <c r="K111" s="15">
        <f t="shared" si="29"/>
        <v>4.4229171832221859E-6</v>
      </c>
      <c r="L111" s="15">
        <f t="shared" si="30"/>
        <v>0</v>
      </c>
      <c r="M111" s="15">
        <f t="shared" si="31"/>
        <v>2.409900506559777E-2</v>
      </c>
      <c r="N111" s="15">
        <f t="shared" si="32"/>
        <v>1.4941383140670617E-2</v>
      </c>
      <c r="O111" s="15">
        <f t="shared" si="33"/>
        <v>1.4941383140670617E-2</v>
      </c>
      <c r="P111" s="1">
        <f>'App MESURE'!T107</f>
        <v>1.3690626756877541E-2</v>
      </c>
      <c r="Q111" s="83">
        <v>21.270688900000003</v>
      </c>
      <c r="R111" s="77">
        <f t="shared" si="25"/>
        <v>1.5643915315991321E-6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0.97499999999999998</v>
      </c>
      <c r="G112" s="15">
        <f t="shared" si="36"/>
        <v>0</v>
      </c>
      <c r="H112" s="15">
        <f t="shared" si="37"/>
        <v>0.97499999999999998</v>
      </c>
      <c r="I112" s="22">
        <f t="shared" si="28"/>
        <v>0.97500442291718326</v>
      </c>
      <c r="J112" s="15">
        <f t="shared" si="19"/>
        <v>0.97497923909611806</v>
      </c>
      <c r="K112" s="15">
        <f t="shared" si="29"/>
        <v>2.5183821065200007E-5</v>
      </c>
      <c r="L112" s="15">
        <f t="shared" si="30"/>
        <v>0</v>
      </c>
      <c r="M112" s="15">
        <f t="shared" si="31"/>
        <v>9.1576219249271534E-3</v>
      </c>
      <c r="N112" s="15">
        <f t="shared" si="32"/>
        <v>5.6777255934548354E-3</v>
      </c>
      <c r="O112" s="15">
        <f t="shared" si="33"/>
        <v>5.6777255934548354E-3</v>
      </c>
      <c r="P112" s="1">
        <f>'App MESURE'!T108</f>
        <v>2.8914603710525372E-2</v>
      </c>
      <c r="Q112" s="83">
        <v>23.331066548387099</v>
      </c>
      <c r="R112" s="77">
        <f t="shared" si="25"/>
        <v>5.3995250462759157E-4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1.0562499999999999</v>
      </c>
      <c r="G113" s="24">
        <f t="shared" si="36"/>
        <v>0</v>
      </c>
      <c r="H113" s="24">
        <f t="shared" si="37"/>
        <v>1.0562499999999999</v>
      </c>
      <c r="I113" s="23">
        <f t="shared" si="28"/>
        <v>1.0562751838210651</v>
      </c>
      <c r="J113" s="24">
        <f t="shared" si="19"/>
        <v>1.0562449516953238</v>
      </c>
      <c r="K113" s="24">
        <f t="shared" si="29"/>
        <v>3.0232125741269655E-5</v>
      </c>
      <c r="L113" s="24">
        <f t="shared" si="30"/>
        <v>0</v>
      </c>
      <c r="M113" s="24">
        <f t="shared" si="31"/>
        <v>3.479896331472318E-3</v>
      </c>
      <c r="N113" s="24">
        <f t="shared" si="32"/>
        <v>2.1575357255128372E-3</v>
      </c>
      <c r="O113" s="24">
        <f t="shared" si="33"/>
        <v>2.1575357255128372E-3</v>
      </c>
      <c r="P113" s="4">
        <f>'App MESURE'!T109</f>
        <v>2.2890727937499248E-2</v>
      </c>
      <c r="Q113" s="84">
        <v>23.740597516129032</v>
      </c>
      <c r="R113" s="78">
        <f t="shared" si="25"/>
        <v>4.2986525929917402E-4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16.168749999999999</v>
      </c>
      <c r="G114" s="15">
        <f t="shared" si="36"/>
        <v>0</v>
      </c>
      <c r="H114" s="15">
        <f t="shared" si="37"/>
        <v>16.168749999999999</v>
      </c>
      <c r="I114" s="22">
        <f t="shared" si="28"/>
        <v>16.168780232125741</v>
      </c>
      <c r="J114" s="15">
        <f t="shared" si="19"/>
        <v>16.034488438618851</v>
      </c>
      <c r="K114" s="15">
        <f t="shared" si="29"/>
        <v>0.13429179350688969</v>
      </c>
      <c r="L114" s="15">
        <f t="shared" si="30"/>
        <v>0</v>
      </c>
      <c r="M114" s="15">
        <f t="shared" si="31"/>
        <v>1.3223606059594808E-3</v>
      </c>
      <c r="N114" s="15">
        <f t="shared" si="32"/>
        <v>8.1986357569487805E-4</v>
      </c>
      <c r="O114" s="15">
        <f t="shared" si="33"/>
        <v>8.1986357569487805E-4</v>
      </c>
      <c r="P114" s="1">
        <f>'App MESURE'!T110</f>
        <v>1.1938226531997217E-2</v>
      </c>
      <c r="Q114" s="83">
        <v>22.132086133333338</v>
      </c>
      <c r="R114" s="77">
        <f t="shared" si="25"/>
        <v>1.2361799482807608E-4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64.056250000000006</v>
      </c>
      <c r="G115" s="15">
        <f t="shared" si="36"/>
        <v>3.4311355766168909</v>
      </c>
      <c r="H115" s="15">
        <f t="shared" si="37"/>
        <v>60.625114423383117</v>
      </c>
      <c r="I115" s="22">
        <f t="shared" si="28"/>
        <v>60.759406216890007</v>
      </c>
      <c r="J115" s="15">
        <f t="shared" si="19"/>
        <v>53.200493495959329</v>
      </c>
      <c r="K115" s="15">
        <f t="shared" si="29"/>
        <v>7.5589127209306781</v>
      </c>
      <c r="L115" s="15">
        <f t="shared" si="30"/>
        <v>0</v>
      </c>
      <c r="M115" s="15">
        <f t="shared" si="31"/>
        <v>5.0249703026460275E-4</v>
      </c>
      <c r="N115" s="15">
        <f t="shared" si="32"/>
        <v>3.1154815876405369E-4</v>
      </c>
      <c r="O115" s="15">
        <f t="shared" si="33"/>
        <v>3.4314471247756551</v>
      </c>
      <c r="P115" s="1">
        <f>'App MESURE'!T111</f>
        <v>6.5934058461122227E-2</v>
      </c>
      <c r="Q115" s="83">
        <v>20.379307903225808</v>
      </c>
      <c r="R115" s="77">
        <f t="shared" si="25"/>
        <v>11.32667819953385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24.643750000000001</v>
      </c>
      <c r="G116" s="15">
        <f t="shared" si="36"/>
        <v>0</v>
      </c>
      <c r="H116" s="15">
        <f t="shared" si="37"/>
        <v>24.643750000000001</v>
      </c>
      <c r="I116" s="22">
        <f t="shared" si="28"/>
        <v>32.202662720930675</v>
      </c>
      <c r="J116" s="15">
        <f t="shared" si="19"/>
        <v>29.800050436317509</v>
      </c>
      <c r="K116" s="15">
        <f t="shared" si="29"/>
        <v>2.4026122846131663</v>
      </c>
      <c r="L116" s="15">
        <f t="shared" si="30"/>
        <v>0</v>
      </c>
      <c r="M116" s="15">
        <f t="shared" si="31"/>
        <v>1.9094887150054906E-4</v>
      </c>
      <c r="N116" s="15">
        <f t="shared" si="32"/>
        <v>1.1838830033034041E-4</v>
      </c>
      <c r="O116" s="15">
        <f t="shared" si="33"/>
        <v>1.1838830033034041E-4</v>
      </c>
      <c r="P116" s="1">
        <f>'App MESURE'!T112</f>
        <v>0.54127261945991023</v>
      </c>
      <c r="Q116" s="83">
        <v>15.60305171666667</v>
      </c>
      <c r="R116" s="77">
        <f t="shared" si="25"/>
        <v>0.29284790190191606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24.856249999999999</v>
      </c>
      <c r="G117" s="15">
        <f t="shared" si="36"/>
        <v>0</v>
      </c>
      <c r="H117" s="15">
        <f t="shared" si="37"/>
        <v>24.856249999999999</v>
      </c>
      <c r="I117" s="22">
        <f t="shared" si="28"/>
        <v>27.258862284613166</v>
      </c>
      <c r="J117" s="15">
        <f t="shared" si="19"/>
        <v>25.254026347087994</v>
      </c>
      <c r="K117" s="15">
        <f t="shared" si="29"/>
        <v>2.0048359375251721</v>
      </c>
      <c r="L117" s="15">
        <f t="shared" si="30"/>
        <v>0</v>
      </c>
      <c r="M117" s="15">
        <f t="shared" si="31"/>
        <v>7.2560571170208647E-5</v>
      </c>
      <c r="N117" s="15">
        <f t="shared" si="32"/>
        <v>4.4987554125529358E-5</v>
      </c>
      <c r="O117" s="15">
        <f t="shared" si="33"/>
        <v>4.4987554125529358E-5</v>
      </c>
      <c r="P117" s="1">
        <f>'App MESURE'!T113</f>
        <v>0.32277021642014475</v>
      </c>
      <c r="Q117" s="83">
        <v>13.31520429032258</v>
      </c>
      <c r="R117" s="77">
        <f t="shared" si="25"/>
        <v>0.10415157334662449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33.412500000000001</v>
      </c>
      <c r="G118" s="15">
        <f t="shared" si="36"/>
        <v>0.46866184361488189</v>
      </c>
      <c r="H118" s="15">
        <f t="shared" si="37"/>
        <v>32.943838156385119</v>
      </c>
      <c r="I118" s="22">
        <f t="shared" si="28"/>
        <v>34.948674093910292</v>
      </c>
      <c r="J118" s="15">
        <f t="shared" si="19"/>
        <v>30.424045738500023</v>
      </c>
      <c r="K118" s="15">
        <f t="shared" si="29"/>
        <v>4.5246283554102682</v>
      </c>
      <c r="L118" s="15">
        <f t="shared" si="30"/>
        <v>0</v>
      </c>
      <c r="M118" s="15">
        <f t="shared" si="31"/>
        <v>2.7573017044679289E-5</v>
      </c>
      <c r="N118" s="15">
        <f t="shared" si="32"/>
        <v>1.709527056770116E-5</v>
      </c>
      <c r="O118" s="15">
        <f t="shared" si="33"/>
        <v>0.46867893888544959</v>
      </c>
      <c r="P118" s="1">
        <f>'App MESURE'!T114</f>
        <v>0.16406847105442035</v>
      </c>
      <c r="Q118" s="83">
        <v>12.118842241935484</v>
      </c>
      <c r="R118" s="77">
        <f t="shared" si="25"/>
        <v>9.27875371122385E-2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9.375E-2</v>
      </c>
      <c r="G119" s="15">
        <f t="shared" si="36"/>
        <v>0</v>
      </c>
      <c r="H119" s="15">
        <f t="shared" si="37"/>
        <v>9.375E-2</v>
      </c>
      <c r="I119" s="22">
        <f t="shared" si="28"/>
        <v>4.6183783554102682</v>
      </c>
      <c r="J119" s="15">
        <f t="shared" si="19"/>
        <v>4.6094771071945964</v>
      </c>
      <c r="K119" s="15">
        <f t="shared" si="29"/>
        <v>8.901248215671842E-3</v>
      </c>
      <c r="L119" s="15">
        <f t="shared" si="30"/>
        <v>0</v>
      </c>
      <c r="M119" s="15">
        <f t="shared" si="31"/>
        <v>1.0477746476978129E-5</v>
      </c>
      <c r="N119" s="15">
        <f t="shared" si="32"/>
        <v>6.4962028157264403E-6</v>
      </c>
      <c r="O119" s="15">
        <f t="shared" si="33"/>
        <v>6.4962028157264403E-6</v>
      </c>
      <c r="P119" s="1">
        <f>'App MESURE'!T115</f>
        <v>1.7633527262858276E-2</v>
      </c>
      <c r="Q119" s="83">
        <v>14.787432431034482</v>
      </c>
      <c r="R119" s="77">
        <f t="shared" si="25"/>
        <v>3.1071222399170473E-4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1.6812499999999999</v>
      </c>
      <c r="G120" s="15">
        <f t="shared" si="36"/>
        <v>0</v>
      </c>
      <c r="H120" s="15">
        <f t="shared" si="37"/>
        <v>1.6812499999999999</v>
      </c>
      <c r="I120" s="22">
        <f t="shared" si="28"/>
        <v>1.6901512482156718</v>
      </c>
      <c r="J120" s="15">
        <f t="shared" si="19"/>
        <v>1.6898470182491292</v>
      </c>
      <c r="K120" s="15">
        <f t="shared" si="29"/>
        <v>3.0422996654255741E-4</v>
      </c>
      <c r="L120" s="15">
        <f t="shared" si="30"/>
        <v>0</v>
      </c>
      <c r="M120" s="15">
        <f t="shared" si="31"/>
        <v>3.9815436612516889E-6</v>
      </c>
      <c r="N120" s="15">
        <f t="shared" si="32"/>
        <v>2.4685570699760471E-6</v>
      </c>
      <c r="O120" s="15">
        <f t="shared" si="33"/>
        <v>2.4685570699760471E-6</v>
      </c>
      <c r="P120" s="1">
        <f>'App MESURE'!T116</f>
        <v>1.2157276560107261E-2</v>
      </c>
      <c r="Q120" s="83">
        <v>17.378252629032257</v>
      </c>
      <c r="R120" s="77">
        <f t="shared" si="25"/>
        <v>1.4773935759069924E-4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66.331249999999997</v>
      </c>
      <c r="G121" s="15">
        <f t="shared" si="36"/>
        <v>3.6510703999521401</v>
      </c>
      <c r="H121" s="15">
        <f t="shared" si="37"/>
        <v>62.680179600047857</v>
      </c>
      <c r="I121" s="22">
        <f t="shared" si="28"/>
        <v>62.680483830014403</v>
      </c>
      <c r="J121" s="15">
        <f t="shared" si="19"/>
        <v>49.727529457315882</v>
      </c>
      <c r="K121" s="15">
        <f t="shared" si="29"/>
        <v>12.952954372698521</v>
      </c>
      <c r="L121" s="15">
        <f t="shared" si="30"/>
        <v>0</v>
      </c>
      <c r="M121" s="15">
        <f t="shared" si="31"/>
        <v>1.5129865912756418E-6</v>
      </c>
      <c r="N121" s="15">
        <f t="shared" si="32"/>
        <v>9.3805168659089795E-7</v>
      </c>
      <c r="O121" s="15">
        <f t="shared" si="33"/>
        <v>3.6510713380038267</v>
      </c>
      <c r="P121" s="1">
        <f>'App MESURE'!T117</f>
        <v>0.53502969365877384</v>
      </c>
      <c r="Q121" s="83">
        <v>16.148432383333336</v>
      </c>
      <c r="R121" s="77">
        <f t="shared" si="25"/>
        <v>9.7097155292926214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17.837499999999999</v>
      </c>
      <c r="G122" s="15">
        <f t="shared" si="36"/>
        <v>0</v>
      </c>
      <c r="H122" s="15">
        <f t="shared" si="37"/>
        <v>17.837499999999999</v>
      </c>
      <c r="I122" s="22">
        <f t="shared" si="28"/>
        <v>30.79045437269852</v>
      </c>
      <c r="J122" s="15">
        <f t="shared" si="19"/>
        <v>29.507596554978122</v>
      </c>
      <c r="K122" s="15">
        <f t="shared" si="29"/>
        <v>1.282857817720398</v>
      </c>
      <c r="L122" s="15">
        <f t="shared" si="30"/>
        <v>0</v>
      </c>
      <c r="M122" s="15">
        <f t="shared" si="31"/>
        <v>5.7493490468474385E-7</v>
      </c>
      <c r="N122" s="15">
        <f t="shared" si="32"/>
        <v>3.5645964090454116E-7</v>
      </c>
      <c r="O122" s="15">
        <f t="shared" si="33"/>
        <v>3.5645964090454116E-7</v>
      </c>
      <c r="P122" s="1">
        <f>'App MESURE'!T118</f>
        <v>3.4062279371111323E-2</v>
      </c>
      <c r="Q122" s="83">
        <v>19.475109516129031</v>
      </c>
      <c r="R122" s="77">
        <f t="shared" si="25"/>
        <v>1.1602145924269535E-3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6.2500000000000003E-3</v>
      </c>
      <c r="G123" s="15">
        <f t="shared" si="36"/>
        <v>0</v>
      </c>
      <c r="H123" s="15">
        <f t="shared" si="37"/>
        <v>6.2500000000000003E-3</v>
      </c>
      <c r="I123" s="22">
        <f t="shared" si="28"/>
        <v>1.2891078177203981</v>
      </c>
      <c r="J123" s="15">
        <f t="shared" si="19"/>
        <v>1.2890392783469191</v>
      </c>
      <c r="K123" s="15">
        <f t="shared" si="29"/>
        <v>6.8539373478948562E-5</v>
      </c>
      <c r="L123" s="15">
        <f t="shared" si="30"/>
        <v>0</v>
      </c>
      <c r="M123" s="15">
        <f t="shared" si="31"/>
        <v>2.1847526378020269E-7</v>
      </c>
      <c r="N123" s="15">
        <f t="shared" si="32"/>
        <v>1.3545466354372566E-7</v>
      </c>
      <c r="O123" s="15">
        <f t="shared" si="33"/>
        <v>1.3545466354372566E-7</v>
      </c>
      <c r="P123" s="1">
        <f>'App MESURE'!T119</f>
        <v>7.4477009557413817E-3</v>
      </c>
      <c r="Q123" s="83">
        <v>22.170386833333335</v>
      </c>
      <c r="R123" s="77">
        <f t="shared" si="25"/>
        <v>5.5466231892844784E-5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0.18124999999999999</v>
      </c>
      <c r="G124" s="15">
        <f t="shared" si="36"/>
        <v>0</v>
      </c>
      <c r="H124" s="15">
        <f t="shared" si="37"/>
        <v>0.18124999999999999</v>
      </c>
      <c r="I124" s="22">
        <f t="shared" si="28"/>
        <v>0.18131853937347894</v>
      </c>
      <c r="J124" s="15">
        <f t="shared" si="19"/>
        <v>0.18131837763304443</v>
      </c>
      <c r="K124" s="15">
        <f t="shared" si="29"/>
        <v>1.6174043451777642E-7</v>
      </c>
      <c r="L124" s="15">
        <f t="shared" si="30"/>
        <v>0</v>
      </c>
      <c r="M124" s="15">
        <f t="shared" si="31"/>
        <v>8.3020600236477032E-8</v>
      </c>
      <c r="N124" s="15">
        <f t="shared" si="32"/>
        <v>5.1472772146615759E-8</v>
      </c>
      <c r="O124" s="15">
        <f t="shared" si="33"/>
        <v>5.1472772146615759E-8</v>
      </c>
      <c r="P124" s="1">
        <f>'App MESURE'!T120</f>
        <v>6.7905508714112628E-3</v>
      </c>
      <c r="Q124" s="83">
        <v>23.341329129032253</v>
      </c>
      <c r="R124" s="77">
        <f t="shared" si="25"/>
        <v>4.6110882082918193E-5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0.63749999999999996</v>
      </c>
      <c r="G125" s="24">
        <f t="shared" si="36"/>
        <v>0</v>
      </c>
      <c r="H125" s="24">
        <f t="shared" si="37"/>
        <v>0.63749999999999996</v>
      </c>
      <c r="I125" s="23">
        <f t="shared" si="28"/>
        <v>0.63750016174043445</v>
      </c>
      <c r="J125" s="24">
        <f t="shared" si="19"/>
        <v>0.63749403598806609</v>
      </c>
      <c r="K125" s="24">
        <f t="shared" si="29"/>
        <v>6.125752368357773E-6</v>
      </c>
      <c r="L125" s="24">
        <f t="shared" si="30"/>
        <v>0</v>
      </c>
      <c r="M125" s="24">
        <f t="shared" si="31"/>
        <v>3.1547828089861273E-8</v>
      </c>
      <c r="N125" s="24">
        <f t="shared" si="32"/>
        <v>1.955965341571399E-8</v>
      </c>
      <c r="O125" s="24">
        <f t="shared" si="33"/>
        <v>1.955965341571399E-8</v>
      </c>
      <c r="P125" s="4">
        <f>'App MESURE'!T121</f>
        <v>6.7905508714112628E-3</v>
      </c>
      <c r="Q125" s="84">
        <v>24.323363161290317</v>
      </c>
      <c r="R125" s="78">
        <f t="shared" si="25"/>
        <v>4.6111315495963745E-5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9.65</v>
      </c>
      <c r="G126" s="15">
        <f t="shared" si="36"/>
        <v>0</v>
      </c>
      <c r="H126" s="15">
        <f t="shared" si="37"/>
        <v>9.65</v>
      </c>
      <c r="I126" s="22">
        <f t="shared" si="28"/>
        <v>9.6500061257523679</v>
      </c>
      <c r="J126" s="15">
        <f t="shared" si="19"/>
        <v>9.6237218961508297</v>
      </c>
      <c r="K126" s="15">
        <f t="shared" si="29"/>
        <v>2.62842296015382E-2</v>
      </c>
      <c r="L126" s="15">
        <f t="shared" si="30"/>
        <v>0</v>
      </c>
      <c r="M126" s="15">
        <f t="shared" si="31"/>
        <v>1.1988174674147283E-8</v>
      </c>
      <c r="N126" s="15">
        <f t="shared" si="32"/>
        <v>7.4326682979713152E-9</v>
      </c>
      <c r="O126" s="15">
        <f t="shared" si="33"/>
        <v>7.4326682979713152E-9</v>
      </c>
      <c r="P126" s="1">
        <f>'App MESURE'!T122</f>
        <v>6.6810258573562417E-3</v>
      </c>
      <c r="Q126" s="83">
        <v>22.778240999999998</v>
      </c>
      <c r="R126" s="77">
        <f t="shared" si="25"/>
        <v>4.4636007191019777E-5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44.912500000000001</v>
      </c>
      <c r="G127" s="15">
        <f t="shared" si="36"/>
        <v>1.5804202912436185</v>
      </c>
      <c r="H127" s="15">
        <f t="shared" si="37"/>
        <v>43.332079708756382</v>
      </c>
      <c r="I127" s="22">
        <f t="shared" si="28"/>
        <v>43.358363938357918</v>
      </c>
      <c r="J127" s="15">
        <f t="shared" si="19"/>
        <v>39.613760771491513</v>
      </c>
      <c r="K127" s="15">
        <f t="shared" si="29"/>
        <v>3.7446031668664048</v>
      </c>
      <c r="L127" s="15">
        <f t="shared" si="30"/>
        <v>0</v>
      </c>
      <c r="M127" s="15">
        <f t="shared" si="31"/>
        <v>4.5555063761759677E-9</v>
      </c>
      <c r="N127" s="15">
        <f t="shared" si="32"/>
        <v>2.8244139532290999E-9</v>
      </c>
      <c r="O127" s="15">
        <f t="shared" si="33"/>
        <v>1.5804202940680325</v>
      </c>
      <c r="P127" s="1">
        <f>'App MESURE'!T123</f>
        <v>1.1753129258244228</v>
      </c>
      <c r="Q127" s="83">
        <v>18.650388677419354</v>
      </c>
      <c r="R127" s="77">
        <f t="shared" si="25"/>
        <v>0.1641119798052636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21.45</v>
      </c>
      <c r="G128" s="15">
        <f t="shared" si="36"/>
        <v>0</v>
      </c>
      <c r="H128" s="15">
        <f t="shared" si="37"/>
        <v>21.45</v>
      </c>
      <c r="I128" s="22">
        <f t="shared" si="28"/>
        <v>25.194603166866404</v>
      </c>
      <c r="J128" s="15">
        <f t="shared" si="19"/>
        <v>24.020396206072423</v>
      </c>
      <c r="K128" s="15">
        <f t="shared" si="29"/>
        <v>1.1742069607939811</v>
      </c>
      <c r="L128" s="15">
        <f t="shared" si="30"/>
        <v>0</v>
      </c>
      <c r="M128" s="15">
        <f t="shared" si="31"/>
        <v>1.7310924229468678E-9</v>
      </c>
      <c r="N128" s="15">
        <f t="shared" si="32"/>
        <v>1.0732773022270581E-9</v>
      </c>
      <c r="O128" s="15">
        <f t="shared" si="33"/>
        <v>1.0732773022270581E-9</v>
      </c>
      <c r="P128" s="1">
        <f>'App MESURE'!T124</f>
        <v>0.18542584879514931</v>
      </c>
      <c r="Q128" s="83">
        <v>15.780986500000001</v>
      </c>
      <c r="R128" s="77">
        <f t="shared" si="25"/>
        <v>3.4382745003374869E-2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99.674999999999997</v>
      </c>
      <c r="G129" s="15">
        <f t="shared" si="36"/>
        <v>6.8745656815278524</v>
      </c>
      <c r="H129" s="15">
        <f t="shared" si="37"/>
        <v>92.800434318472142</v>
      </c>
      <c r="I129" s="22">
        <f t="shared" si="28"/>
        <v>93.974641279266123</v>
      </c>
      <c r="J129" s="15">
        <f t="shared" si="19"/>
        <v>59.122131502714787</v>
      </c>
      <c r="K129" s="15">
        <f t="shared" si="29"/>
        <v>34.852509776551337</v>
      </c>
      <c r="L129" s="15">
        <f t="shared" si="30"/>
        <v>3.3628870700290818</v>
      </c>
      <c r="M129" s="15">
        <f t="shared" si="31"/>
        <v>3.362887070686897</v>
      </c>
      <c r="N129" s="15">
        <f t="shared" si="32"/>
        <v>2.0849899838258761</v>
      </c>
      <c r="O129" s="15">
        <f t="shared" si="33"/>
        <v>8.9595556653537294</v>
      </c>
      <c r="P129" s="1">
        <f>'App MESURE'!T125</f>
        <v>6.7937270968188539</v>
      </c>
      <c r="Q129" s="83">
        <v>15.127993709677417</v>
      </c>
      <c r="R129" s="77">
        <f t="shared" si="25"/>
        <v>4.6908133882818275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58.712499999999999</v>
      </c>
      <c r="G130" s="15">
        <f t="shared" si="36"/>
        <v>2.9145304283981024</v>
      </c>
      <c r="H130" s="15">
        <f t="shared" si="37"/>
        <v>55.797969571601897</v>
      </c>
      <c r="I130" s="22">
        <f t="shared" si="28"/>
        <v>87.287592278124151</v>
      </c>
      <c r="J130" s="15">
        <f t="shared" si="19"/>
        <v>54.688905871198294</v>
      </c>
      <c r="K130" s="15">
        <f t="shared" si="29"/>
        <v>32.598686406925857</v>
      </c>
      <c r="L130" s="15">
        <f t="shared" si="30"/>
        <v>2.9816117944683236</v>
      </c>
      <c r="M130" s="15">
        <f t="shared" si="31"/>
        <v>4.259508881329344</v>
      </c>
      <c r="N130" s="15">
        <f t="shared" si="32"/>
        <v>2.6408955064241932</v>
      </c>
      <c r="O130" s="15">
        <f t="shared" si="33"/>
        <v>5.5554259348222956</v>
      </c>
      <c r="P130" s="1">
        <f>'App MESURE'!T126</f>
        <v>2.7739400309714988</v>
      </c>
      <c r="Q130" s="83">
        <v>13.966131435483875</v>
      </c>
      <c r="R130" s="77">
        <f t="shared" si="25"/>
        <v>7.7366638333206845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11.84375</v>
      </c>
      <c r="G131" s="15">
        <f t="shared" si="36"/>
        <v>0</v>
      </c>
      <c r="H131" s="15">
        <f t="shared" si="37"/>
        <v>11.84375</v>
      </c>
      <c r="I131" s="22">
        <f t="shared" si="28"/>
        <v>41.460824612457536</v>
      </c>
      <c r="J131" s="15">
        <f t="shared" si="19"/>
        <v>35.787111324374003</v>
      </c>
      <c r="K131" s="15">
        <f t="shared" si="29"/>
        <v>5.6737132880835333</v>
      </c>
      <c r="L131" s="15">
        <f t="shared" si="30"/>
        <v>0</v>
      </c>
      <c r="M131" s="15">
        <f t="shared" si="31"/>
        <v>1.6186133749051508</v>
      </c>
      <c r="N131" s="15">
        <f t="shared" si="32"/>
        <v>1.0035402924411936</v>
      </c>
      <c r="O131" s="15">
        <f t="shared" si="33"/>
        <v>1.0035402924411936</v>
      </c>
      <c r="P131" s="1">
        <f>'App MESURE'!T127</f>
        <v>6.3634033165966816E-2</v>
      </c>
      <c r="Q131" s="83">
        <v>14.110826803571429</v>
      </c>
      <c r="R131" s="77">
        <f t="shared" si="25"/>
        <v>0.88342377622474977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18.087499999999999</v>
      </c>
      <c r="G132" s="15">
        <f t="shared" si="36"/>
        <v>0</v>
      </c>
      <c r="H132" s="15">
        <f t="shared" si="37"/>
        <v>18.087499999999999</v>
      </c>
      <c r="I132" s="22">
        <f t="shared" si="28"/>
        <v>23.761213288083532</v>
      </c>
      <c r="J132" s="15">
        <f t="shared" si="19"/>
        <v>22.943482326296788</v>
      </c>
      <c r="K132" s="15">
        <f t="shared" si="29"/>
        <v>0.81773096178674365</v>
      </c>
      <c r="L132" s="15">
        <f t="shared" si="30"/>
        <v>0</v>
      </c>
      <c r="M132" s="15">
        <f t="shared" si="31"/>
        <v>0.6150730824639572</v>
      </c>
      <c r="N132" s="15">
        <f t="shared" si="32"/>
        <v>0.38134531112765346</v>
      </c>
      <c r="O132" s="15">
        <f t="shared" si="33"/>
        <v>0.38134531112765346</v>
      </c>
      <c r="P132" s="1">
        <f>'App MESURE'!T128</f>
        <v>3.0995578977570753E-2</v>
      </c>
      <c r="Q132" s="83">
        <v>17.242022177419354</v>
      </c>
      <c r="R132" s="77">
        <f t="shared" si="25"/>
        <v>0.12274493481763468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1.95625</v>
      </c>
      <c r="G133" s="15">
        <f t="shared" si="36"/>
        <v>0</v>
      </c>
      <c r="H133" s="15">
        <f t="shared" si="37"/>
        <v>1.95625</v>
      </c>
      <c r="I133" s="22">
        <f t="shared" si="28"/>
        <v>2.7739809617867435</v>
      </c>
      <c r="J133" s="15">
        <f t="shared" si="19"/>
        <v>2.772618826796919</v>
      </c>
      <c r="K133" s="15">
        <f t="shared" si="29"/>
        <v>1.362134989824515E-3</v>
      </c>
      <c r="L133" s="15">
        <f t="shared" si="30"/>
        <v>0</v>
      </c>
      <c r="M133" s="15">
        <f t="shared" si="31"/>
        <v>0.23372777133630374</v>
      </c>
      <c r="N133" s="15">
        <f t="shared" si="32"/>
        <v>0.1449112182285083</v>
      </c>
      <c r="O133" s="15">
        <f t="shared" si="33"/>
        <v>0.1449112182285083</v>
      </c>
      <c r="P133" s="1">
        <f>'App MESURE'!T129</f>
        <v>9.8572512649518305E-3</v>
      </c>
      <c r="Q133" s="83">
        <v>17.285391366666666</v>
      </c>
      <c r="R133" s="77">
        <f t="shared" si="25"/>
        <v>1.8239573992593405E-2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9.65</v>
      </c>
      <c r="G134" s="15">
        <f t="shared" si="36"/>
        <v>0</v>
      </c>
      <c r="H134" s="15">
        <f t="shared" si="37"/>
        <v>9.65</v>
      </c>
      <c r="I134" s="22">
        <f t="shared" si="28"/>
        <v>9.6513621349898244</v>
      </c>
      <c r="J134" s="15">
        <f t="shared" si="19"/>
        <v>9.607389672618261</v>
      </c>
      <c r="K134" s="15">
        <f t="shared" si="29"/>
        <v>4.3972462371563381E-2</v>
      </c>
      <c r="L134" s="15">
        <f t="shared" si="30"/>
        <v>0</v>
      </c>
      <c r="M134" s="15">
        <f t="shared" si="31"/>
        <v>8.8816553107795432E-2</v>
      </c>
      <c r="N134" s="15">
        <f t="shared" si="32"/>
        <v>5.506626292683317E-2</v>
      </c>
      <c r="O134" s="15">
        <f t="shared" si="33"/>
        <v>5.506626292683317E-2</v>
      </c>
      <c r="P134" s="1">
        <f>'App MESURE'!T130</f>
        <v>1.2923951658492402E-2</v>
      </c>
      <c r="Q134" s="83">
        <v>19.1233324516129</v>
      </c>
      <c r="R134" s="77">
        <f t="shared" si="25"/>
        <v>1.7759743990377213E-3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0.91874999999999996</v>
      </c>
      <c r="G135" s="15">
        <f t="shared" si="36"/>
        <v>0</v>
      </c>
      <c r="H135" s="15">
        <f t="shared" si="37"/>
        <v>0.91874999999999996</v>
      </c>
      <c r="I135" s="22">
        <f t="shared" si="28"/>
        <v>0.96272246237156334</v>
      </c>
      <c r="J135" s="15">
        <f t="shared" ref="J135:J198" si="38">I135/SQRT(1+(I135/($K$2*(300+(25*Q135)+0.05*(Q135)^3)))^2)</f>
        <v>0.96269298775282741</v>
      </c>
      <c r="K135" s="15">
        <f t="shared" si="29"/>
        <v>2.9474618735925162E-5</v>
      </c>
      <c r="L135" s="15">
        <f t="shared" si="30"/>
        <v>0</v>
      </c>
      <c r="M135" s="15">
        <f t="shared" si="31"/>
        <v>3.3750290180962261E-2</v>
      </c>
      <c r="N135" s="15">
        <f t="shared" si="32"/>
        <v>2.0925179912196602E-2</v>
      </c>
      <c r="O135" s="15">
        <f t="shared" si="33"/>
        <v>2.0925179912196602E-2</v>
      </c>
      <c r="P135" s="1">
        <f>'App MESURE'!T131</f>
        <v>1.0076301293061873E-2</v>
      </c>
      <c r="Q135" s="83">
        <v>21.944370533333334</v>
      </c>
      <c r="R135" s="77">
        <f t="shared" ref="R135:R198" si="39">(P135-O135)^2</f>
        <v>1.1769816729271866E-4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7.4999999999999997E-2</v>
      </c>
      <c r="G136" s="15">
        <f t="shared" si="36"/>
        <v>0</v>
      </c>
      <c r="H136" s="15">
        <f t="shared" si="37"/>
        <v>7.4999999999999997E-2</v>
      </c>
      <c r="I136" s="22">
        <f t="shared" si="28"/>
        <v>7.5029474618735922E-2</v>
      </c>
      <c r="J136" s="15">
        <f t="shared" si="38"/>
        <v>7.5029461396888569E-2</v>
      </c>
      <c r="K136" s="15">
        <f t="shared" si="29"/>
        <v>1.3221847353084293E-8</v>
      </c>
      <c r="L136" s="15">
        <f t="shared" si="30"/>
        <v>0</v>
      </c>
      <c r="M136" s="15">
        <f t="shared" si="31"/>
        <v>1.282511026876566E-2</v>
      </c>
      <c r="N136" s="15">
        <f t="shared" si="32"/>
        <v>7.9515683666347096E-3</v>
      </c>
      <c r="O136" s="15">
        <f t="shared" si="33"/>
        <v>7.9515683666347096E-3</v>
      </c>
      <c r="P136" s="1">
        <f>'App MESURE'!T132</f>
        <v>8.8715261384566448E-3</v>
      </c>
      <c r="Q136" s="83">
        <v>22.32559393548387</v>
      </c>
      <c r="R136" s="77">
        <f t="shared" si="39"/>
        <v>8.4632230193557992E-7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0.51249999999999996</v>
      </c>
      <c r="G137" s="24">
        <f t="shared" si="36"/>
        <v>0</v>
      </c>
      <c r="H137" s="24">
        <f t="shared" si="37"/>
        <v>0.51249999999999996</v>
      </c>
      <c r="I137" s="23">
        <f t="shared" si="28"/>
        <v>0.51250001322184735</v>
      </c>
      <c r="J137" s="24">
        <f t="shared" si="38"/>
        <v>0.51249633920882964</v>
      </c>
      <c r="K137" s="24">
        <f t="shared" si="29"/>
        <v>3.6740130177070895E-6</v>
      </c>
      <c r="L137" s="24">
        <f t="shared" si="30"/>
        <v>0</v>
      </c>
      <c r="M137" s="24">
        <f t="shared" si="31"/>
        <v>4.8735419021309501E-3</v>
      </c>
      <c r="N137" s="24">
        <f t="shared" si="32"/>
        <v>3.021595979321189E-3</v>
      </c>
      <c r="O137" s="24">
        <f t="shared" si="33"/>
        <v>3.021595979321189E-3</v>
      </c>
      <c r="P137" s="4">
        <f>'App MESURE'!T133</f>
        <v>7.0096008995213033E-3</v>
      </c>
      <c r="Q137" s="84">
        <v>23.299190419354844</v>
      </c>
      <c r="R137" s="78">
        <f t="shared" si="39"/>
        <v>1.5904183243540315E-5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11.15</v>
      </c>
      <c r="G138" s="15">
        <f t="shared" si="36"/>
        <v>0</v>
      </c>
      <c r="H138" s="15">
        <f t="shared" si="37"/>
        <v>11.15</v>
      </c>
      <c r="I138" s="22">
        <f t="shared" si="28"/>
        <v>11.150003674013018</v>
      </c>
      <c r="J138" s="15">
        <f t="shared" si="38"/>
        <v>11.106885868542385</v>
      </c>
      <c r="K138" s="15">
        <f t="shared" si="29"/>
        <v>4.3117805470632931E-2</v>
      </c>
      <c r="L138" s="15">
        <f t="shared" si="30"/>
        <v>0</v>
      </c>
      <c r="M138" s="15">
        <f t="shared" si="31"/>
        <v>1.8519459228097611E-3</v>
      </c>
      <c r="N138" s="15">
        <f t="shared" si="32"/>
        <v>1.1482064721420519E-3</v>
      </c>
      <c r="O138" s="15">
        <f t="shared" si="33"/>
        <v>1.1482064721420519E-3</v>
      </c>
      <c r="P138" s="1">
        <f>'App MESURE'!T134</f>
        <v>6.5715008433012215E-3</v>
      </c>
      <c r="Q138" s="83">
        <v>22.329512533333332</v>
      </c>
      <c r="R138" s="77">
        <f t="shared" si="39"/>
        <v>2.9412121836246735E-5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9.9250000000000007</v>
      </c>
      <c r="G139" s="15">
        <f t="shared" si="36"/>
        <v>0</v>
      </c>
      <c r="H139" s="15">
        <f t="shared" si="37"/>
        <v>9.9250000000000007</v>
      </c>
      <c r="I139" s="22">
        <f t="shared" si="28"/>
        <v>9.9681178054706336</v>
      </c>
      <c r="J139" s="15">
        <f t="shared" si="38"/>
        <v>9.9348453877223779</v>
      </c>
      <c r="K139" s="15">
        <f t="shared" si="29"/>
        <v>3.3272417748255734E-2</v>
      </c>
      <c r="L139" s="15">
        <f t="shared" si="30"/>
        <v>0</v>
      </c>
      <c r="M139" s="15">
        <f t="shared" si="31"/>
        <v>7.037394506677092E-4</v>
      </c>
      <c r="N139" s="15">
        <f t="shared" si="32"/>
        <v>4.3631845941397972E-4</v>
      </c>
      <c r="O139" s="15">
        <f t="shared" si="33"/>
        <v>4.3631845941397972E-4</v>
      </c>
      <c r="P139" s="1">
        <f>'App MESURE'!T135</f>
        <v>6.7905508714112628E-3</v>
      </c>
      <c r="Q139" s="83">
        <v>21.790187645161293</v>
      </c>
      <c r="R139" s="77">
        <f t="shared" si="39"/>
        <v>4.0376269545676809E-5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15.7125</v>
      </c>
      <c r="G140" s="15">
        <f t="shared" si="36"/>
        <v>0</v>
      </c>
      <c r="H140" s="15">
        <f t="shared" si="37"/>
        <v>15.7125</v>
      </c>
      <c r="I140" s="22">
        <f t="shared" si="28"/>
        <v>15.745772417748256</v>
      </c>
      <c r="J140" s="15">
        <f t="shared" si="38"/>
        <v>15.480312584775545</v>
      </c>
      <c r="K140" s="15">
        <f t="shared" si="29"/>
        <v>0.26545983297271114</v>
      </c>
      <c r="L140" s="15">
        <f t="shared" si="30"/>
        <v>0</v>
      </c>
      <c r="M140" s="15">
        <f t="shared" si="31"/>
        <v>2.6742099125372947E-4</v>
      </c>
      <c r="N140" s="15">
        <f t="shared" si="32"/>
        <v>1.6580101457731226E-4</v>
      </c>
      <c r="O140" s="15">
        <f t="shared" si="33"/>
        <v>1.6580101457731226E-4</v>
      </c>
      <c r="P140" s="1">
        <f>'App MESURE'!T136</f>
        <v>3.0338428893240621E-2</v>
      </c>
      <c r="Q140" s="83">
        <v>16.6579753</v>
      </c>
      <c r="R140" s="77">
        <f t="shared" si="39"/>
        <v>9.1038747310429036E-4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95.712500000000006</v>
      </c>
      <c r="G141" s="15">
        <f t="shared" si="36"/>
        <v>6.491492390334038</v>
      </c>
      <c r="H141" s="15">
        <f t="shared" si="37"/>
        <v>89.221007609665975</v>
      </c>
      <c r="I141" s="22">
        <f t="shared" si="28"/>
        <v>89.486467442638684</v>
      </c>
      <c r="J141" s="15">
        <f t="shared" si="38"/>
        <v>59.890867617050162</v>
      </c>
      <c r="K141" s="15">
        <f t="shared" si="29"/>
        <v>29.595599825588522</v>
      </c>
      <c r="L141" s="15">
        <f t="shared" si="30"/>
        <v>2.4735849990844088</v>
      </c>
      <c r="M141" s="15">
        <f t="shared" si="31"/>
        <v>2.4736866190610853</v>
      </c>
      <c r="N141" s="15">
        <f t="shared" si="32"/>
        <v>1.5336857038178728</v>
      </c>
      <c r="O141" s="15">
        <f t="shared" si="33"/>
        <v>8.0251780941519115</v>
      </c>
      <c r="P141" s="1">
        <f>'App MESURE'!T137</f>
        <v>11.78543913739046</v>
      </c>
      <c r="Q141" s="83">
        <v>15.958417419354836</v>
      </c>
      <c r="R141" s="77">
        <f t="shared" si="39"/>
        <v>14.139563113297458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1.3687499999999999</v>
      </c>
      <c r="G142" s="15">
        <f t="shared" ref="G142:G205" si="40">IF((F142-$J$2)&gt;0,$I$2*(F142-$J$2),0)</f>
        <v>0</v>
      </c>
      <c r="H142" s="15">
        <f t="shared" ref="H142:H205" si="41">F142-G142</f>
        <v>1.3687499999999999</v>
      </c>
      <c r="I142" s="22">
        <f t="shared" si="28"/>
        <v>28.490764826504112</v>
      </c>
      <c r="J142" s="15">
        <f t="shared" si="38"/>
        <v>26.602144213230996</v>
      </c>
      <c r="K142" s="15">
        <f t="shared" ref="K142:K205" si="42">I142-J142</f>
        <v>1.8886206132731154</v>
      </c>
      <c r="L142" s="15">
        <f t="shared" ref="L142:L205" si="43">IF(K142&gt;$N$2,(K142-$N$2)/$L$2,0)</f>
        <v>0</v>
      </c>
      <c r="M142" s="15">
        <f t="shared" si="31"/>
        <v>0.9400009152432125</v>
      </c>
      <c r="N142" s="15">
        <f t="shared" ref="N142:N205" si="44">$M$2*M142</f>
        <v>0.58280056745079178</v>
      </c>
      <c r="O142" s="15">
        <f t="shared" ref="O142:O205" si="45">N142+G142</f>
        <v>0.58280056745079178</v>
      </c>
      <c r="P142" s="1">
        <f>'App MESURE'!T138</f>
        <v>1.1500126475777138E-2</v>
      </c>
      <c r="Q142" s="83">
        <v>14.791910451612901</v>
      </c>
      <c r="R142" s="77">
        <f t="shared" si="39"/>
        <v>0.32638419385824619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12.8375</v>
      </c>
      <c r="G143" s="15">
        <f t="shared" si="40"/>
        <v>0</v>
      </c>
      <c r="H143" s="15">
        <f t="shared" si="41"/>
        <v>12.8375</v>
      </c>
      <c r="I143" s="22">
        <f t="shared" ref="I143:I206" si="46">H143+K142-L142</f>
        <v>14.726120613273116</v>
      </c>
      <c r="J143" s="15">
        <f t="shared" si="38"/>
        <v>14.452855836886243</v>
      </c>
      <c r="K143" s="15">
        <f t="shared" si="42"/>
        <v>0.2732647763868723</v>
      </c>
      <c r="L143" s="15">
        <f t="shared" si="43"/>
        <v>0</v>
      </c>
      <c r="M143" s="15">
        <f t="shared" ref="M143:M206" si="47">L143+M142-N142</f>
        <v>0.35720034779242071</v>
      </c>
      <c r="N143" s="15">
        <f t="shared" si="44"/>
        <v>0.22146421563130084</v>
      </c>
      <c r="O143" s="15">
        <f t="shared" si="45"/>
        <v>0.22146421563130084</v>
      </c>
      <c r="P143" s="1">
        <f>'App MESURE'!T139</f>
        <v>7.1191259135763218E-3</v>
      </c>
      <c r="Q143" s="83">
        <v>14.997574999999999</v>
      </c>
      <c r="R143" s="77">
        <f t="shared" si="39"/>
        <v>4.5943817486099367E-2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60.45</v>
      </c>
      <c r="G144" s="15">
        <f t="shared" si="40"/>
        <v>3.0825026286376618</v>
      </c>
      <c r="H144" s="15">
        <f t="shared" si="41"/>
        <v>57.36749737136234</v>
      </c>
      <c r="I144" s="22">
        <f t="shared" si="46"/>
        <v>57.640762147749214</v>
      </c>
      <c r="J144" s="15">
        <f t="shared" si="38"/>
        <v>47.058056905278455</v>
      </c>
      <c r="K144" s="15">
        <f t="shared" si="42"/>
        <v>10.582705242470759</v>
      </c>
      <c r="L144" s="15">
        <f t="shared" si="43"/>
        <v>0</v>
      </c>
      <c r="M144" s="15">
        <f t="shared" si="47"/>
        <v>0.13573613216111988</v>
      </c>
      <c r="N144" s="15">
        <f t="shared" si="44"/>
        <v>8.4156401939894321E-2</v>
      </c>
      <c r="O144" s="15">
        <f t="shared" si="45"/>
        <v>3.1666590305775562</v>
      </c>
      <c r="P144" s="1">
        <f>'App MESURE'!T140</f>
        <v>0.88156683812885805</v>
      </c>
      <c r="Q144" s="83">
        <v>16.113897548387097</v>
      </c>
      <c r="R144" s="77">
        <f t="shared" si="39"/>
        <v>5.2216463279899976</v>
      </c>
    </row>
    <row r="145" spans="1:24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66.643749999999997</v>
      </c>
      <c r="G145" s="15">
        <f t="shared" si="40"/>
        <v>3.6812812273333559</v>
      </c>
      <c r="H145" s="15">
        <f t="shared" si="41"/>
        <v>62.962468772666639</v>
      </c>
      <c r="I145" s="22">
        <f t="shared" si="46"/>
        <v>73.545174015137405</v>
      </c>
      <c r="J145" s="15">
        <f t="shared" si="38"/>
        <v>56.139318758787695</v>
      </c>
      <c r="K145" s="15">
        <f t="shared" si="42"/>
        <v>17.40585525634971</v>
      </c>
      <c r="L145" s="15">
        <f t="shared" si="43"/>
        <v>0.41146767334912365</v>
      </c>
      <c r="M145" s="15">
        <f t="shared" si="47"/>
        <v>0.46304740357034918</v>
      </c>
      <c r="N145" s="15">
        <f t="shared" si="44"/>
        <v>0.28708939021361651</v>
      </c>
      <c r="O145" s="15">
        <f t="shared" si="45"/>
        <v>3.9683706175469724</v>
      </c>
      <c r="P145" s="1">
        <f>'App MESURE'!T141</f>
        <v>1.6840566161099917</v>
      </c>
      <c r="Q145" s="83">
        <v>17.029173833333335</v>
      </c>
      <c r="R145" s="77">
        <f t="shared" si="39"/>
        <v>5.2180904571610291</v>
      </c>
    </row>
    <row r="146" spans="1:24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7.0125000000000002</v>
      </c>
      <c r="G146" s="15">
        <f t="shared" si="40"/>
        <v>0</v>
      </c>
      <c r="H146" s="15">
        <f t="shared" si="41"/>
        <v>7.0125000000000002</v>
      </c>
      <c r="I146" s="22">
        <f t="shared" si="46"/>
        <v>24.006887583000587</v>
      </c>
      <c r="J146" s="15">
        <f t="shared" si="38"/>
        <v>23.270445727590655</v>
      </c>
      <c r="K146" s="15">
        <f t="shared" si="42"/>
        <v>0.73644185540993234</v>
      </c>
      <c r="L146" s="15">
        <f t="shared" si="43"/>
        <v>0</v>
      </c>
      <c r="M146" s="15">
        <f t="shared" si="47"/>
        <v>0.17595801335673267</v>
      </c>
      <c r="N146" s="15">
        <f t="shared" si="44"/>
        <v>0.10909396828117425</v>
      </c>
      <c r="O146" s="15">
        <f t="shared" si="45"/>
        <v>0.10909396828117425</v>
      </c>
      <c r="P146" s="1">
        <f>'App MESURE'!T142</f>
        <v>8.5867611019135912E-2</v>
      </c>
      <c r="Q146" s="83">
        <v>18.243317709677417</v>
      </c>
      <c r="R146" s="77">
        <f t="shared" si="39"/>
        <v>5.3946367166384109E-4</v>
      </c>
    </row>
    <row r="147" spans="1:24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0.63124999999999998</v>
      </c>
      <c r="G147" s="15">
        <f t="shared" si="40"/>
        <v>0</v>
      </c>
      <c r="H147" s="15">
        <f t="shared" si="41"/>
        <v>0.63124999999999998</v>
      </c>
      <c r="I147" s="22">
        <f t="shared" si="46"/>
        <v>1.3676918554099324</v>
      </c>
      <c r="J147" s="15">
        <f t="shared" si="38"/>
        <v>1.3675866926261631</v>
      </c>
      <c r="K147" s="15">
        <f t="shared" si="42"/>
        <v>1.0516278376937471E-4</v>
      </c>
      <c r="L147" s="15">
        <f t="shared" si="43"/>
        <v>0</v>
      </c>
      <c r="M147" s="15">
        <f t="shared" si="47"/>
        <v>6.6864045075558418E-2</v>
      </c>
      <c r="N147" s="15">
        <f t="shared" si="44"/>
        <v>4.1455707946846221E-2</v>
      </c>
      <c r="O147" s="15">
        <f t="shared" si="45"/>
        <v>4.1455707946846221E-2</v>
      </c>
      <c r="P147" s="1">
        <f>'App MESURE'!T143</f>
        <v>6.5715008433012215E-3</v>
      </c>
      <c r="Q147" s="83">
        <v>20.3984202</v>
      </c>
      <c r="R147" s="77">
        <f t="shared" si="39"/>
        <v>1.2169079052430194E-3</v>
      </c>
    </row>
    <row r="148" spans="1:24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0.41249999999999998</v>
      </c>
      <c r="G148" s="15">
        <f t="shared" si="40"/>
        <v>0</v>
      </c>
      <c r="H148" s="15">
        <f t="shared" si="41"/>
        <v>0.41249999999999998</v>
      </c>
      <c r="I148" s="22">
        <f t="shared" si="46"/>
        <v>0.41260516278376935</v>
      </c>
      <c r="J148" s="15">
        <f t="shared" si="38"/>
        <v>0.41260296417568754</v>
      </c>
      <c r="K148" s="15">
        <f t="shared" si="42"/>
        <v>2.1986080818159337E-6</v>
      </c>
      <c r="L148" s="15">
        <f t="shared" si="43"/>
        <v>0</v>
      </c>
      <c r="M148" s="15">
        <f t="shared" si="47"/>
        <v>2.5408337128712197E-2</v>
      </c>
      <c r="N148" s="15">
        <f t="shared" si="44"/>
        <v>1.5753169019801561E-2</v>
      </c>
      <c r="O148" s="15">
        <f t="shared" si="45"/>
        <v>1.5753169019801561E-2</v>
      </c>
      <c r="P148" s="1">
        <f>'App MESURE'!T144</f>
        <v>6.7905508714112628E-3</v>
      </c>
      <c r="Q148" s="83">
        <v>22.326397387096776</v>
      </c>
      <c r="R148" s="77">
        <f t="shared" si="39"/>
        <v>8.0328524073855148E-5</v>
      </c>
    </row>
    <row r="149" spans="1:24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0.63749999999999996</v>
      </c>
      <c r="G149" s="24">
        <f t="shared" si="40"/>
        <v>0</v>
      </c>
      <c r="H149" s="24">
        <f t="shared" si="41"/>
        <v>0.63749999999999996</v>
      </c>
      <c r="I149" s="23">
        <f t="shared" si="46"/>
        <v>0.63750219860808177</v>
      </c>
      <c r="J149" s="24">
        <f t="shared" si="38"/>
        <v>0.63749404477742544</v>
      </c>
      <c r="K149" s="24">
        <f t="shared" si="42"/>
        <v>8.1538306563322394E-6</v>
      </c>
      <c r="L149" s="24">
        <f t="shared" si="43"/>
        <v>0</v>
      </c>
      <c r="M149" s="24">
        <f t="shared" si="47"/>
        <v>9.6551681089106361E-3</v>
      </c>
      <c r="N149" s="24">
        <f t="shared" si="44"/>
        <v>5.986204227524594E-3</v>
      </c>
      <c r="O149" s="24">
        <f t="shared" si="45"/>
        <v>5.986204227524594E-3</v>
      </c>
      <c r="P149" s="4">
        <f>'App MESURE'!T145</f>
        <v>6.7905508714112628E-3</v>
      </c>
      <c r="Q149" s="84">
        <v>22.28758777419355</v>
      </c>
      <c r="R149" s="78">
        <f t="shared" si="39"/>
        <v>6.4697352353174769E-7</v>
      </c>
    </row>
    <row r="150" spans="1:24" s="1" customFormat="1" ht="13.5" thickBot="1" x14ac:dyDescent="0.25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5.4562499999999998</v>
      </c>
      <c r="G150" s="15">
        <f t="shared" si="40"/>
        <v>0</v>
      </c>
      <c r="H150" s="15">
        <f t="shared" si="41"/>
        <v>5.4562499999999998</v>
      </c>
      <c r="I150" s="22">
        <f t="shared" si="46"/>
        <v>5.4562581538306558</v>
      </c>
      <c r="J150" s="15">
        <f t="shared" si="38"/>
        <v>5.4511886006134072</v>
      </c>
      <c r="K150" s="15">
        <f t="shared" si="42"/>
        <v>5.0695532172486679E-3</v>
      </c>
      <c r="L150" s="15">
        <f t="shared" si="43"/>
        <v>0</v>
      </c>
      <c r="M150" s="15">
        <f t="shared" si="47"/>
        <v>3.6689638813860422E-3</v>
      </c>
      <c r="N150" s="15">
        <f t="shared" si="44"/>
        <v>2.2747576064593459E-3</v>
      </c>
      <c r="O150" s="15">
        <f t="shared" si="45"/>
        <v>2.2747576064593459E-3</v>
      </c>
      <c r="Q150" s="83">
        <v>22.337118433333334</v>
      </c>
      <c r="R150" s="77"/>
      <c r="S150" s="43">
        <v>2.0000000000000011E-2</v>
      </c>
      <c r="T150" s="44">
        <v>225.3657167378575</v>
      </c>
      <c r="U150" s="25">
        <v>0.20067786770246138</v>
      </c>
      <c r="V150" s="42">
        <v>29.825675008376699</v>
      </c>
      <c r="W150" s="25">
        <v>1.0000000000000009E-2</v>
      </c>
      <c r="X150" s="42">
        <v>12.711045845519413</v>
      </c>
    </row>
    <row r="151" spans="1:24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40.206249999999997</v>
      </c>
      <c r="G151" s="15">
        <f t="shared" si="40"/>
        <v>1.12544523088251</v>
      </c>
      <c r="H151" s="15">
        <f t="shared" si="41"/>
        <v>39.080804769117485</v>
      </c>
      <c r="I151" s="22">
        <f t="shared" si="46"/>
        <v>39.085874322334732</v>
      </c>
      <c r="J151" s="15">
        <f t="shared" si="38"/>
        <v>37.037004112755653</v>
      </c>
      <c r="K151" s="15">
        <f t="shared" si="42"/>
        <v>2.0488702095790785</v>
      </c>
      <c r="L151" s="15">
        <f t="shared" si="43"/>
        <v>0</v>
      </c>
      <c r="M151" s="15">
        <f t="shared" si="47"/>
        <v>1.3942062749266963E-3</v>
      </c>
      <c r="N151" s="15">
        <f t="shared" si="44"/>
        <v>8.6440789045455165E-4</v>
      </c>
      <c r="O151" s="15">
        <f t="shared" si="45"/>
        <v>1.1263096387729645</v>
      </c>
      <c r="Q151" s="83">
        <v>21.101964225806451</v>
      </c>
      <c r="R151" s="77"/>
    </row>
    <row r="152" spans="1:24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171.5625</v>
      </c>
      <c r="G152" s="15">
        <f t="shared" si="40"/>
        <v>13.824264412302703</v>
      </c>
      <c r="H152" s="15">
        <f t="shared" si="41"/>
        <v>157.73823558769729</v>
      </c>
      <c r="I152" s="22">
        <f t="shared" si="46"/>
        <v>159.78710579727635</v>
      </c>
      <c r="J152" s="15">
        <f t="shared" si="38"/>
        <v>75.943515795787405</v>
      </c>
      <c r="K152" s="15">
        <f t="shared" si="42"/>
        <v>83.843590001488948</v>
      </c>
      <c r="L152" s="15">
        <f t="shared" si="43"/>
        <v>11.650620645125619</v>
      </c>
      <c r="M152" s="15">
        <f t="shared" si="47"/>
        <v>11.651150443510092</v>
      </c>
      <c r="N152" s="15">
        <f t="shared" si="44"/>
        <v>7.2237132749762569</v>
      </c>
      <c r="O152" s="15">
        <f t="shared" si="45"/>
        <v>21.047977687278959</v>
      </c>
      <c r="Q152" s="83">
        <v>16.933026133333335</v>
      </c>
      <c r="R152" s="77"/>
    </row>
    <row r="153" spans="1:24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41.987499999999997</v>
      </c>
      <c r="G153" s="15">
        <f t="shared" si="40"/>
        <v>1.2976469469554395</v>
      </c>
      <c r="H153" s="15">
        <f t="shared" si="41"/>
        <v>40.689853053044558</v>
      </c>
      <c r="I153" s="22">
        <f t="shared" si="46"/>
        <v>112.88282240940789</v>
      </c>
      <c r="J153" s="15">
        <f t="shared" si="38"/>
        <v>64.73422713699722</v>
      </c>
      <c r="K153" s="15">
        <f t="shared" si="42"/>
        <v>48.148595272410674</v>
      </c>
      <c r="L153" s="15">
        <f t="shared" si="43"/>
        <v>5.6121621151075116</v>
      </c>
      <c r="M153" s="15">
        <f t="shared" si="47"/>
        <v>10.039599283641346</v>
      </c>
      <c r="N153" s="15">
        <f t="shared" si="44"/>
        <v>6.2245515558576345</v>
      </c>
      <c r="O153" s="15">
        <f t="shared" si="45"/>
        <v>7.5221985028130742</v>
      </c>
      <c r="Q153" s="83">
        <v>15.674383306451611</v>
      </c>
      <c r="R153" s="77"/>
    </row>
    <row r="154" spans="1:24" s="1" customFormat="1" x14ac:dyDescent="0.2">
      <c r="A154" s="16">
        <v>37622</v>
      </c>
      <c r="B154" s="1">
        <f t="shared" ref="B154:B217" si="48">B142</f>
        <v>1</v>
      </c>
      <c r="C154" s="46"/>
      <c r="D154" s="46"/>
      <c r="E154" s="46">
        <v>58.15714286</v>
      </c>
      <c r="F154" s="50">
        <v>38.837499999999999</v>
      </c>
      <c r="G154" s="15">
        <f t="shared" si="40"/>
        <v>0.99312180695278562</v>
      </c>
      <c r="H154" s="15">
        <f t="shared" si="41"/>
        <v>37.844378193047213</v>
      </c>
      <c r="I154" s="22">
        <f t="shared" si="46"/>
        <v>80.380811350350371</v>
      </c>
      <c r="J154" s="15">
        <f t="shared" si="38"/>
        <v>50.468344152959162</v>
      </c>
      <c r="K154" s="15">
        <f t="shared" si="42"/>
        <v>29.912467197391209</v>
      </c>
      <c r="L154" s="15">
        <f t="shared" si="43"/>
        <v>2.5271888866509657</v>
      </c>
      <c r="M154" s="15">
        <f t="shared" si="47"/>
        <v>6.342236614434678</v>
      </c>
      <c r="N154" s="15">
        <f t="shared" si="44"/>
        <v>3.9321867009495004</v>
      </c>
      <c r="O154" s="15">
        <f t="shared" si="45"/>
        <v>4.9253085079022858</v>
      </c>
      <c r="Q154" s="83">
        <v>12.817924241935485</v>
      </c>
      <c r="R154" s="77"/>
    </row>
    <row r="155" spans="1:24" s="1" customFormat="1" x14ac:dyDescent="0.2">
      <c r="A155" s="16">
        <v>37653</v>
      </c>
      <c r="B155" s="1">
        <f t="shared" si="48"/>
        <v>2</v>
      </c>
      <c r="C155" s="46"/>
      <c r="D155" s="46"/>
      <c r="E155" s="46">
        <v>34.692857140000001</v>
      </c>
      <c r="F155" s="50">
        <v>26.606249999999999</v>
      </c>
      <c r="G155" s="15">
        <f t="shared" si="40"/>
        <v>0</v>
      </c>
      <c r="H155" s="15">
        <f t="shared" si="41"/>
        <v>26.606249999999999</v>
      </c>
      <c r="I155" s="22">
        <f t="shared" si="46"/>
        <v>53.991528310740243</v>
      </c>
      <c r="J155" s="15">
        <f t="shared" si="38"/>
        <v>41.866386882632305</v>
      </c>
      <c r="K155" s="15">
        <f t="shared" si="42"/>
        <v>12.125141428107938</v>
      </c>
      <c r="L155" s="15">
        <f t="shared" si="43"/>
        <v>0</v>
      </c>
      <c r="M155" s="15">
        <f t="shared" si="47"/>
        <v>2.4100499134851776</v>
      </c>
      <c r="N155" s="15">
        <f t="shared" si="44"/>
        <v>1.4942309463608101</v>
      </c>
      <c r="O155" s="15">
        <f t="shared" si="45"/>
        <v>1.4942309463608101</v>
      </c>
      <c r="Q155" s="83">
        <v>13.143079589285716</v>
      </c>
      <c r="R155" s="77"/>
    </row>
    <row r="156" spans="1:24" s="1" customFormat="1" x14ac:dyDescent="0.2">
      <c r="A156" s="16">
        <v>37681</v>
      </c>
      <c r="B156" s="1">
        <f t="shared" si="48"/>
        <v>3</v>
      </c>
      <c r="C156" s="46"/>
      <c r="D156" s="46"/>
      <c r="E156" s="46">
        <v>72.180952379999994</v>
      </c>
      <c r="F156" s="50">
        <v>41.793750000000003</v>
      </c>
      <c r="G156" s="15">
        <f t="shared" si="40"/>
        <v>1.2789162339790863</v>
      </c>
      <c r="H156" s="15">
        <f t="shared" si="41"/>
        <v>40.514833766020914</v>
      </c>
      <c r="I156" s="22">
        <f t="shared" si="46"/>
        <v>52.639975194128851</v>
      </c>
      <c r="J156" s="15">
        <f t="shared" si="38"/>
        <v>44.659908544379149</v>
      </c>
      <c r="K156" s="15">
        <f t="shared" si="42"/>
        <v>7.9800666497497019</v>
      </c>
      <c r="L156" s="15">
        <f t="shared" si="43"/>
        <v>0</v>
      </c>
      <c r="M156" s="15">
        <f t="shared" si="47"/>
        <v>0.9158189671243675</v>
      </c>
      <c r="N156" s="15">
        <f t="shared" si="44"/>
        <v>0.56780775961710783</v>
      </c>
      <c r="O156" s="15">
        <f t="shared" si="45"/>
        <v>1.8467239935961941</v>
      </c>
      <c r="Q156" s="83">
        <v>16.608471258064512</v>
      </c>
      <c r="R156" s="77"/>
    </row>
    <row r="157" spans="1:24" s="1" customFormat="1" x14ac:dyDescent="0.2">
      <c r="A157" s="16">
        <v>37712</v>
      </c>
      <c r="B157" s="1">
        <f t="shared" si="48"/>
        <v>4</v>
      </c>
      <c r="C157" s="46"/>
      <c r="D157" s="46"/>
      <c r="E157" s="46">
        <v>38.561904759999997</v>
      </c>
      <c r="F157" s="50">
        <v>36.612499999999997</v>
      </c>
      <c r="G157" s="15">
        <f t="shared" si="40"/>
        <v>0.77802071599852995</v>
      </c>
      <c r="H157" s="15">
        <f t="shared" si="41"/>
        <v>35.834479284001468</v>
      </c>
      <c r="I157" s="22">
        <f t="shared" si="46"/>
        <v>43.81454593375117</v>
      </c>
      <c r="J157" s="15">
        <f t="shared" si="38"/>
        <v>39.120343505537434</v>
      </c>
      <c r="K157" s="15">
        <f t="shared" si="42"/>
        <v>4.6942024282137353</v>
      </c>
      <c r="L157" s="15">
        <f t="shared" si="43"/>
        <v>0</v>
      </c>
      <c r="M157" s="15">
        <f t="shared" si="47"/>
        <v>0.34801120750725967</v>
      </c>
      <c r="N157" s="15">
        <f t="shared" si="44"/>
        <v>0.215766948654501</v>
      </c>
      <c r="O157" s="15">
        <f t="shared" si="45"/>
        <v>0.99378766465303092</v>
      </c>
      <c r="Q157" s="83">
        <v>17.024002100000001</v>
      </c>
      <c r="R157" s="77"/>
    </row>
    <row r="158" spans="1:24" s="1" customFormat="1" x14ac:dyDescent="0.2">
      <c r="A158" s="16">
        <v>37742</v>
      </c>
      <c r="B158" s="1">
        <f t="shared" si="48"/>
        <v>5</v>
      </c>
      <c r="C158" s="46"/>
      <c r="D158" s="46"/>
      <c r="E158" s="46">
        <v>15.78095238</v>
      </c>
      <c r="F158" s="50">
        <v>10.018750000000001</v>
      </c>
      <c r="G158" s="15">
        <f t="shared" si="40"/>
        <v>0</v>
      </c>
      <c r="H158" s="15">
        <f t="shared" si="41"/>
        <v>10.018750000000001</v>
      </c>
      <c r="I158" s="22">
        <f t="shared" si="46"/>
        <v>14.712952428213736</v>
      </c>
      <c r="J158" s="15">
        <f t="shared" si="38"/>
        <v>14.585480065334245</v>
      </c>
      <c r="K158" s="15">
        <f t="shared" si="42"/>
        <v>0.12747236287949093</v>
      </c>
      <c r="L158" s="15">
        <f t="shared" si="43"/>
        <v>0</v>
      </c>
      <c r="M158" s="15">
        <f t="shared" si="47"/>
        <v>0.13224425885275867</v>
      </c>
      <c r="N158" s="15">
        <f t="shared" si="44"/>
        <v>8.1991440488710376E-2</v>
      </c>
      <c r="O158" s="15">
        <f t="shared" si="45"/>
        <v>8.1991440488710376E-2</v>
      </c>
      <c r="Q158" s="83">
        <v>20.495284483870972</v>
      </c>
      <c r="R158" s="77"/>
    </row>
    <row r="159" spans="1:24" s="1" customFormat="1" x14ac:dyDescent="0.2">
      <c r="A159" s="16">
        <v>37773</v>
      </c>
      <c r="B159" s="1">
        <f t="shared" si="48"/>
        <v>6</v>
      </c>
      <c r="C159" s="46"/>
      <c r="D159" s="46"/>
      <c r="E159" s="46">
        <v>3.9619047620000001</v>
      </c>
      <c r="F159" s="50">
        <v>0.96250000000000002</v>
      </c>
      <c r="G159" s="15">
        <f t="shared" si="40"/>
        <v>0</v>
      </c>
      <c r="H159" s="15">
        <f t="shared" si="41"/>
        <v>0.96250000000000002</v>
      </c>
      <c r="I159" s="22">
        <f t="shared" si="46"/>
        <v>1.0899723628794908</v>
      </c>
      <c r="J159" s="15">
        <f t="shared" si="38"/>
        <v>1.0899329712405983</v>
      </c>
      <c r="K159" s="15">
        <f t="shared" si="42"/>
        <v>3.9391638892549707E-5</v>
      </c>
      <c r="L159" s="15">
        <f t="shared" si="43"/>
        <v>0</v>
      </c>
      <c r="M159" s="15">
        <f t="shared" si="47"/>
        <v>5.0252818364048296E-2</v>
      </c>
      <c r="N159" s="15">
        <f t="shared" si="44"/>
        <v>3.1156747385709942E-2</v>
      </c>
      <c r="O159" s="15">
        <f t="shared" si="45"/>
        <v>3.1156747385709942E-2</v>
      </c>
      <c r="Q159" s="83">
        <v>22.5283315</v>
      </c>
      <c r="R159" s="77"/>
    </row>
    <row r="160" spans="1:24" s="1" customFormat="1" x14ac:dyDescent="0.2">
      <c r="A160" s="16">
        <v>37803</v>
      </c>
      <c r="B160" s="1">
        <f t="shared" si="48"/>
        <v>7</v>
      </c>
      <c r="C160" s="46"/>
      <c r="D160" s="46"/>
      <c r="E160" s="46">
        <v>1.35</v>
      </c>
      <c r="F160" s="50">
        <v>8.1250000000000003E-2</v>
      </c>
      <c r="G160" s="15">
        <f t="shared" si="40"/>
        <v>0</v>
      </c>
      <c r="H160" s="15">
        <f t="shared" si="41"/>
        <v>8.1250000000000003E-2</v>
      </c>
      <c r="I160" s="22">
        <f t="shared" si="46"/>
        <v>8.1289391638892552E-2</v>
      </c>
      <c r="J160" s="15">
        <f t="shared" si="38"/>
        <v>8.1289377727924897E-2</v>
      </c>
      <c r="K160" s="15">
        <f t="shared" si="42"/>
        <v>1.3910967655572648E-8</v>
      </c>
      <c r="L160" s="15">
        <f t="shared" si="43"/>
        <v>0</v>
      </c>
      <c r="M160" s="15">
        <f t="shared" si="47"/>
        <v>1.9096070978338354E-2</v>
      </c>
      <c r="N160" s="15">
        <f t="shared" si="44"/>
        <v>1.183956400656978E-2</v>
      </c>
      <c r="O160" s="15">
        <f t="shared" si="45"/>
        <v>1.183956400656978E-2</v>
      </c>
      <c r="Q160" s="83">
        <v>23.673281709677426</v>
      </c>
      <c r="R160" s="77"/>
    </row>
    <row r="161" spans="1:18" s="1" customFormat="1" ht="13.5" thickBot="1" x14ac:dyDescent="0.25">
      <c r="A161" s="16">
        <v>37834</v>
      </c>
      <c r="B161" s="4">
        <f t="shared" si="48"/>
        <v>8</v>
      </c>
      <c r="C161" s="47"/>
      <c r="D161" s="47"/>
      <c r="E161" s="47">
        <v>5.8809523810000002</v>
      </c>
      <c r="F161" s="57">
        <v>0.3125</v>
      </c>
      <c r="G161" s="24">
        <f t="shared" si="40"/>
        <v>0</v>
      </c>
      <c r="H161" s="24">
        <f t="shared" si="41"/>
        <v>0.3125</v>
      </c>
      <c r="I161" s="23">
        <f t="shared" si="46"/>
        <v>0.31250001391096766</v>
      </c>
      <c r="J161" s="24">
        <f t="shared" si="38"/>
        <v>0.31249936389827015</v>
      </c>
      <c r="K161" s="24">
        <f t="shared" si="42"/>
        <v>6.5001269750064594E-7</v>
      </c>
      <c r="L161" s="24">
        <f t="shared" si="43"/>
        <v>0</v>
      </c>
      <c r="M161" s="24">
        <f t="shared" si="47"/>
        <v>7.2565069717685747E-3</v>
      </c>
      <c r="N161" s="24">
        <f t="shared" si="44"/>
        <v>4.4990343224965163E-3</v>
      </c>
      <c r="O161" s="24">
        <f t="shared" si="45"/>
        <v>4.4990343224965163E-3</v>
      </c>
      <c r="P161" s="4"/>
      <c r="Q161" s="84">
        <v>25.072177032258061</v>
      </c>
      <c r="R161" s="78"/>
    </row>
    <row r="162" spans="1:18" s="1" customFormat="1" x14ac:dyDescent="0.2">
      <c r="A162" s="16">
        <v>37865</v>
      </c>
      <c r="B162" s="1">
        <f t="shared" si="48"/>
        <v>9</v>
      </c>
      <c r="C162" s="46"/>
      <c r="D162" s="46"/>
      <c r="E162" s="46">
        <v>1.447619048</v>
      </c>
      <c r="F162" s="50">
        <v>0.58125000000000004</v>
      </c>
      <c r="G162" s="15">
        <f t="shared" si="40"/>
        <v>0</v>
      </c>
      <c r="H162" s="15">
        <f t="shared" si="41"/>
        <v>0.58125000000000004</v>
      </c>
      <c r="I162" s="22">
        <f t="shared" si="46"/>
        <v>0.58125065001269749</v>
      </c>
      <c r="J162" s="15">
        <f t="shared" si="38"/>
        <v>0.58124538733344622</v>
      </c>
      <c r="K162" s="15">
        <f t="shared" si="42"/>
        <v>5.2626792512722176E-6</v>
      </c>
      <c r="L162" s="15">
        <f t="shared" si="43"/>
        <v>0</v>
      </c>
      <c r="M162" s="15">
        <f t="shared" si="47"/>
        <v>2.7574726492720584E-3</v>
      </c>
      <c r="N162" s="15">
        <f t="shared" si="44"/>
        <v>1.7096330425486763E-3</v>
      </c>
      <c r="O162" s="15">
        <f t="shared" si="45"/>
        <v>1.7096330425486763E-3</v>
      </c>
      <c r="Q162" s="83">
        <v>23.429366099999999</v>
      </c>
      <c r="R162" s="77"/>
    </row>
    <row r="163" spans="1:18" s="1" customFormat="1" x14ac:dyDescent="0.2">
      <c r="A163" s="16">
        <v>37895</v>
      </c>
      <c r="B163" s="1">
        <f t="shared" si="48"/>
        <v>10</v>
      </c>
      <c r="C163" s="46"/>
      <c r="D163" s="46"/>
      <c r="E163" s="46">
        <v>123.2095238</v>
      </c>
      <c r="F163" s="50">
        <v>101.73125</v>
      </c>
      <c r="G163" s="15">
        <f t="shared" si="40"/>
        <v>7.073352925696252</v>
      </c>
      <c r="H163" s="15">
        <f t="shared" si="41"/>
        <v>94.657897074303747</v>
      </c>
      <c r="I163" s="22">
        <f t="shared" si="46"/>
        <v>94.657902336983</v>
      </c>
      <c r="J163" s="15">
        <f t="shared" si="38"/>
        <v>70.745997443640178</v>
      </c>
      <c r="K163" s="15">
        <f t="shared" si="42"/>
        <v>23.911904893342822</v>
      </c>
      <c r="L163" s="15">
        <f t="shared" si="43"/>
        <v>1.5120844748195612</v>
      </c>
      <c r="M163" s="15">
        <f t="shared" si="47"/>
        <v>1.5131323144262845</v>
      </c>
      <c r="N163" s="15">
        <f t="shared" si="44"/>
        <v>0.93814203494429638</v>
      </c>
      <c r="O163" s="15">
        <f t="shared" si="45"/>
        <v>8.0114949606405474</v>
      </c>
      <c r="Q163" s="83">
        <v>19.903221806451619</v>
      </c>
      <c r="R163" s="77"/>
    </row>
    <row r="164" spans="1:18" s="1" customFormat="1" x14ac:dyDescent="0.2">
      <c r="A164" s="16">
        <v>37926</v>
      </c>
      <c r="B164" s="1">
        <f t="shared" si="48"/>
        <v>11</v>
      </c>
      <c r="C164" s="46"/>
      <c r="D164" s="46"/>
      <c r="E164" s="46">
        <v>78.47619048</v>
      </c>
      <c r="F164" s="50">
        <v>74.03125</v>
      </c>
      <c r="G164" s="15">
        <f t="shared" si="40"/>
        <v>4.3954651866252945</v>
      </c>
      <c r="H164" s="15">
        <f t="shared" si="41"/>
        <v>69.635784813374698</v>
      </c>
      <c r="I164" s="22">
        <f t="shared" si="46"/>
        <v>92.035605231897961</v>
      </c>
      <c r="J164" s="15">
        <f t="shared" si="38"/>
        <v>62.257529394520645</v>
      </c>
      <c r="K164" s="15">
        <f t="shared" si="42"/>
        <v>29.778075837377315</v>
      </c>
      <c r="L164" s="15">
        <f t="shared" si="43"/>
        <v>2.5044541402139382</v>
      </c>
      <c r="M164" s="15">
        <f t="shared" si="47"/>
        <v>3.0794444196959265</v>
      </c>
      <c r="N164" s="15">
        <f t="shared" si="44"/>
        <v>1.9092555402114744</v>
      </c>
      <c r="O164" s="15">
        <f t="shared" si="45"/>
        <v>6.3047207268367691</v>
      </c>
      <c r="Q164" s="83">
        <v>16.636379999999999</v>
      </c>
      <c r="R164" s="77"/>
    </row>
    <row r="165" spans="1:18" s="1" customFormat="1" x14ac:dyDescent="0.2">
      <c r="A165" s="16">
        <v>37956</v>
      </c>
      <c r="B165" s="1">
        <f t="shared" si="48"/>
        <v>12</v>
      </c>
      <c r="C165" s="46"/>
      <c r="D165" s="46"/>
      <c r="E165" s="46">
        <v>88.428571430000005</v>
      </c>
      <c r="F165" s="50">
        <v>74.231250000000003</v>
      </c>
      <c r="G165" s="15">
        <f t="shared" si="40"/>
        <v>4.4148001161492729</v>
      </c>
      <c r="H165" s="15">
        <f t="shared" si="41"/>
        <v>69.816449883850737</v>
      </c>
      <c r="I165" s="22">
        <f t="shared" si="46"/>
        <v>97.090071581014115</v>
      </c>
      <c r="J165" s="15">
        <f t="shared" si="38"/>
        <v>56.832128195096537</v>
      </c>
      <c r="K165" s="15">
        <f t="shared" si="42"/>
        <v>40.257943385917578</v>
      </c>
      <c r="L165" s="15">
        <f t="shared" si="43"/>
        <v>4.2773146230981443</v>
      </c>
      <c r="M165" s="15">
        <f t="shared" si="47"/>
        <v>5.4475035025825962</v>
      </c>
      <c r="N165" s="15">
        <f t="shared" si="44"/>
        <v>3.3774521716012096</v>
      </c>
      <c r="O165" s="15">
        <f t="shared" si="45"/>
        <v>7.7922522877504825</v>
      </c>
      <c r="Q165" s="83">
        <v>13.951094129032256</v>
      </c>
      <c r="R165" s="77"/>
    </row>
    <row r="166" spans="1:18" s="1" customFormat="1" x14ac:dyDescent="0.2">
      <c r="A166" s="16">
        <v>37987</v>
      </c>
      <c r="B166" s="1">
        <f t="shared" si="48"/>
        <v>1</v>
      </c>
      <c r="C166" s="46"/>
      <c r="D166" s="46"/>
      <c r="E166" s="46">
        <v>2.723809524</v>
      </c>
      <c r="F166" s="50">
        <v>4.8687500000000004</v>
      </c>
      <c r="G166" s="15">
        <f t="shared" si="40"/>
        <v>0</v>
      </c>
      <c r="H166" s="15">
        <f t="shared" si="41"/>
        <v>4.8687500000000004</v>
      </c>
      <c r="I166" s="22">
        <f t="shared" si="46"/>
        <v>40.849378762819434</v>
      </c>
      <c r="J166" s="15">
        <f t="shared" si="38"/>
        <v>34.793268841184016</v>
      </c>
      <c r="K166" s="15">
        <f t="shared" si="42"/>
        <v>6.0561099216354179</v>
      </c>
      <c r="L166" s="15">
        <f t="shared" si="43"/>
        <v>0</v>
      </c>
      <c r="M166" s="15">
        <f t="shared" si="47"/>
        <v>2.0700513309813866</v>
      </c>
      <c r="N166" s="15">
        <f t="shared" si="44"/>
        <v>1.2834318252084598</v>
      </c>
      <c r="O166" s="15">
        <f t="shared" si="45"/>
        <v>1.2834318252084598</v>
      </c>
      <c r="Q166" s="83">
        <v>13.165455467741937</v>
      </c>
      <c r="R166" s="77"/>
    </row>
    <row r="167" spans="1:18" s="1" customFormat="1" x14ac:dyDescent="0.2">
      <c r="A167" s="16">
        <v>38018</v>
      </c>
      <c r="B167" s="1">
        <f t="shared" si="48"/>
        <v>2</v>
      </c>
      <c r="C167" s="46"/>
      <c r="D167" s="46"/>
      <c r="E167" s="46">
        <v>34.042857140000002</v>
      </c>
      <c r="F167" s="50">
        <v>29.806249999999999</v>
      </c>
      <c r="G167" s="15">
        <f t="shared" si="40"/>
        <v>0.1200288956356528</v>
      </c>
      <c r="H167" s="15">
        <f t="shared" si="41"/>
        <v>29.686221104364346</v>
      </c>
      <c r="I167" s="22">
        <f t="shared" si="46"/>
        <v>35.742331025999761</v>
      </c>
      <c r="J167" s="15">
        <f t="shared" si="38"/>
        <v>32.030303796510843</v>
      </c>
      <c r="K167" s="15">
        <f t="shared" si="42"/>
        <v>3.7120272294889176</v>
      </c>
      <c r="L167" s="15">
        <f t="shared" si="43"/>
        <v>0</v>
      </c>
      <c r="M167" s="15">
        <f t="shared" si="47"/>
        <v>0.78661950577292683</v>
      </c>
      <c r="N167" s="15">
        <f t="shared" si="44"/>
        <v>0.48770409357921463</v>
      </c>
      <c r="O167" s="15">
        <f t="shared" si="45"/>
        <v>0.6077329892148674</v>
      </c>
      <c r="Q167" s="83">
        <v>14.374333862068964</v>
      </c>
      <c r="R167" s="77"/>
    </row>
    <row r="168" spans="1:18" s="1" customFormat="1" x14ac:dyDescent="0.2">
      <c r="A168" s="16">
        <v>38047</v>
      </c>
      <c r="B168" s="1">
        <f t="shared" si="48"/>
        <v>3</v>
      </c>
      <c r="C168" s="46"/>
      <c r="D168" s="46"/>
      <c r="E168" s="46">
        <v>43.433333330000004</v>
      </c>
      <c r="F168" s="50">
        <v>42.443750000000001</v>
      </c>
      <c r="G168" s="15">
        <f t="shared" si="40"/>
        <v>1.3417547549320148</v>
      </c>
      <c r="H168" s="15">
        <f t="shared" si="41"/>
        <v>41.10199524506799</v>
      </c>
      <c r="I168" s="22">
        <f t="shared" si="46"/>
        <v>44.814022474556907</v>
      </c>
      <c r="J168" s="15">
        <f t="shared" si="38"/>
        <v>38.442796350669731</v>
      </c>
      <c r="K168" s="15">
        <f t="shared" si="42"/>
        <v>6.3712261238871761</v>
      </c>
      <c r="L168" s="15">
        <f t="shared" si="43"/>
        <v>0</v>
      </c>
      <c r="M168" s="15">
        <f t="shared" si="47"/>
        <v>0.2989154121937122</v>
      </c>
      <c r="N168" s="15">
        <f t="shared" si="44"/>
        <v>0.18532755556010155</v>
      </c>
      <c r="O168" s="15">
        <f t="shared" si="45"/>
        <v>1.5270823104921163</v>
      </c>
      <c r="Q168" s="83">
        <v>14.888149129032259</v>
      </c>
      <c r="R168" s="77"/>
    </row>
    <row r="169" spans="1:18" s="1" customFormat="1" x14ac:dyDescent="0.2">
      <c r="A169" s="16">
        <v>38078</v>
      </c>
      <c r="B169" s="1">
        <f t="shared" si="48"/>
        <v>4</v>
      </c>
      <c r="C169" s="46"/>
      <c r="D169" s="46"/>
      <c r="E169" s="46">
        <v>54.833333330000002</v>
      </c>
      <c r="F169" s="50">
        <v>31.831250000000001</v>
      </c>
      <c r="G169" s="15">
        <f t="shared" si="40"/>
        <v>0.31579505706593053</v>
      </c>
      <c r="H169" s="15">
        <f t="shared" si="41"/>
        <v>31.51545494293407</v>
      </c>
      <c r="I169" s="22">
        <f t="shared" si="46"/>
        <v>37.886681066821247</v>
      </c>
      <c r="J169" s="15">
        <f t="shared" si="38"/>
        <v>34.565974270345663</v>
      </c>
      <c r="K169" s="15">
        <f t="shared" si="42"/>
        <v>3.3207067964755836</v>
      </c>
      <c r="L169" s="15">
        <f t="shared" si="43"/>
        <v>0</v>
      </c>
      <c r="M169" s="15">
        <f t="shared" si="47"/>
        <v>0.11358785663361065</v>
      </c>
      <c r="N169" s="15">
        <f t="shared" si="44"/>
        <v>7.0424471112838602E-2</v>
      </c>
      <c r="O169" s="15">
        <f t="shared" si="45"/>
        <v>0.38621952817876914</v>
      </c>
      <c r="Q169" s="83">
        <v>16.618915866666672</v>
      </c>
      <c r="R169" s="77"/>
    </row>
    <row r="170" spans="1:18" s="1" customFormat="1" x14ac:dyDescent="0.2">
      <c r="A170" s="16">
        <v>38108</v>
      </c>
      <c r="B170" s="1">
        <f t="shared" si="48"/>
        <v>5</v>
      </c>
      <c r="C170" s="46"/>
      <c r="D170" s="46"/>
      <c r="E170" s="46">
        <v>59.361904760000002</v>
      </c>
      <c r="F170" s="50">
        <v>41.1</v>
      </c>
      <c r="G170" s="15">
        <f t="shared" si="40"/>
        <v>1.2118481971927875</v>
      </c>
      <c r="H170" s="15">
        <f t="shared" si="41"/>
        <v>39.888151802807215</v>
      </c>
      <c r="I170" s="22">
        <f t="shared" si="46"/>
        <v>43.208858599282799</v>
      </c>
      <c r="J170" s="15">
        <f t="shared" si="38"/>
        <v>39.291648939043014</v>
      </c>
      <c r="K170" s="15">
        <f t="shared" si="42"/>
        <v>3.9172096602397843</v>
      </c>
      <c r="L170" s="15">
        <f t="shared" si="43"/>
        <v>0</v>
      </c>
      <c r="M170" s="15">
        <f t="shared" si="47"/>
        <v>4.3163385520772049E-2</v>
      </c>
      <c r="N170" s="15">
        <f t="shared" si="44"/>
        <v>2.676129902287867E-2</v>
      </c>
      <c r="O170" s="15">
        <f t="shared" si="45"/>
        <v>1.2386094962156662</v>
      </c>
      <c r="Q170" s="83">
        <v>18.207867129032262</v>
      </c>
      <c r="R170" s="77"/>
    </row>
    <row r="171" spans="1:18" s="1" customFormat="1" x14ac:dyDescent="0.2">
      <c r="A171" s="16">
        <v>38139</v>
      </c>
      <c r="B171" s="1">
        <f t="shared" si="48"/>
        <v>6</v>
      </c>
      <c r="C171" s="46"/>
      <c r="D171" s="46"/>
      <c r="E171" s="46">
        <v>10.169047620000001</v>
      </c>
      <c r="F171" s="50">
        <v>0.17499999999999999</v>
      </c>
      <c r="G171" s="15">
        <f t="shared" si="40"/>
        <v>0</v>
      </c>
      <c r="H171" s="15">
        <f t="shared" si="41"/>
        <v>0.17499999999999999</v>
      </c>
      <c r="I171" s="22">
        <f t="shared" si="46"/>
        <v>4.0922096602397842</v>
      </c>
      <c r="J171" s="15">
        <f t="shared" si="38"/>
        <v>4.0903593510801297</v>
      </c>
      <c r="K171" s="15">
        <f t="shared" si="42"/>
        <v>1.8503091596544508E-3</v>
      </c>
      <c r="L171" s="15">
        <f t="shared" si="43"/>
        <v>0</v>
      </c>
      <c r="M171" s="15">
        <f t="shared" si="47"/>
        <v>1.6402086497893379E-2</v>
      </c>
      <c r="N171" s="15">
        <f t="shared" si="44"/>
        <v>1.0169293628693895E-2</v>
      </c>
      <c r="O171" s="15">
        <f t="shared" si="45"/>
        <v>1.0169293628693895E-2</v>
      </c>
      <c r="Q171" s="83">
        <v>23.37128083333333</v>
      </c>
      <c r="R171" s="77"/>
    </row>
    <row r="172" spans="1:18" s="1" customFormat="1" x14ac:dyDescent="0.2">
      <c r="A172" s="16">
        <v>38169</v>
      </c>
      <c r="B172" s="1">
        <f t="shared" si="48"/>
        <v>7</v>
      </c>
      <c r="C172" s="46"/>
      <c r="D172" s="46"/>
      <c r="E172" s="46">
        <v>1.95</v>
      </c>
      <c r="F172" s="50">
        <v>1.0125</v>
      </c>
      <c r="G172" s="15">
        <f t="shared" si="40"/>
        <v>0</v>
      </c>
      <c r="H172" s="15">
        <f t="shared" si="41"/>
        <v>1.0125</v>
      </c>
      <c r="I172" s="22">
        <f t="shared" si="46"/>
        <v>1.0143503091596544</v>
      </c>
      <c r="J172" s="15">
        <f t="shared" si="38"/>
        <v>1.014325611744344</v>
      </c>
      <c r="K172" s="15">
        <f t="shared" si="42"/>
        <v>2.4697415310415138E-5</v>
      </c>
      <c r="L172" s="15">
        <f t="shared" si="43"/>
        <v>0</v>
      </c>
      <c r="M172" s="15">
        <f t="shared" si="47"/>
        <v>6.2327928691994841E-3</v>
      </c>
      <c r="N172" s="15">
        <f t="shared" si="44"/>
        <v>3.8643315789036801E-3</v>
      </c>
      <c r="O172" s="15">
        <f t="shared" si="45"/>
        <v>3.8643315789036801E-3</v>
      </c>
      <c r="Q172" s="83">
        <v>24.317124967741933</v>
      </c>
      <c r="R172" s="77"/>
    </row>
    <row r="173" spans="1:18" s="1" customFormat="1" ht="13.5" thickBot="1" x14ac:dyDescent="0.25">
      <c r="A173" s="16">
        <v>38200</v>
      </c>
      <c r="B173" s="4">
        <f t="shared" si="48"/>
        <v>8</v>
      </c>
      <c r="C173" s="47"/>
      <c r="D173" s="47"/>
      <c r="E173" s="47">
        <v>1.661904762</v>
      </c>
      <c r="F173" s="57">
        <v>0.4375</v>
      </c>
      <c r="G173" s="24">
        <f t="shared" si="40"/>
        <v>0</v>
      </c>
      <c r="H173" s="24">
        <f t="shared" si="41"/>
        <v>0.4375</v>
      </c>
      <c r="I173" s="23">
        <f t="shared" si="46"/>
        <v>0.43752469741531042</v>
      </c>
      <c r="J173" s="24">
        <f t="shared" si="38"/>
        <v>0.43752286459161399</v>
      </c>
      <c r="K173" s="24">
        <f t="shared" si="42"/>
        <v>1.8328236964237909E-6</v>
      </c>
      <c r="L173" s="24">
        <f t="shared" si="43"/>
        <v>0</v>
      </c>
      <c r="M173" s="24">
        <f t="shared" si="47"/>
        <v>2.368461290295804E-3</v>
      </c>
      <c r="N173" s="24">
        <f t="shared" si="44"/>
        <v>1.4684459999833985E-3</v>
      </c>
      <c r="O173" s="24">
        <f t="shared" si="45"/>
        <v>1.4684459999833985E-3</v>
      </c>
      <c r="P173" s="4"/>
      <c r="Q173" s="84">
        <v>24.877958290322578</v>
      </c>
      <c r="R173" s="78"/>
    </row>
    <row r="174" spans="1:18" s="1" customFormat="1" x14ac:dyDescent="0.2">
      <c r="A174" s="16">
        <v>38231</v>
      </c>
      <c r="B174" s="1">
        <f t="shared" si="48"/>
        <v>9</v>
      </c>
      <c r="C174" s="46"/>
      <c r="D174" s="46"/>
      <c r="E174" s="46">
        <v>0.69047619000000005</v>
      </c>
      <c r="F174" s="50">
        <v>1.3812500000000001</v>
      </c>
      <c r="G174" s="15">
        <f t="shared" si="40"/>
        <v>0</v>
      </c>
      <c r="H174" s="15">
        <f t="shared" si="41"/>
        <v>1.3812500000000001</v>
      </c>
      <c r="I174" s="22">
        <f t="shared" si="46"/>
        <v>1.3812518328236965</v>
      </c>
      <c r="J174" s="15">
        <f t="shared" si="38"/>
        <v>1.381177544552753</v>
      </c>
      <c r="K174" s="15">
        <f t="shared" si="42"/>
        <v>7.4288270943467793E-5</v>
      </c>
      <c r="L174" s="15">
        <f t="shared" si="43"/>
        <v>0</v>
      </c>
      <c r="M174" s="15">
        <f t="shared" si="47"/>
        <v>9.0001529031240551E-4</v>
      </c>
      <c r="N174" s="15">
        <f t="shared" si="44"/>
        <v>5.5800947999369143E-4</v>
      </c>
      <c r="O174" s="15">
        <f t="shared" si="45"/>
        <v>5.5800947999369143E-4</v>
      </c>
      <c r="P174" s="1">
        <f>'App MESURE'!T170</f>
        <v>2.3000252951554268E-2</v>
      </c>
      <c r="Q174" s="83">
        <v>23.068690966666669</v>
      </c>
      <c r="R174" s="77">
        <f t="shared" si="39"/>
        <v>5.0365429203680324E-4</v>
      </c>
    </row>
    <row r="175" spans="1:18" s="1" customFormat="1" x14ac:dyDescent="0.2">
      <c r="A175" s="16">
        <v>38261</v>
      </c>
      <c r="B175" s="1">
        <f t="shared" si="48"/>
        <v>10</v>
      </c>
      <c r="C175" s="46"/>
      <c r="D175" s="46"/>
      <c r="E175" s="46">
        <v>74.847619050000006</v>
      </c>
      <c r="F175" s="50">
        <v>45.6875</v>
      </c>
      <c r="G175" s="15">
        <f t="shared" si="40"/>
        <v>1.6553431431490333</v>
      </c>
      <c r="H175" s="15">
        <f t="shared" si="41"/>
        <v>44.032156856850968</v>
      </c>
      <c r="I175" s="22">
        <f t="shared" si="46"/>
        <v>44.032231145121912</v>
      </c>
      <c r="J175" s="15">
        <f t="shared" si="38"/>
        <v>41.031490380508728</v>
      </c>
      <c r="K175" s="15">
        <f t="shared" si="42"/>
        <v>3.0007407646131838</v>
      </c>
      <c r="L175" s="15">
        <f t="shared" si="43"/>
        <v>0</v>
      </c>
      <c r="M175" s="15">
        <f t="shared" si="47"/>
        <v>3.4200581031871408E-4</v>
      </c>
      <c r="N175" s="15">
        <f t="shared" si="44"/>
        <v>2.1204360239760272E-4</v>
      </c>
      <c r="O175" s="15">
        <f t="shared" si="45"/>
        <v>1.6555551867514309</v>
      </c>
      <c r="P175" s="1">
        <f>'App MESURE'!T171</f>
        <v>1.1530793479712536</v>
      </c>
      <c r="Q175" s="83">
        <v>20.752566354838709</v>
      </c>
      <c r="R175" s="77">
        <f t="shared" si="39"/>
        <v>0.25248196855784277</v>
      </c>
    </row>
    <row r="176" spans="1:18" s="1" customFormat="1" x14ac:dyDescent="0.2">
      <c r="A176" s="16">
        <v>38292</v>
      </c>
      <c r="B176" s="1">
        <f t="shared" si="48"/>
        <v>11</v>
      </c>
      <c r="C176" s="46"/>
      <c r="D176" s="46"/>
      <c r="E176" s="46">
        <v>38.438095240000003</v>
      </c>
      <c r="F176" s="50">
        <v>21.368749999999999</v>
      </c>
      <c r="G176" s="15">
        <f t="shared" si="40"/>
        <v>0</v>
      </c>
      <c r="H176" s="15">
        <f t="shared" si="41"/>
        <v>21.368749999999999</v>
      </c>
      <c r="I176" s="22">
        <f t="shared" si="46"/>
        <v>24.369490764613182</v>
      </c>
      <c r="J176" s="15">
        <f t="shared" si="38"/>
        <v>23.393562806868132</v>
      </c>
      <c r="K176" s="15">
        <f t="shared" si="42"/>
        <v>0.97592795774504992</v>
      </c>
      <c r="L176" s="15">
        <f t="shared" si="43"/>
        <v>0</v>
      </c>
      <c r="M176" s="15">
        <f t="shared" si="47"/>
        <v>1.2996220792111136E-4</v>
      </c>
      <c r="N176" s="15">
        <f t="shared" si="44"/>
        <v>8.0576568911089037E-5</v>
      </c>
      <c r="O176" s="15">
        <f t="shared" si="45"/>
        <v>8.0576568911089037E-5</v>
      </c>
      <c r="P176" s="1">
        <f>'App MESURE'!T172</f>
        <v>0.26395528387259892</v>
      </c>
      <c r="Q176" s="83">
        <v>16.461465500000006</v>
      </c>
      <c r="R176" s="77">
        <f t="shared" si="39"/>
        <v>6.9629861154606926E-2</v>
      </c>
    </row>
    <row r="177" spans="1:18" s="1" customFormat="1" x14ac:dyDescent="0.2">
      <c r="A177" s="16">
        <v>38322</v>
      </c>
      <c r="B177" s="1">
        <f t="shared" si="48"/>
        <v>12</v>
      </c>
      <c r="C177" s="46"/>
      <c r="D177" s="46"/>
      <c r="E177" s="46">
        <v>46.866666670000001</v>
      </c>
      <c r="F177" s="50">
        <v>37.681249999999999</v>
      </c>
      <c r="G177" s="15">
        <f t="shared" si="40"/>
        <v>0.88134174564228762</v>
      </c>
      <c r="H177" s="15">
        <f t="shared" si="41"/>
        <v>36.79990825435771</v>
      </c>
      <c r="I177" s="22">
        <f t="shared" si="46"/>
        <v>37.77583621210276</v>
      </c>
      <c r="J177" s="15">
        <f t="shared" si="38"/>
        <v>32.85693843129296</v>
      </c>
      <c r="K177" s="15">
        <f t="shared" si="42"/>
        <v>4.9188977808098002</v>
      </c>
      <c r="L177" s="15">
        <f t="shared" si="43"/>
        <v>0</v>
      </c>
      <c r="M177" s="15">
        <f t="shared" si="47"/>
        <v>4.9385639010022321E-5</v>
      </c>
      <c r="N177" s="15">
        <f t="shared" si="44"/>
        <v>3.0619096186213839E-5</v>
      </c>
      <c r="O177" s="15">
        <f t="shared" si="45"/>
        <v>0.8813723647384738</v>
      </c>
      <c r="P177" s="1">
        <f>'App MESURE'!T173</f>
        <v>0.75364162171259463</v>
      </c>
      <c r="Q177" s="83">
        <v>13.205840048387095</v>
      </c>
      <c r="R177" s="77">
        <f t="shared" si="39"/>
        <v>1.631514271394318E-2</v>
      </c>
    </row>
    <row r="178" spans="1:18" s="1" customFormat="1" x14ac:dyDescent="0.2">
      <c r="A178" s="16">
        <v>38353</v>
      </c>
      <c r="B178" s="1">
        <f t="shared" si="48"/>
        <v>1</v>
      </c>
      <c r="C178" s="46"/>
      <c r="D178" s="46"/>
      <c r="E178" s="46">
        <v>2.8761904760000001</v>
      </c>
      <c r="F178" s="50">
        <v>2.8250000000000002</v>
      </c>
      <c r="G178" s="15">
        <f t="shared" si="40"/>
        <v>0</v>
      </c>
      <c r="H178" s="15">
        <f t="shared" si="41"/>
        <v>2.8250000000000002</v>
      </c>
      <c r="I178" s="22">
        <f t="shared" si="46"/>
        <v>7.7438977808098004</v>
      </c>
      <c r="J178" s="15">
        <f t="shared" si="38"/>
        <v>7.673846117198365</v>
      </c>
      <c r="K178" s="15">
        <f t="shared" si="42"/>
        <v>7.0051663611435444E-2</v>
      </c>
      <c r="L178" s="15">
        <f t="shared" si="43"/>
        <v>0</v>
      </c>
      <c r="M178" s="15">
        <f t="shared" si="47"/>
        <v>1.8766542823808482E-5</v>
      </c>
      <c r="N178" s="15">
        <f t="shared" si="44"/>
        <v>1.1635256550761259E-5</v>
      </c>
      <c r="O178" s="15">
        <f t="shared" si="45"/>
        <v>1.1635256550761259E-5</v>
      </c>
      <c r="P178" s="1">
        <f>'App MESURE'!T174</f>
        <v>0.24971703204544626</v>
      </c>
      <c r="Q178" s="83">
        <v>10.963973506451609</v>
      </c>
      <c r="R178" s="77">
        <f t="shared" si="39"/>
        <v>6.2352785185499741E-2</v>
      </c>
    </row>
    <row r="179" spans="1:18" s="1" customFormat="1" x14ac:dyDescent="0.2">
      <c r="A179" s="16">
        <v>38384</v>
      </c>
      <c r="B179" s="1">
        <f t="shared" si="48"/>
        <v>2</v>
      </c>
      <c r="C179" s="46"/>
      <c r="D179" s="46"/>
      <c r="E179" s="46">
        <v>36.759523809999997</v>
      </c>
      <c r="F179" s="50">
        <v>42.606250000000003</v>
      </c>
      <c r="G179" s="15">
        <f t="shared" si="40"/>
        <v>1.357464385170247</v>
      </c>
      <c r="H179" s="15">
        <f t="shared" si="41"/>
        <v>41.248785614829757</v>
      </c>
      <c r="I179" s="22">
        <f t="shared" si="46"/>
        <v>41.318837278441194</v>
      </c>
      <c r="J179" s="15">
        <f t="shared" si="38"/>
        <v>34.126612166565444</v>
      </c>
      <c r="K179" s="15">
        <f t="shared" si="42"/>
        <v>7.1922251118757501</v>
      </c>
      <c r="L179" s="15">
        <f t="shared" si="43"/>
        <v>0</v>
      </c>
      <c r="M179" s="15">
        <f t="shared" si="47"/>
        <v>7.1312862730472224E-6</v>
      </c>
      <c r="N179" s="15">
        <f t="shared" si="44"/>
        <v>4.4213974892892781E-6</v>
      </c>
      <c r="O179" s="15">
        <f t="shared" si="45"/>
        <v>1.3574688065677363</v>
      </c>
      <c r="P179" s="1">
        <f>'App MESURE'!T175</f>
        <v>0.15946842046410956</v>
      </c>
      <c r="Q179" s="83">
        <v>11.80789948214286</v>
      </c>
      <c r="R179" s="77">
        <f t="shared" si="39"/>
        <v>1.435204925104439</v>
      </c>
    </row>
    <row r="180" spans="1:18" s="1" customFormat="1" x14ac:dyDescent="0.2">
      <c r="A180" s="16">
        <v>38412</v>
      </c>
      <c r="B180" s="1">
        <f t="shared" si="48"/>
        <v>3</v>
      </c>
      <c r="C180" s="46"/>
      <c r="D180" s="46"/>
      <c r="E180" s="46">
        <v>20.514285709999999</v>
      </c>
      <c r="F180" s="50">
        <v>25.831250000000001</v>
      </c>
      <c r="G180" s="15">
        <f t="shared" si="40"/>
        <v>0</v>
      </c>
      <c r="H180" s="15">
        <f t="shared" si="41"/>
        <v>25.831250000000001</v>
      </c>
      <c r="I180" s="22">
        <f t="shared" si="46"/>
        <v>33.023475111875754</v>
      </c>
      <c r="J180" s="15">
        <f t="shared" si="38"/>
        <v>30.679169318604682</v>
      </c>
      <c r="K180" s="15">
        <f t="shared" si="42"/>
        <v>2.3443057932710722</v>
      </c>
      <c r="L180" s="15">
        <f t="shared" si="43"/>
        <v>0</v>
      </c>
      <c r="M180" s="15">
        <f t="shared" si="47"/>
        <v>2.7098887837579443E-6</v>
      </c>
      <c r="N180" s="15">
        <f t="shared" si="44"/>
        <v>1.6801310459299254E-6</v>
      </c>
      <c r="O180" s="15">
        <f t="shared" si="45"/>
        <v>1.6801310459299254E-6</v>
      </c>
      <c r="P180" s="1">
        <f>'App MESURE'!T176</f>
        <v>0.18400202361243392</v>
      </c>
      <c r="Q180" s="83">
        <v>16.359577806451611</v>
      </c>
      <c r="R180" s="77">
        <f t="shared" si="39"/>
        <v>3.3856126401268762E-2</v>
      </c>
    </row>
    <row r="181" spans="1:18" s="1" customFormat="1" x14ac:dyDescent="0.2">
      <c r="A181" s="16">
        <v>38443</v>
      </c>
      <c r="B181" s="1">
        <f t="shared" si="48"/>
        <v>4</v>
      </c>
      <c r="C181" s="46"/>
      <c r="D181" s="46"/>
      <c r="E181" s="46">
        <v>1.4023809519999999</v>
      </c>
      <c r="F181" s="50">
        <v>2.2437499999999999</v>
      </c>
      <c r="G181" s="15">
        <f t="shared" si="40"/>
        <v>0</v>
      </c>
      <c r="H181" s="15">
        <f t="shared" si="41"/>
        <v>2.2437499999999999</v>
      </c>
      <c r="I181" s="22">
        <f t="shared" si="46"/>
        <v>4.5880557932710726</v>
      </c>
      <c r="J181" s="15">
        <f t="shared" si="38"/>
        <v>4.5816940725451394</v>
      </c>
      <c r="K181" s="15">
        <f t="shared" si="42"/>
        <v>6.3617207259332176E-3</v>
      </c>
      <c r="L181" s="15">
        <f t="shared" si="43"/>
        <v>0</v>
      </c>
      <c r="M181" s="15">
        <f t="shared" si="47"/>
        <v>1.0297577378280189E-6</v>
      </c>
      <c r="N181" s="15">
        <f t="shared" si="44"/>
        <v>6.3844979745337175E-7</v>
      </c>
      <c r="O181" s="15">
        <f t="shared" si="45"/>
        <v>6.3844979745337175E-7</v>
      </c>
      <c r="P181" s="1">
        <f>'App MESURE'!T177</f>
        <v>2.3000252951554268E-2</v>
      </c>
      <c r="Q181" s="83">
        <v>17.050723166666668</v>
      </c>
      <c r="R181" s="77">
        <f t="shared" si="39"/>
        <v>5.289822672294224E-4</v>
      </c>
    </row>
    <row r="182" spans="1:18" s="1" customFormat="1" x14ac:dyDescent="0.2">
      <c r="A182" s="16">
        <v>38473</v>
      </c>
      <c r="B182" s="1">
        <f t="shared" si="48"/>
        <v>5</v>
      </c>
      <c r="C182" s="46"/>
      <c r="D182" s="46"/>
      <c r="E182" s="46">
        <v>23.083333329999999</v>
      </c>
      <c r="F182" s="50">
        <v>4.75</v>
      </c>
      <c r="G182" s="15">
        <f t="shared" si="40"/>
        <v>0</v>
      </c>
      <c r="H182" s="15">
        <f t="shared" si="41"/>
        <v>4.75</v>
      </c>
      <c r="I182" s="22">
        <f t="shared" si="46"/>
        <v>4.7563617207259332</v>
      </c>
      <c r="J182" s="15">
        <f t="shared" si="38"/>
        <v>4.7514784636829468</v>
      </c>
      <c r="K182" s="15">
        <f t="shared" si="42"/>
        <v>4.8832570429864219E-3</v>
      </c>
      <c r="L182" s="15">
        <f t="shared" si="43"/>
        <v>0</v>
      </c>
      <c r="M182" s="15">
        <f t="shared" si="47"/>
        <v>3.9130794037464719E-7</v>
      </c>
      <c r="N182" s="15">
        <f t="shared" si="44"/>
        <v>2.4261092303228126E-7</v>
      </c>
      <c r="O182" s="15">
        <f t="shared" si="45"/>
        <v>2.4261092303228126E-7</v>
      </c>
      <c r="P182" s="1">
        <f>'App MESURE'!T178</f>
        <v>2.3766928049939417E-2</v>
      </c>
      <c r="Q182" s="83">
        <v>19.689625387096772</v>
      </c>
      <c r="R182" s="77">
        <f t="shared" si="39"/>
        <v>5.6485533675715348E-4</v>
      </c>
    </row>
    <row r="183" spans="1:18" s="1" customFormat="1" x14ac:dyDescent="0.2">
      <c r="A183" s="16">
        <v>38504</v>
      </c>
      <c r="B183" s="1">
        <f t="shared" si="48"/>
        <v>6</v>
      </c>
      <c r="C183" s="46"/>
      <c r="D183" s="46"/>
      <c r="E183" s="46">
        <v>4.766666667</v>
      </c>
      <c r="F183" s="50">
        <v>1.9937499999999999</v>
      </c>
      <c r="G183" s="15">
        <f t="shared" si="40"/>
        <v>0</v>
      </c>
      <c r="H183" s="15">
        <f t="shared" si="41"/>
        <v>1.9937499999999999</v>
      </c>
      <c r="I183" s="22">
        <f t="shared" si="46"/>
        <v>1.9986332570429863</v>
      </c>
      <c r="J183" s="15">
        <f t="shared" si="38"/>
        <v>1.9984162471252143</v>
      </c>
      <c r="K183" s="15">
        <f t="shared" si="42"/>
        <v>2.1700991777207079E-4</v>
      </c>
      <c r="L183" s="15">
        <f t="shared" si="43"/>
        <v>0</v>
      </c>
      <c r="M183" s="15">
        <f t="shared" si="47"/>
        <v>1.4869701734236593E-7</v>
      </c>
      <c r="N183" s="15">
        <f t="shared" si="44"/>
        <v>9.2192150752266872E-8</v>
      </c>
      <c r="O183" s="15">
        <f t="shared" si="45"/>
        <v>9.2192150752266872E-8</v>
      </c>
      <c r="P183" s="1">
        <f>'App MESURE'!T179</f>
        <v>2.3000252951554268E-2</v>
      </c>
      <c r="Q183" s="83">
        <v>23.327259299999994</v>
      </c>
      <c r="R183" s="77">
        <f t="shared" si="39"/>
        <v>5.2900739495840524E-4</v>
      </c>
    </row>
    <row r="184" spans="1:18" s="1" customFormat="1" x14ac:dyDescent="0.2">
      <c r="A184" s="16">
        <v>38534</v>
      </c>
      <c r="B184" s="1">
        <f t="shared" si="48"/>
        <v>7</v>
      </c>
      <c r="C184" s="46"/>
      <c r="D184" s="46"/>
      <c r="E184" s="46">
        <v>1.2785714290000001</v>
      </c>
      <c r="F184" s="50">
        <v>1.35625</v>
      </c>
      <c r="G184" s="15">
        <f t="shared" si="40"/>
        <v>0</v>
      </c>
      <c r="H184" s="15">
        <f t="shared" si="41"/>
        <v>1.35625</v>
      </c>
      <c r="I184" s="22">
        <f t="shared" si="46"/>
        <v>1.356467009917772</v>
      </c>
      <c r="J184" s="15">
        <f t="shared" si="38"/>
        <v>1.3563981859273682</v>
      </c>
      <c r="K184" s="15">
        <f t="shared" si="42"/>
        <v>6.8823990403865665E-5</v>
      </c>
      <c r="L184" s="15">
        <f t="shared" si="43"/>
        <v>0</v>
      </c>
      <c r="M184" s="15">
        <f t="shared" si="47"/>
        <v>5.6504866590099061E-8</v>
      </c>
      <c r="N184" s="15">
        <f t="shared" si="44"/>
        <v>3.5033017285861419E-8</v>
      </c>
      <c r="O184" s="15">
        <f t="shared" si="45"/>
        <v>3.5033017285861419E-8</v>
      </c>
      <c r="P184" s="1">
        <f>'App MESURE'!T180</f>
        <v>1.8728777403408479E-2</v>
      </c>
      <c r="Q184" s="83">
        <v>23.22576312903227</v>
      </c>
      <c r="R184" s="77">
        <f t="shared" si="39"/>
        <v>3.5076579077648635E-4</v>
      </c>
    </row>
    <row r="185" spans="1:18" s="1" customFormat="1" ht="13.5" thickBot="1" x14ac:dyDescent="0.25">
      <c r="A185" s="16">
        <v>38565</v>
      </c>
      <c r="B185" s="4">
        <f t="shared" si="48"/>
        <v>8</v>
      </c>
      <c r="C185" s="47"/>
      <c r="D185" s="47"/>
      <c r="E185" s="47">
        <v>2.1857142860000001</v>
      </c>
      <c r="F185" s="57">
        <v>0.3125</v>
      </c>
      <c r="G185" s="24">
        <f t="shared" si="40"/>
        <v>0</v>
      </c>
      <c r="H185" s="24">
        <f t="shared" si="41"/>
        <v>0.3125</v>
      </c>
      <c r="I185" s="23">
        <f t="shared" si="46"/>
        <v>0.31256882399040387</v>
      </c>
      <c r="J185" s="24">
        <f t="shared" si="38"/>
        <v>0.31256809375552158</v>
      </c>
      <c r="K185" s="24">
        <f t="shared" si="42"/>
        <v>7.3023488228463052E-7</v>
      </c>
      <c r="L185" s="24">
        <f t="shared" si="43"/>
        <v>0</v>
      </c>
      <c r="M185" s="24">
        <f t="shared" si="47"/>
        <v>2.1471849304237642E-8</v>
      </c>
      <c r="N185" s="24">
        <f t="shared" si="44"/>
        <v>1.3312546568627338E-8</v>
      </c>
      <c r="O185" s="24">
        <f t="shared" si="45"/>
        <v>1.3312546568627338E-8</v>
      </c>
      <c r="P185" s="4">
        <f>'App MESURE'!T181</f>
        <v>1.6976377178528151E-2</v>
      </c>
      <c r="Q185" s="84">
        <v>24.24261970967742</v>
      </c>
      <c r="R185" s="78">
        <f t="shared" si="39"/>
        <v>2.8819693011020517E-4</v>
      </c>
    </row>
    <row r="186" spans="1:18" s="1" customFormat="1" x14ac:dyDescent="0.2">
      <c r="A186" s="16">
        <v>38596</v>
      </c>
      <c r="B186" s="1">
        <f t="shared" si="48"/>
        <v>9</v>
      </c>
      <c r="C186" s="46"/>
      <c r="D186" s="46"/>
      <c r="E186" s="46">
        <v>2.2428571430000002</v>
      </c>
      <c r="F186" s="50">
        <v>4.1687500000000002</v>
      </c>
      <c r="G186" s="15">
        <f t="shared" si="40"/>
        <v>0</v>
      </c>
      <c r="H186" s="15">
        <f t="shared" si="41"/>
        <v>4.1687500000000002</v>
      </c>
      <c r="I186" s="22">
        <f t="shared" si="46"/>
        <v>4.1687507302348825</v>
      </c>
      <c r="J186" s="15">
        <f t="shared" si="38"/>
        <v>4.1666479715233296</v>
      </c>
      <c r="K186" s="15">
        <f t="shared" si="42"/>
        <v>2.1027587115529656E-3</v>
      </c>
      <c r="L186" s="15">
        <f t="shared" si="43"/>
        <v>0</v>
      </c>
      <c r="M186" s="15">
        <f t="shared" si="47"/>
        <v>8.1593027356103034E-9</v>
      </c>
      <c r="N186" s="15">
        <f t="shared" si="44"/>
        <v>5.0587676960783884E-9</v>
      </c>
      <c r="O186" s="15">
        <f t="shared" si="45"/>
        <v>5.0587676960783884E-9</v>
      </c>
      <c r="P186" s="1">
        <f>'App MESURE'!T182</f>
        <v>1.642875210825305E-2</v>
      </c>
      <c r="Q186" s="83">
        <v>22.856563266666662</v>
      </c>
      <c r="R186" s="77">
        <f t="shared" si="39"/>
        <v>2.699037296159737E-4</v>
      </c>
    </row>
    <row r="187" spans="1:18" s="1" customFormat="1" x14ac:dyDescent="0.2">
      <c r="A187" s="16">
        <v>38626</v>
      </c>
      <c r="B187" s="1">
        <f t="shared" si="48"/>
        <v>10</v>
      </c>
      <c r="C187" s="46"/>
      <c r="D187" s="46"/>
      <c r="E187" s="46">
        <v>21.5952381</v>
      </c>
      <c r="F187" s="50">
        <v>27.90625</v>
      </c>
      <c r="G187" s="15">
        <f t="shared" si="40"/>
        <v>0</v>
      </c>
      <c r="H187" s="15">
        <f t="shared" si="41"/>
        <v>27.90625</v>
      </c>
      <c r="I187" s="22">
        <f t="shared" si="46"/>
        <v>27.908352758711551</v>
      </c>
      <c r="J187" s="15">
        <f t="shared" si="38"/>
        <v>27.133982401242129</v>
      </c>
      <c r="K187" s="15">
        <f t="shared" si="42"/>
        <v>0.77437035746942229</v>
      </c>
      <c r="L187" s="15">
        <f t="shared" si="43"/>
        <v>0</v>
      </c>
      <c r="M187" s="15">
        <f t="shared" si="47"/>
        <v>3.100535039531915E-9</v>
      </c>
      <c r="N187" s="15">
        <f t="shared" si="44"/>
        <v>1.9223317245097872E-9</v>
      </c>
      <c r="O187" s="15">
        <f t="shared" si="45"/>
        <v>1.9223317245097872E-9</v>
      </c>
      <c r="P187" s="1">
        <f>'App MESURE'!T183</f>
        <v>1.6976377178528151E-2</v>
      </c>
      <c r="Q187" s="83">
        <v>21.111210032258068</v>
      </c>
      <c r="R187" s="77">
        <f t="shared" si="39"/>
        <v>2.8819731683919829E-4</v>
      </c>
    </row>
    <row r="188" spans="1:18" s="1" customFormat="1" x14ac:dyDescent="0.2">
      <c r="A188" s="16">
        <v>38657</v>
      </c>
      <c r="B188" s="1">
        <f t="shared" si="48"/>
        <v>11</v>
      </c>
      <c r="C188" s="46"/>
      <c r="D188" s="46"/>
      <c r="E188" s="46">
        <v>83.295238100000006</v>
      </c>
      <c r="F188" s="50">
        <v>74.756249999999994</v>
      </c>
      <c r="G188" s="15">
        <f t="shared" si="40"/>
        <v>4.4655543061497145</v>
      </c>
      <c r="H188" s="15">
        <f t="shared" si="41"/>
        <v>70.290695693850282</v>
      </c>
      <c r="I188" s="22">
        <f t="shared" si="46"/>
        <v>71.065066051319704</v>
      </c>
      <c r="J188" s="15">
        <f t="shared" si="38"/>
        <v>52.886813023223141</v>
      </c>
      <c r="K188" s="15">
        <f t="shared" si="42"/>
        <v>18.178253028096563</v>
      </c>
      <c r="L188" s="15">
        <f t="shared" si="43"/>
        <v>0.54213282538995711</v>
      </c>
      <c r="M188" s="15">
        <f t="shared" si="47"/>
        <v>0.54213282656816042</v>
      </c>
      <c r="N188" s="15">
        <f t="shared" si="44"/>
        <v>0.33612235247225947</v>
      </c>
      <c r="O188" s="15">
        <f t="shared" si="45"/>
        <v>4.8016766586219743</v>
      </c>
      <c r="P188" s="1">
        <f>'App MESURE'!T184</f>
        <v>1.9393594238722449</v>
      </c>
      <c r="Q188" s="83">
        <v>15.7031311</v>
      </c>
      <c r="R188" s="77">
        <f t="shared" si="39"/>
        <v>8.1928599523453371</v>
      </c>
    </row>
    <row r="189" spans="1:18" s="1" customFormat="1" x14ac:dyDescent="0.2">
      <c r="A189" s="16">
        <v>38687</v>
      </c>
      <c r="B189" s="1">
        <f t="shared" si="48"/>
        <v>12</v>
      </c>
      <c r="C189" s="46"/>
      <c r="D189" s="46"/>
      <c r="E189" s="46">
        <v>38.483333330000001</v>
      </c>
      <c r="F189" s="50">
        <v>35.987499999999997</v>
      </c>
      <c r="G189" s="15">
        <f t="shared" si="40"/>
        <v>0.71759906123609862</v>
      </c>
      <c r="H189" s="15">
        <f t="shared" si="41"/>
        <v>35.269900938763897</v>
      </c>
      <c r="I189" s="22">
        <f t="shared" si="46"/>
        <v>52.906021141470504</v>
      </c>
      <c r="J189" s="15">
        <f t="shared" si="38"/>
        <v>41.850854349016785</v>
      </c>
      <c r="K189" s="15">
        <f t="shared" si="42"/>
        <v>11.055166792453718</v>
      </c>
      <c r="L189" s="15">
        <f t="shared" si="43"/>
        <v>0</v>
      </c>
      <c r="M189" s="15">
        <f t="shared" si="47"/>
        <v>0.20601047409590095</v>
      </c>
      <c r="N189" s="15">
        <f t="shared" si="44"/>
        <v>0.12772649393945859</v>
      </c>
      <c r="O189" s="15">
        <f t="shared" si="45"/>
        <v>0.84532555517555719</v>
      </c>
      <c r="P189" s="1">
        <f>'App MESURE'!T185</f>
        <v>0.24862178190489601</v>
      </c>
      <c r="Q189" s="83">
        <v>13.598220241935485</v>
      </c>
      <c r="R189" s="77">
        <f t="shared" si="39"/>
        <v>0.35605539303544459</v>
      </c>
    </row>
    <row r="190" spans="1:18" s="1" customFormat="1" x14ac:dyDescent="0.2">
      <c r="A190" s="16">
        <v>38718</v>
      </c>
      <c r="B190" s="1">
        <f t="shared" si="48"/>
        <v>1</v>
      </c>
      <c r="C190" s="46"/>
      <c r="D190" s="46"/>
      <c r="E190" s="46">
        <v>115.1119048</v>
      </c>
      <c r="F190" s="50">
        <v>91.793750000000003</v>
      </c>
      <c r="G190" s="15">
        <f t="shared" si="40"/>
        <v>6.112648614973593</v>
      </c>
      <c r="H190" s="15">
        <f t="shared" si="41"/>
        <v>85.681101385026409</v>
      </c>
      <c r="I190" s="22">
        <f t="shared" si="46"/>
        <v>96.736268177480127</v>
      </c>
      <c r="J190" s="15">
        <f t="shared" si="38"/>
        <v>51.03955257888979</v>
      </c>
      <c r="K190" s="15">
        <f t="shared" si="42"/>
        <v>45.696715598590337</v>
      </c>
      <c r="L190" s="15">
        <f t="shared" si="43"/>
        <v>5.1973820081672706</v>
      </c>
      <c r="M190" s="15">
        <f t="shared" si="47"/>
        <v>5.2756659883237136</v>
      </c>
      <c r="N190" s="15">
        <f t="shared" si="44"/>
        <v>3.2709129127607026</v>
      </c>
      <c r="O190" s="15">
        <f t="shared" si="45"/>
        <v>9.3835615277342956</v>
      </c>
      <c r="P190" s="1">
        <f>'App MESURE'!T186</f>
        <v>12.272825449935301</v>
      </c>
      <c r="Q190" s="83">
        <v>11.697718516129033</v>
      </c>
      <c r="R190" s="77">
        <f t="shared" si="39"/>
        <v>8.3478460121323348</v>
      </c>
    </row>
    <row r="191" spans="1:18" s="1" customFormat="1" x14ac:dyDescent="0.2">
      <c r="A191" s="16">
        <v>38749</v>
      </c>
      <c r="B191" s="1">
        <f t="shared" si="48"/>
        <v>2</v>
      </c>
      <c r="C191" s="46"/>
      <c r="D191" s="46"/>
      <c r="E191" s="46">
        <v>73.228571430000002</v>
      </c>
      <c r="F191" s="50">
        <v>65.287499999999994</v>
      </c>
      <c r="G191" s="15">
        <f t="shared" si="40"/>
        <v>3.5501662364988795</v>
      </c>
      <c r="H191" s="15">
        <f t="shared" si="41"/>
        <v>61.737333763501113</v>
      </c>
      <c r="I191" s="22">
        <f t="shared" si="46"/>
        <v>102.23666735392419</v>
      </c>
      <c r="J191" s="15">
        <f t="shared" si="38"/>
        <v>55.373811059241213</v>
      </c>
      <c r="K191" s="15">
        <f t="shared" si="42"/>
        <v>46.862856294682977</v>
      </c>
      <c r="L191" s="15">
        <f t="shared" si="43"/>
        <v>5.39465594774809</v>
      </c>
      <c r="M191" s="15">
        <f t="shared" si="47"/>
        <v>7.3994090233111018</v>
      </c>
      <c r="N191" s="15">
        <f t="shared" si="44"/>
        <v>4.5876335944528828</v>
      </c>
      <c r="O191" s="15">
        <f t="shared" si="45"/>
        <v>8.1377998309517618</v>
      </c>
      <c r="P191" s="1">
        <f>'App MESURE'!T187</f>
        <v>10.077506068216474</v>
      </c>
      <c r="Q191" s="83">
        <v>13.048071732142855</v>
      </c>
      <c r="R191" s="77">
        <f t="shared" si="39"/>
        <v>3.7624602868836274</v>
      </c>
    </row>
    <row r="192" spans="1:18" s="1" customFormat="1" x14ac:dyDescent="0.2">
      <c r="A192" s="16">
        <v>38777</v>
      </c>
      <c r="B192" s="1">
        <f t="shared" si="48"/>
        <v>3</v>
      </c>
      <c r="C192" s="46"/>
      <c r="D192" s="46"/>
      <c r="E192" s="46">
        <v>36.626190479999998</v>
      </c>
      <c r="F192" s="50">
        <v>28.168749999999999</v>
      </c>
      <c r="G192" s="15">
        <f t="shared" si="40"/>
        <v>0</v>
      </c>
      <c r="H192" s="15">
        <f t="shared" si="41"/>
        <v>28.168749999999999</v>
      </c>
      <c r="I192" s="22">
        <f t="shared" si="46"/>
        <v>69.636950346934881</v>
      </c>
      <c r="J192" s="15">
        <f t="shared" si="38"/>
        <v>51.052872629960774</v>
      </c>
      <c r="K192" s="15">
        <f t="shared" si="42"/>
        <v>18.584077716974107</v>
      </c>
      <c r="L192" s="15">
        <f t="shared" si="43"/>
        <v>0.61078546346552043</v>
      </c>
      <c r="M192" s="15">
        <f t="shared" si="47"/>
        <v>3.4225608923237401</v>
      </c>
      <c r="N192" s="15">
        <f t="shared" si="44"/>
        <v>2.121987753240719</v>
      </c>
      <c r="O192" s="15">
        <f t="shared" si="45"/>
        <v>2.121987753240719</v>
      </c>
      <c r="P192" s="1">
        <f>'App MESURE'!T188</f>
        <v>2.8780983193378238</v>
      </c>
      <c r="Q192" s="83">
        <v>14.939325129032257</v>
      </c>
      <c r="R192" s="77">
        <f t="shared" si="39"/>
        <v>0.57170318816368426</v>
      </c>
    </row>
    <row r="193" spans="1:18" s="1" customFormat="1" x14ac:dyDescent="0.2">
      <c r="A193" s="16">
        <v>38808</v>
      </c>
      <c r="B193" s="1">
        <f t="shared" si="48"/>
        <v>4</v>
      </c>
      <c r="C193" s="46"/>
      <c r="D193" s="46"/>
      <c r="E193" s="46">
        <v>19.038095240000001</v>
      </c>
      <c r="F193" s="50">
        <v>15.175000000000001</v>
      </c>
      <c r="G193" s="15">
        <f t="shared" si="40"/>
        <v>0</v>
      </c>
      <c r="H193" s="15">
        <f t="shared" si="41"/>
        <v>15.175000000000001</v>
      </c>
      <c r="I193" s="22">
        <f t="shared" si="46"/>
        <v>33.148292253508586</v>
      </c>
      <c r="J193" s="15">
        <f t="shared" si="38"/>
        <v>31.113666675494198</v>
      </c>
      <c r="K193" s="15">
        <f t="shared" si="42"/>
        <v>2.0346255780143885</v>
      </c>
      <c r="L193" s="15">
        <f t="shared" si="43"/>
        <v>0</v>
      </c>
      <c r="M193" s="15">
        <f t="shared" si="47"/>
        <v>1.3005731390830211</v>
      </c>
      <c r="N193" s="15">
        <f t="shared" si="44"/>
        <v>0.80635534623147309</v>
      </c>
      <c r="O193" s="15">
        <f t="shared" si="45"/>
        <v>0.80635534623147309</v>
      </c>
      <c r="P193" s="1">
        <f>'App MESURE'!T189</f>
        <v>0.88178588815696846</v>
      </c>
      <c r="Q193" s="83">
        <v>17.557103433333335</v>
      </c>
      <c r="R193" s="77">
        <f t="shared" si="39"/>
        <v>5.689766655173914E-3</v>
      </c>
    </row>
    <row r="194" spans="1:18" s="1" customFormat="1" x14ac:dyDescent="0.2">
      <c r="A194" s="16">
        <v>38838</v>
      </c>
      <c r="B194" s="1">
        <f t="shared" si="48"/>
        <v>5</v>
      </c>
      <c r="C194" s="46"/>
      <c r="D194" s="46"/>
      <c r="E194" s="46">
        <v>22.72380952</v>
      </c>
      <c r="F194" s="50">
        <v>6.78125</v>
      </c>
      <c r="G194" s="15">
        <f t="shared" si="40"/>
        <v>0</v>
      </c>
      <c r="H194" s="15">
        <f t="shared" si="41"/>
        <v>6.78125</v>
      </c>
      <c r="I194" s="22">
        <f t="shared" si="46"/>
        <v>8.8158755780143885</v>
      </c>
      <c r="J194" s="15">
        <f t="shared" si="38"/>
        <v>8.7880899535439934</v>
      </c>
      <c r="K194" s="15">
        <f t="shared" si="42"/>
        <v>2.7785624470395121E-2</v>
      </c>
      <c r="L194" s="15">
        <f t="shared" si="43"/>
        <v>0</v>
      </c>
      <c r="M194" s="15">
        <f t="shared" si="47"/>
        <v>0.49421779285154799</v>
      </c>
      <c r="N194" s="15">
        <f t="shared" si="44"/>
        <v>0.30641503156795974</v>
      </c>
      <c r="O194" s="15">
        <f t="shared" si="45"/>
        <v>0.30641503156795974</v>
      </c>
      <c r="P194" s="1">
        <f>'App MESURE'!T190</f>
        <v>0.31466536538007317</v>
      </c>
      <c r="Q194" s="83">
        <v>20.461281064516129</v>
      </c>
      <c r="R194" s="77">
        <f t="shared" si="39"/>
        <v>6.8068008011302138E-5</v>
      </c>
    </row>
    <row r="195" spans="1:18" s="1" customFormat="1" x14ac:dyDescent="0.2">
      <c r="A195" s="16">
        <v>38869</v>
      </c>
      <c r="B195" s="1">
        <f t="shared" si="48"/>
        <v>6</v>
      </c>
      <c r="C195" s="46"/>
      <c r="D195" s="46"/>
      <c r="E195" s="46">
        <v>20.52380952</v>
      </c>
      <c r="F195" s="50">
        <v>7.9625000000000004</v>
      </c>
      <c r="G195" s="15">
        <f t="shared" si="40"/>
        <v>0</v>
      </c>
      <c r="H195" s="15">
        <f t="shared" si="41"/>
        <v>7.9625000000000004</v>
      </c>
      <c r="I195" s="22">
        <f t="shared" si="46"/>
        <v>7.9902856244703955</v>
      </c>
      <c r="J195" s="15">
        <f t="shared" si="38"/>
        <v>7.9740248624815804</v>
      </c>
      <c r="K195" s="15">
        <f t="shared" si="42"/>
        <v>1.6260761988815098E-2</v>
      </c>
      <c r="L195" s="15">
        <f t="shared" si="43"/>
        <v>0</v>
      </c>
      <c r="M195" s="15">
        <f t="shared" si="47"/>
        <v>0.18780276128358825</v>
      </c>
      <c r="N195" s="15">
        <f t="shared" si="44"/>
        <v>0.11643771199582471</v>
      </c>
      <c r="O195" s="15">
        <f t="shared" si="45"/>
        <v>0.11643771199582471</v>
      </c>
      <c r="P195" s="1">
        <f>'App MESURE'!T191</f>
        <v>0.21565475267433504</v>
      </c>
      <c r="Q195" s="83">
        <v>22.175701733333334</v>
      </c>
      <c r="R195" s="77">
        <f t="shared" si="39"/>
        <v>9.8440211610011721E-3</v>
      </c>
    </row>
    <row r="196" spans="1:18" s="1" customFormat="1" x14ac:dyDescent="0.2">
      <c r="A196" s="16">
        <v>38899</v>
      </c>
      <c r="B196" s="1">
        <f t="shared" si="48"/>
        <v>7</v>
      </c>
      <c r="C196" s="46"/>
      <c r="D196" s="46"/>
      <c r="E196" s="46">
        <v>4.621428571</v>
      </c>
      <c r="F196" s="50">
        <v>0.40625</v>
      </c>
      <c r="G196" s="15">
        <f t="shared" si="40"/>
        <v>0</v>
      </c>
      <c r="H196" s="15">
        <f t="shared" si="41"/>
        <v>0.40625</v>
      </c>
      <c r="I196" s="22">
        <f t="shared" si="46"/>
        <v>0.4225107619888151</v>
      </c>
      <c r="J196" s="15">
        <f t="shared" si="38"/>
        <v>0.42250904246771898</v>
      </c>
      <c r="K196" s="15">
        <f t="shared" si="42"/>
        <v>1.7195210961218343E-6</v>
      </c>
      <c r="L196" s="15">
        <f t="shared" si="43"/>
        <v>0</v>
      </c>
      <c r="M196" s="15">
        <f t="shared" si="47"/>
        <v>7.1365049287763535E-2</v>
      </c>
      <c r="N196" s="15">
        <f t="shared" si="44"/>
        <v>4.4246330558413392E-2</v>
      </c>
      <c r="O196" s="15">
        <f t="shared" si="45"/>
        <v>4.4246330558413392E-2</v>
      </c>
      <c r="P196" s="1">
        <f>'App MESURE'!T192</f>
        <v>0.18542584879514937</v>
      </c>
      <c r="Q196" s="83">
        <v>24.584315129032252</v>
      </c>
      <c r="R196" s="77">
        <f t="shared" si="39"/>
        <v>1.9931656369556863E-2</v>
      </c>
    </row>
    <row r="197" spans="1:18" s="1" customFormat="1" ht="13.5" thickBot="1" x14ac:dyDescent="0.25">
      <c r="A197" s="16">
        <v>38930</v>
      </c>
      <c r="B197" s="4">
        <f t="shared" si="48"/>
        <v>8</v>
      </c>
      <c r="C197" s="47"/>
      <c r="D197" s="47"/>
      <c r="E197" s="47">
        <v>3.0404761900000001</v>
      </c>
      <c r="F197" s="57">
        <v>2.9874999999999998</v>
      </c>
      <c r="G197" s="24">
        <f t="shared" si="40"/>
        <v>0</v>
      </c>
      <c r="H197" s="24">
        <f t="shared" si="41"/>
        <v>2.9874999999999998</v>
      </c>
      <c r="I197" s="23">
        <f t="shared" si="46"/>
        <v>2.987501719521096</v>
      </c>
      <c r="J197" s="24">
        <f t="shared" si="38"/>
        <v>2.9868837899046765</v>
      </c>
      <c r="K197" s="24">
        <f t="shared" si="42"/>
        <v>6.1792961641948807E-4</v>
      </c>
      <c r="L197" s="24">
        <f t="shared" si="43"/>
        <v>0</v>
      </c>
      <c r="M197" s="24">
        <f t="shared" si="47"/>
        <v>2.7118718729350143E-2</v>
      </c>
      <c r="N197" s="24">
        <f t="shared" si="44"/>
        <v>1.6813605612197087E-2</v>
      </c>
      <c r="O197" s="24">
        <f t="shared" si="45"/>
        <v>1.6813605612197087E-2</v>
      </c>
      <c r="P197" s="4">
        <f>'App MESURE'!T193</f>
        <v>0.11806796515131195</v>
      </c>
      <c r="Q197" s="84">
        <v>24.46469609677419</v>
      </c>
      <c r="R197" s="78">
        <f t="shared" si="39"/>
        <v>1.0252445325676339E-2</v>
      </c>
    </row>
    <row r="198" spans="1:18" s="1" customFormat="1" x14ac:dyDescent="0.2">
      <c r="A198" s="16">
        <v>38961</v>
      </c>
      <c r="B198" s="1">
        <f t="shared" si="48"/>
        <v>9</v>
      </c>
      <c r="C198" s="46"/>
      <c r="D198" s="46"/>
      <c r="E198" s="46">
        <v>8.9095238099999996</v>
      </c>
      <c r="F198" s="50">
        <v>9.3187499999999996</v>
      </c>
      <c r="G198" s="15">
        <f t="shared" si="40"/>
        <v>0</v>
      </c>
      <c r="H198" s="15">
        <f t="shared" si="41"/>
        <v>9.3187499999999996</v>
      </c>
      <c r="I198" s="22">
        <f t="shared" si="46"/>
        <v>9.3193679296164191</v>
      </c>
      <c r="J198" s="15">
        <f t="shared" si="38"/>
        <v>9.2991201355049693</v>
      </c>
      <c r="K198" s="15">
        <f t="shared" si="42"/>
        <v>2.0247794111449835E-2</v>
      </c>
      <c r="L198" s="15">
        <f t="shared" si="43"/>
        <v>0</v>
      </c>
      <c r="M198" s="15">
        <f t="shared" si="47"/>
        <v>1.0305113117153056E-2</v>
      </c>
      <c r="N198" s="15">
        <f t="shared" si="44"/>
        <v>6.3891701326348948E-3</v>
      </c>
      <c r="O198" s="15">
        <f t="shared" si="45"/>
        <v>6.3891701326348948E-3</v>
      </c>
      <c r="P198" s="1">
        <f>'App MESURE'!T194</f>
        <v>4.5452880832833435E-2</v>
      </c>
      <c r="Q198" s="83">
        <v>23.897011266666663</v>
      </c>
      <c r="R198" s="77">
        <f t="shared" si="39"/>
        <v>1.5259734936688058E-3</v>
      </c>
    </row>
    <row r="199" spans="1:18" s="1" customFormat="1" x14ac:dyDescent="0.2">
      <c r="A199" s="16">
        <v>38991</v>
      </c>
      <c r="B199" s="1">
        <f t="shared" si="48"/>
        <v>10</v>
      </c>
      <c r="C199" s="46"/>
      <c r="D199" s="46"/>
      <c r="E199" s="46">
        <v>21.254761899999998</v>
      </c>
      <c r="F199" s="50">
        <v>20.543749999999999</v>
      </c>
      <c r="G199" s="15">
        <f t="shared" si="40"/>
        <v>0</v>
      </c>
      <c r="H199" s="15">
        <f t="shared" si="41"/>
        <v>20.543749999999999</v>
      </c>
      <c r="I199" s="22">
        <f t="shared" si="46"/>
        <v>20.563997794111451</v>
      </c>
      <c r="J199" s="15">
        <f t="shared" ref="J199:J262" si="49">I199/SQRT(1+(I199/($K$2*(300+(25*Q199)+0.05*(Q199)^3)))^2)</f>
        <v>20.257214534556436</v>
      </c>
      <c r="K199" s="15">
        <f t="shared" si="42"/>
        <v>0.30678325955501506</v>
      </c>
      <c r="L199" s="15">
        <f t="shared" si="43"/>
        <v>0</v>
      </c>
      <c r="M199" s="15">
        <f t="shared" si="47"/>
        <v>3.915942984518161E-3</v>
      </c>
      <c r="N199" s="15">
        <f t="shared" si="44"/>
        <v>2.4278846504012597E-3</v>
      </c>
      <c r="O199" s="15">
        <f t="shared" si="45"/>
        <v>2.4278846504012597E-3</v>
      </c>
      <c r="P199" s="1">
        <f>'App MESURE'!T195</f>
        <v>0.10799166385825003</v>
      </c>
      <c r="Q199" s="83">
        <v>21.319650000000003</v>
      </c>
      <c r="R199" s="77">
        <f t="shared" ref="R199:R262" si="50">(P199-O199)^2</f>
        <v>1.1143711480643442E-2</v>
      </c>
    </row>
    <row r="200" spans="1:18" s="1" customFormat="1" x14ac:dyDescent="0.2">
      <c r="A200" s="16">
        <v>39022</v>
      </c>
      <c r="B200" s="1">
        <f t="shared" si="48"/>
        <v>11</v>
      </c>
      <c r="C200" s="46"/>
      <c r="D200" s="46"/>
      <c r="E200" s="46">
        <v>21.247619050000001</v>
      </c>
      <c r="F200" s="50">
        <v>33.481250000000003</v>
      </c>
      <c r="G200" s="15">
        <f t="shared" si="40"/>
        <v>0.47530822563874947</v>
      </c>
      <c r="H200" s="15">
        <f t="shared" si="41"/>
        <v>33.005941774361254</v>
      </c>
      <c r="I200" s="22">
        <f t="shared" si="46"/>
        <v>33.312725033916266</v>
      </c>
      <c r="J200" s="15">
        <f t="shared" si="49"/>
        <v>31.541765909861557</v>
      </c>
      <c r="K200" s="15">
        <f t="shared" si="42"/>
        <v>1.7709591240547091</v>
      </c>
      <c r="L200" s="15">
        <f t="shared" si="43"/>
        <v>0</v>
      </c>
      <c r="M200" s="15">
        <f t="shared" si="47"/>
        <v>1.4880583341169012E-3</v>
      </c>
      <c r="N200" s="15">
        <f t="shared" si="44"/>
        <v>9.2259616715247874E-4</v>
      </c>
      <c r="O200" s="15">
        <f t="shared" si="45"/>
        <v>0.47623082180590193</v>
      </c>
      <c r="P200" s="1">
        <f>'App MESURE'!T196</f>
        <v>0.13449671725956494</v>
      </c>
      <c r="Q200" s="83">
        <v>18.737325066666674</v>
      </c>
      <c r="R200" s="77">
        <f t="shared" si="50"/>
        <v>0.1167821982100868</v>
      </c>
    </row>
    <row r="201" spans="1:18" s="1" customFormat="1" x14ac:dyDescent="0.2">
      <c r="A201" s="16">
        <v>39052</v>
      </c>
      <c r="B201" s="1">
        <f t="shared" si="48"/>
        <v>12</v>
      </c>
      <c r="C201" s="46"/>
      <c r="D201" s="46"/>
      <c r="E201" s="46">
        <v>17.86904762</v>
      </c>
      <c r="F201" s="50">
        <v>13.612500000000001</v>
      </c>
      <c r="G201" s="15">
        <f t="shared" si="40"/>
        <v>0</v>
      </c>
      <c r="H201" s="15">
        <f t="shared" si="41"/>
        <v>13.612500000000001</v>
      </c>
      <c r="I201" s="22">
        <f t="shared" si="46"/>
        <v>15.38345912405471</v>
      </c>
      <c r="J201" s="15">
        <f t="shared" si="49"/>
        <v>14.982103781101271</v>
      </c>
      <c r="K201" s="15">
        <f t="shared" si="42"/>
        <v>0.40135534295343867</v>
      </c>
      <c r="L201" s="15">
        <f t="shared" si="43"/>
        <v>0</v>
      </c>
      <c r="M201" s="15">
        <f t="shared" si="47"/>
        <v>5.6546216696442251E-4</v>
      </c>
      <c r="N201" s="15">
        <f t="shared" si="44"/>
        <v>3.5058654351794198E-4</v>
      </c>
      <c r="O201" s="15">
        <f t="shared" si="45"/>
        <v>3.5058654351794198E-4</v>
      </c>
      <c r="P201" s="1">
        <f>'App MESURE'!T197</f>
        <v>0.19451642496171609</v>
      </c>
      <c r="Q201" s="83">
        <v>13.080564499999999</v>
      </c>
      <c r="R201" s="77">
        <f t="shared" si="50"/>
        <v>3.770037280864183E-2</v>
      </c>
    </row>
    <row r="202" spans="1:18" s="1" customFormat="1" x14ac:dyDescent="0.2">
      <c r="A202" s="16">
        <v>39083</v>
      </c>
      <c r="B202" s="1">
        <f t="shared" si="48"/>
        <v>1</v>
      </c>
      <c r="C202" s="46"/>
      <c r="D202" s="46"/>
      <c r="E202" s="46">
        <v>19.647619049999999</v>
      </c>
      <c r="F202" s="50">
        <v>20.662500000000001</v>
      </c>
      <c r="G202" s="15">
        <f t="shared" si="40"/>
        <v>0</v>
      </c>
      <c r="H202" s="15">
        <f t="shared" si="41"/>
        <v>20.662500000000001</v>
      </c>
      <c r="I202" s="22">
        <f t="shared" si="46"/>
        <v>21.063855342953438</v>
      </c>
      <c r="J202" s="15">
        <f t="shared" si="49"/>
        <v>19.979446789015054</v>
      </c>
      <c r="K202" s="15">
        <f t="shared" si="42"/>
        <v>1.0844085539383848</v>
      </c>
      <c r="L202" s="15">
        <f t="shared" si="43"/>
        <v>0</v>
      </c>
      <c r="M202" s="15">
        <f t="shared" si="47"/>
        <v>2.1487562344648054E-4</v>
      </c>
      <c r="N202" s="15">
        <f t="shared" si="44"/>
        <v>1.3322288653681792E-4</v>
      </c>
      <c r="O202" s="15">
        <f t="shared" si="45"/>
        <v>1.3322288653681792E-4</v>
      </c>
      <c r="P202" s="1">
        <f>'App MESURE'!T198</f>
        <v>0.17184474705232683</v>
      </c>
      <c r="Q202" s="83">
        <v>12.414728016129036</v>
      </c>
      <c r="R202" s="77">
        <f t="shared" si="50"/>
        <v>2.9484847531338693E-2</v>
      </c>
    </row>
    <row r="203" spans="1:18" s="1" customFormat="1" x14ac:dyDescent="0.2">
      <c r="A203" s="16">
        <v>39114</v>
      </c>
      <c r="B203" s="1">
        <f t="shared" si="48"/>
        <v>2</v>
      </c>
      <c r="C203" s="46"/>
      <c r="D203" s="46"/>
      <c r="E203" s="46">
        <v>44.847619049999999</v>
      </c>
      <c r="F203" s="50">
        <v>34.431249999999999</v>
      </c>
      <c r="G203" s="15">
        <f t="shared" si="40"/>
        <v>0.56714914087764468</v>
      </c>
      <c r="H203" s="15">
        <f t="shared" si="41"/>
        <v>33.864100859122352</v>
      </c>
      <c r="I203" s="22">
        <f t="shared" si="46"/>
        <v>34.948509413060734</v>
      </c>
      <c r="J203" s="15">
        <f t="shared" si="49"/>
        <v>31.567927387752942</v>
      </c>
      <c r="K203" s="15">
        <f t="shared" si="42"/>
        <v>3.3805820253077918</v>
      </c>
      <c r="L203" s="15">
        <f t="shared" si="43"/>
        <v>0</v>
      </c>
      <c r="M203" s="15">
        <f t="shared" si="47"/>
        <v>8.1652736909662614E-5</v>
      </c>
      <c r="N203" s="15">
        <f t="shared" si="44"/>
        <v>5.0624696883990823E-5</v>
      </c>
      <c r="O203" s="15">
        <f t="shared" si="45"/>
        <v>0.56719976557452867</v>
      </c>
      <c r="P203" s="1">
        <f>'App MESURE'!T199</f>
        <v>0.27107440978617525</v>
      </c>
      <c r="Q203" s="83">
        <v>14.649892553571428</v>
      </c>
      <c r="R203" s="77">
        <f t="shared" si="50"/>
        <v>8.7690226340778901E-2</v>
      </c>
    </row>
    <row r="204" spans="1:18" s="1" customFormat="1" x14ac:dyDescent="0.2">
      <c r="A204" s="16">
        <v>39142</v>
      </c>
      <c r="B204" s="1">
        <f t="shared" si="48"/>
        <v>3</v>
      </c>
      <c r="C204" s="46"/>
      <c r="D204" s="46"/>
      <c r="E204" s="46">
        <v>20.897619049999999</v>
      </c>
      <c r="F204" s="50">
        <v>18.456250000000001</v>
      </c>
      <c r="G204" s="15">
        <f t="shared" si="40"/>
        <v>0</v>
      </c>
      <c r="H204" s="15">
        <f t="shared" si="41"/>
        <v>18.456250000000001</v>
      </c>
      <c r="I204" s="22">
        <f t="shared" si="46"/>
        <v>21.836832025307793</v>
      </c>
      <c r="J204" s="15">
        <f t="shared" si="49"/>
        <v>20.980027164655109</v>
      </c>
      <c r="K204" s="15">
        <f t="shared" si="42"/>
        <v>0.85680486065268369</v>
      </c>
      <c r="L204" s="15">
        <f t="shared" si="43"/>
        <v>0</v>
      </c>
      <c r="M204" s="15">
        <f t="shared" si="47"/>
        <v>3.1028040025671791E-5</v>
      </c>
      <c r="N204" s="15">
        <f t="shared" si="44"/>
        <v>1.923738481591651E-5</v>
      </c>
      <c r="O204" s="15">
        <f t="shared" si="45"/>
        <v>1.923738481591651E-5</v>
      </c>
      <c r="P204" s="1">
        <f>'App MESURE'!T200</f>
        <v>0.26877438449101981</v>
      </c>
      <c r="Q204" s="83">
        <v>15.048233532258061</v>
      </c>
      <c r="R204" s="77">
        <f t="shared" si="50"/>
        <v>7.2229329096077308E-2</v>
      </c>
    </row>
    <row r="205" spans="1:18" s="1" customFormat="1" x14ac:dyDescent="0.2">
      <c r="A205" s="16">
        <v>39173</v>
      </c>
      <c r="B205" s="1">
        <f t="shared" si="48"/>
        <v>4</v>
      </c>
      <c r="C205" s="46"/>
      <c r="D205" s="46"/>
      <c r="E205" s="46">
        <v>60.711904760000003</v>
      </c>
      <c r="F205" s="50">
        <v>35.293750000000003</v>
      </c>
      <c r="G205" s="15">
        <f t="shared" si="40"/>
        <v>0.65053102444980038</v>
      </c>
      <c r="H205" s="15">
        <f t="shared" si="41"/>
        <v>34.643218975550205</v>
      </c>
      <c r="I205" s="22">
        <f t="shared" si="46"/>
        <v>35.500023836202885</v>
      </c>
      <c r="J205" s="15">
        <f t="shared" si="49"/>
        <v>32.64033582717525</v>
      </c>
      <c r="K205" s="15">
        <f t="shared" si="42"/>
        <v>2.8596880090276358</v>
      </c>
      <c r="L205" s="15">
        <f t="shared" si="43"/>
        <v>0</v>
      </c>
      <c r="M205" s="15">
        <f t="shared" si="47"/>
        <v>1.1790655209755281E-5</v>
      </c>
      <c r="N205" s="15">
        <f t="shared" si="44"/>
        <v>7.3102062300482739E-6</v>
      </c>
      <c r="O205" s="15">
        <f t="shared" si="45"/>
        <v>0.65053833465603039</v>
      </c>
      <c r="P205" s="1">
        <f>'App MESURE'!T201</f>
        <v>1.0650212366710174</v>
      </c>
      <c r="Q205" s="83">
        <v>16.377327450000003</v>
      </c>
      <c r="R205" s="77">
        <f t="shared" si="50"/>
        <v>0.17179607606276537</v>
      </c>
    </row>
    <row r="206" spans="1:18" s="1" customFormat="1" x14ac:dyDescent="0.2">
      <c r="A206" s="16">
        <v>39203</v>
      </c>
      <c r="B206" s="1">
        <f t="shared" si="48"/>
        <v>5</v>
      </c>
      <c r="C206" s="46"/>
      <c r="D206" s="46"/>
      <c r="E206" s="46">
        <v>21.992857140000002</v>
      </c>
      <c r="F206" s="50">
        <v>13.856249999999999</v>
      </c>
      <c r="G206" s="15">
        <f t="shared" ref="G206:G269" si="51">IF((F206-$J$2)&gt;0,$I$2*(F206-$J$2),0)</f>
        <v>0</v>
      </c>
      <c r="H206" s="15">
        <f t="shared" ref="H206:H269" si="52">F206-G206</f>
        <v>13.856249999999999</v>
      </c>
      <c r="I206" s="22">
        <f t="shared" si="46"/>
        <v>16.715938009027635</v>
      </c>
      <c r="J206" s="15">
        <f t="shared" si="49"/>
        <v>16.48732610702049</v>
      </c>
      <c r="K206" s="15">
        <f t="shared" ref="K206:K269" si="53">I206-J206</f>
        <v>0.22861190200714532</v>
      </c>
      <c r="L206" s="15">
        <f t="shared" ref="L206:L269" si="54">IF(K206&gt;$N$2,(K206-$N$2)/$L$2,0)</f>
        <v>0</v>
      </c>
      <c r="M206" s="15">
        <f t="shared" si="47"/>
        <v>4.4804489797070068E-6</v>
      </c>
      <c r="N206" s="15">
        <f t="shared" ref="N206:N269" si="55">$M$2*M206</f>
        <v>2.7778783674183442E-6</v>
      </c>
      <c r="O206" s="15">
        <f t="shared" ref="O206:O269" si="56">N206+G206</f>
        <v>2.7778783674183442E-6</v>
      </c>
      <c r="P206" s="1">
        <f>'App MESURE'!T202</f>
        <v>7.4805584599578881E-2</v>
      </c>
      <c r="Q206" s="83">
        <v>19.020946870967741</v>
      </c>
      <c r="R206" s="77">
        <f t="shared" si="50"/>
        <v>5.5954598933709195E-3</v>
      </c>
    </row>
    <row r="207" spans="1:18" s="1" customFormat="1" x14ac:dyDescent="0.2">
      <c r="A207" s="16">
        <v>39234</v>
      </c>
      <c r="B207" s="1">
        <f t="shared" si="48"/>
        <v>6</v>
      </c>
      <c r="C207" s="46"/>
      <c r="D207" s="46"/>
      <c r="E207" s="46">
        <v>0.485714286</v>
      </c>
      <c r="F207" s="50">
        <v>0.47499999999999998</v>
      </c>
      <c r="G207" s="15">
        <f t="shared" si="51"/>
        <v>0</v>
      </c>
      <c r="H207" s="15">
        <f t="shared" si="52"/>
        <v>0.47499999999999998</v>
      </c>
      <c r="I207" s="22">
        <f t="shared" ref="I207:I270" si="57">H207+K206-L206</f>
        <v>0.7036119020071453</v>
      </c>
      <c r="J207" s="15">
        <f t="shared" si="49"/>
        <v>0.7035990808103012</v>
      </c>
      <c r="K207" s="15">
        <f t="shared" si="53"/>
        <v>1.2821196844092775E-5</v>
      </c>
      <c r="L207" s="15">
        <f t="shared" si="54"/>
        <v>0</v>
      </c>
      <c r="M207" s="15">
        <f t="shared" ref="M207:M270" si="58">L207+M206-N206</f>
        <v>1.7025706122886626E-6</v>
      </c>
      <c r="N207" s="15">
        <f t="shared" si="55"/>
        <v>1.0555937796189709E-6</v>
      </c>
      <c r="O207" s="15">
        <f t="shared" si="56"/>
        <v>1.0555937796189709E-6</v>
      </c>
      <c r="P207" s="1">
        <f>'App MESURE'!T203</f>
        <v>3.3186079258671168E-2</v>
      </c>
      <c r="Q207" s="83">
        <v>21.179218566666666</v>
      </c>
      <c r="R207" s="77">
        <f t="shared" si="50"/>
        <v>1.1012457956394125E-3</v>
      </c>
    </row>
    <row r="208" spans="1:18" s="1" customFormat="1" x14ac:dyDescent="0.2">
      <c r="A208" s="16">
        <v>39264</v>
      </c>
      <c r="B208" s="1">
        <f t="shared" si="48"/>
        <v>7</v>
      </c>
      <c r="C208" s="46"/>
      <c r="D208" s="46"/>
      <c r="E208" s="46">
        <v>0.62857142899999996</v>
      </c>
      <c r="F208" s="50">
        <v>1.2500000000000001E-2</v>
      </c>
      <c r="G208" s="15">
        <f t="shared" si="51"/>
        <v>0</v>
      </c>
      <c r="H208" s="15">
        <f t="shared" si="52"/>
        <v>1.2500000000000001E-2</v>
      </c>
      <c r="I208" s="22">
        <f t="shared" si="57"/>
        <v>1.2512821196844093E-2</v>
      </c>
      <c r="J208" s="15">
        <f t="shared" si="49"/>
        <v>1.2512821143437259E-2</v>
      </c>
      <c r="K208" s="15">
        <f t="shared" si="53"/>
        <v>5.3406834510383305E-11</v>
      </c>
      <c r="L208" s="15">
        <f t="shared" si="54"/>
        <v>0</v>
      </c>
      <c r="M208" s="15">
        <f t="shared" si="58"/>
        <v>6.4697683266969171E-7</v>
      </c>
      <c r="N208" s="15">
        <f t="shared" si="55"/>
        <v>4.0112563625520885E-7</v>
      </c>
      <c r="O208" s="15">
        <f t="shared" si="56"/>
        <v>4.0112563625520885E-7</v>
      </c>
      <c r="P208" s="1">
        <f>'App MESURE'!T204</f>
        <v>2.6724103429424967E-2</v>
      </c>
      <c r="Q208" s="83">
        <v>23.307918419354838</v>
      </c>
      <c r="R208" s="77">
        <f t="shared" si="50"/>
        <v>7.141562648215221E-4</v>
      </c>
    </row>
    <row r="209" spans="1:18" s="1" customFormat="1" ht="13.5" thickBot="1" x14ac:dyDescent="0.25">
      <c r="A209" s="16">
        <v>39295</v>
      </c>
      <c r="B209" s="4">
        <f t="shared" si="48"/>
        <v>8</v>
      </c>
      <c r="C209" s="47"/>
      <c r="D209" s="47"/>
      <c r="E209" s="47">
        <v>3.0619047620000002</v>
      </c>
      <c r="F209" s="57">
        <v>2.2374999999999998</v>
      </c>
      <c r="G209" s="24">
        <f t="shared" si="51"/>
        <v>0</v>
      </c>
      <c r="H209" s="24">
        <f t="shared" si="52"/>
        <v>2.2374999999999998</v>
      </c>
      <c r="I209" s="23">
        <f t="shared" si="57"/>
        <v>2.2375000000534069</v>
      </c>
      <c r="J209" s="24">
        <f t="shared" si="49"/>
        <v>2.2371921130622954</v>
      </c>
      <c r="K209" s="24">
        <f t="shared" si="53"/>
        <v>3.0788699111150564E-4</v>
      </c>
      <c r="L209" s="24">
        <f t="shared" si="54"/>
        <v>0</v>
      </c>
      <c r="M209" s="24">
        <f t="shared" si="58"/>
        <v>2.4585119641448286E-7</v>
      </c>
      <c r="N209" s="24">
        <f t="shared" si="55"/>
        <v>1.5242774177697936E-7</v>
      </c>
      <c r="O209" s="24">
        <f t="shared" si="56"/>
        <v>1.5242774177697936E-7</v>
      </c>
      <c r="P209" s="4">
        <f>'App MESURE'!T205</f>
        <v>2.3766928049939417E-2</v>
      </c>
      <c r="Q209" s="84">
        <v>23.247934516129035</v>
      </c>
      <c r="R209" s="78">
        <f t="shared" si="50"/>
        <v>5.6485962347588802E-4</v>
      </c>
    </row>
    <row r="210" spans="1:18" s="1" customFormat="1" x14ac:dyDescent="0.2">
      <c r="A210" s="16">
        <v>39326</v>
      </c>
      <c r="B210" s="1">
        <f t="shared" si="48"/>
        <v>9</v>
      </c>
      <c r="C210" s="46"/>
      <c r="D210" s="46"/>
      <c r="E210" s="46">
        <v>4.4690476190000004</v>
      </c>
      <c r="F210" s="50">
        <v>2.71875</v>
      </c>
      <c r="G210" s="15">
        <f t="shared" si="51"/>
        <v>0</v>
      </c>
      <c r="H210" s="15">
        <f t="shared" si="52"/>
        <v>2.71875</v>
      </c>
      <c r="I210" s="22">
        <f t="shared" si="57"/>
        <v>2.7190578869911115</v>
      </c>
      <c r="J210" s="15">
        <f t="shared" si="49"/>
        <v>2.7184143762352377</v>
      </c>
      <c r="K210" s="15">
        <f t="shared" si="53"/>
        <v>6.4351075587376627E-4</v>
      </c>
      <c r="L210" s="15">
        <f t="shared" si="54"/>
        <v>0</v>
      </c>
      <c r="M210" s="15">
        <f t="shared" si="58"/>
        <v>9.34234546375035E-8</v>
      </c>
      <c r="N210" s="15">
        <f t="shared" si="55"/>
        <v>5.7922541875252172E-8</v>
      </c>
      <c r="O210" s="15">
        <f t="shared" si="56"/>
        <v>5.7922541875252172E-8</v>
      </c>
      <c r="P210" s="1">
        <f>'App MESURE'!T206</f>
        <v>2.3000252951554268E-2</v>
      </c>
      <c r="Q210" s="83">
        <v>22.164715566666668</v>
      </c>
      <c r="R210" s="77">
        <f t="shared" si="50"/>
        <v>5.2900897137260646E-4</v>
      </c>
    </row>
    <row r="211" spans="1:18" s="1" customFormat="1" x14ac:dyDescent="0.2">
      <c r="A211" s="16">
        <v>39356</v>
      </c>
      <c r="B211" s="1">
        <f t="shared" si="48"/>
        <v>10</v>
      </c>
      <c r="C211" s="46"/>
      <c r="D211" s="46"/>
      <c r="E211" s="46">
        <v>23.733333330000001</v>
      </c>
      <c r="F211" s="50">
        <v>15.375</v>
      </c>
      <c r="G211" s="15">
        <f t="shared" si="51"/>
        <v>0</v>
      </c>
      <c r="H211" s="15">
        <f t="shared" si="52"/>
        <v>15.375</v>
      </c>
      <c r="I211" s="22">
        <f t="shared" si="57"/>
        <v>15.375643510755873</v>
      </c>
      <c r="J211" s="15">
        <f t="shared" si="49"/>
        <v>15.239185040392007</v>
      </c>
      <c r="K211" s="15">
        <f t="shared" si="53"/>
        <v>0.13645847036386627</v>
      </c>
      <c r="L211" s="15">
        <f t="shared" si="54"/>
        <v>0</v>
      </c>
      <c r="M211" s="15">
        <f t="shared" si="58"/>
        <v>3.5500912762251328E-8</v>
      </c>
      <c r="N211" s="15">
        <f t="shared" si="55"/>
        <v>2.2010565912595823E-8</v>
      </c>
      <c r="O211" s="15">
        <f t="shared" si="56"/>
        <v>2.2010565912595823E-8</v>
      </c>
      <c r="P211" s="1">
        <f>'App MESURE'!T207</f>
        <v>9.1234336707831931E-2</v>
      </c>
      <c r="Q211" s="83">
        <v>20.945385387096767</v>
      </c>
      <c r="R211" s="77">
        <f t="shared" si="50"/>
        <v>8.323700178279771E-3</v>
      </c>
    </row>
    <row r="212" spans="1:18" s="1" customFormat="1" x14ac:dyDescent="0.2">
      <c r="A212" s="16">
        <v>39387</v>
      </c>
      <c r="B212" s="1">
        <f t="shared" si="48"/>
        <v>11</v>
      </c>
      <c r="C212" s="46"/>
      <c r="D212" s="46"/>
      <c r="E212" s="46">
        <v>53.142857139999997</v>
      </c>
      <c r="F212" s="50">
        <v>45.662500000000001</v>
      </c>
      <c r="G212" s="15">
        <f t="shared" si="51"/>
        <v>1.6529262769585362</v>
      </c>
      <c r="H212" s="15">
        <f t="shared" si="52"/>
        <v>44.009573723041463</v>
      </c>
      <c r="I212" s="22">
        <f t="shared" si="57"/>
        <v>44.146032193405333</v>
      </c>
      <c r="J212" s="15">
        <f t="shared" si="49"/>
        <v>39.120686243062472</v>
      </c>
      <c r="K212" s="15">
        <f t="shared" si="53"/>
        <v>5.0253459503428601</v>
      </c>
      <c r="L212" s="15">
        <f t="shared" si="54"/>
        <v>0</v>
      </c>
      <c r="M212" s="15">
        <f t="shared" si="58"/>
        <v>1.3490346849655505E-8</v>
      </c>
      <c r="N212" s="15">
        <f t="shared" si="55"/>
        <v>8.3640150467864136E-9</v>
      </c>
      <c r="O212" s="15">
        <f t="shared" si="56"/>
        <v>1.6529262853225513</v>
      </c>
      <c r="P212" s="1">
        <f>'App MESURE'!T208</f>
        <v>2.494979820173362</v>
      </c>
      <c r="Q212" s="83">
        <v>16.618473266666665</v>
      </c>
      <c r="R212" s="77">
        <f t="shared" si="50"/>
        <v>0.70905415555474549</v>
      </c>
    </row>
    <row r="213" spans="1:18" s="1" customFormat="1" x14ac:dyDescent="0.2">
      <c r="A213" s="16">
        <v>39417</v>
      </c>
      <c r="B213" s="1">
        <f t="shared" si="48"/>
        <v>12</v>
      </c>
      <c r="C213" s="46"/>
      <c r="D213" s="46"/>
      <c r="E213" s="46">
        <v>15.04047619</v>
      </c>
      <c r="F213" s="50">
        <v>24.96875</v>
      </c>
      <c r="G213" s="15">
        <f t="shared" si="51"/>
        <v>0</v>
      </c>
      <c r="H213" s="15">
        <f t="shared" si="52"/>
        <v>24.96875</v>
      </c>
      <c r="I213" s="22">
        <f t="shared" si="57"/>
        <v>29.99409595034286</v>
      </c>
      <c r="J213" s="15">
        <f t="shared" si="49"/>
        <v>27.656410247400522</v>
      </c>
      <c r="K213" s="15">
        <f t="shared" si="53"/>
        <v>2.3376857029423377</v>
      </c>
      <c r="L213" s="15">
        <f t="shared" si="54"/>
        <v>0</v>
      </c>
      <c r="M213" s="15">
        <f t="shared" si="58"/>
        <v>5.1263318028690914E-9</v>
      </c>
      <c r="N213" s="15">
        <f t="shared" si="55"/>
        <v>3.1783257177788365E-9</v>
      </c>
      <c r="O213" s="15">
        <f t="shared" si="56"/>
        <v>3.1783257177788365E-9</v>
      </c>
      <c r="P213" s="1">
        <f>'App MESURE'!T209</f>
        <v>0.29506038786422462</v>
      </c>
      <c r="Q213" s="83">
        <v>14.228935048387099</v>
      </c>
      <c r="R213" s="77">
        <f t="shared" si="50"/>
        <v>8.7060630610990647E-2</v>
      </c>
    </row>
    <row r="214" spans="1:18" s="1" customFormat="1" x14ac:dyDescent="0.2">
      <c r="A214" s="16">
        <v>39448</v>
      </c>
      <c r="B214" s="1">
        <f t="shared" si="48"/>
        <v>1</v>
      </c>
      <c r="C214" s="46"/>
      <c r="D214" s="46"/>
      <c r="E214" s="46">
        <v>56.161904759999999</v>
      </c>
      <c r="F214" s="50">
        <v>37.912500000000001</v>
      </c>
      <c r="G214" s="15">
        <f t="shared" si="51"/>
        <v>0.90369775790438756</v>
      </c>
      <c r="H214" s="15">
        <f t="shared" si="52"/>
        <v>37.008802242095612</v>
      </c>
      <c r="I214" s="22">
        <f t="shared" si="57"/>
        <v>39.34648794503795</v>
      </c>
      <c r="J214" s="15">
        <f t="shared" si="49"/>
        <v>34.103757494865135</v>
      </c>
      <c r="K214" s="15">
        <f t="shared" si="53"/>
        <v>5.2427304501728145</v>
      </c>
      <c r="L214" s="15">
        <f t="shared" si="54"/>
        <v>0</v>
      </c>
      <c r="M214" s="15">
        <f t="shared" si="58"/>
        <v>1.9480060850902549E-9</v>
      </c>
      <c r="N214" s="15">
        <f t="shared" si="55"/>
        <v>1.207763772755958E-9</v>
      </c>
      <c r="O214" s="15">
        <f t="shared" si="56"/>
        <v>0.90369775911215133</v>
      </c>
      <c r="P214" s="1">
        <f>'App MESURE'!T210</f>
        <v>3.9539625324002854</v>
      </c>
      <c r="Q214" s="83">
        <v>13.591915016129031</v>
      </c>
      <c r="R214" s="77">
        <f t="shared" si="50"/>
        <v>9.3041151871625125</v>
      </c>
    </row>
    <row r="215" spans="1:18" s="1" customFormat="1" x14ac:dyDescent="0.2">
      <c r="A215" s="16">
        <v>39479</v>
      </c>
      <c r="B215" s="1">
        <f t="shared" si="48"/>
        <v>2</v>
      </c>
      <c r="C215" s="46"/>
      <c r="D215" s="46"/>
      <c r="E215" s="46">
        <v>34.985714289999997</v>
      </c>
      <c r="F215" s="50">
        <v>40.262500000000003</v>
      </c>
      <c r="G215" s="15">
        <f t="shared" si="51"/>
        <v>1.1308831798111294</v>
      </c>
      <c r="H215" s="15">
        <f t="shared" si="52"/>
        <v>39.131616820188874</v>
      </c>
      <c r="I215" s="22">
        <f t="shared" si="57"/>
        <v>44.374347270361689</v>
      </c>
      <c r="J215" s="15">
        <f t="shared" si="49"/>
        <v>38.752193588922928</v>
      </c>
      <c r="K215" s="15">
        <f t="shared" si="53"/>
        <v>5.6221536814387605</v>
      </c>
      <c r="L215" s="15">
        <f t="shared" si="54"/>
        <v>0</v>
      </c>
      <c r="M215" s="15">
        <f t="shared" si="58"/>
        <v>7.4024231233429694E-10</v>
      </c>
      <c r="N215" s="15">
        <f t="shared" si="55"/>
        <v>4.589502336472641E-10</v>
      </c>
      <c r="O215" s="15">
        <f t="shared" si="56"/>
        <v>1.1308831802700796</v>
      </c>
      <c r="P215" s="1">
        <f>'App MESURE'!T211</f>
        <v>0.34040374368300308</v>
      </c>
      <c r="Q215" s="83">
        <v>15.76915551724138</v>
      </c>
      <c r="R215" s="77">
        <f t="shared" si="50"/>
        <v>0.62485773966702196</v>
      </c>
    </row>
    <row r="216" spans="1:18" s="1" customFormat="1" x14ac:dyDescent="0.2">
      <c r="A216" s="16">
        <v>39508</v>
      </c>
      <c r="B216" s="1">
        <f t="shared" si="48"/>
        <v>3</v>
      </c>
      <c r="C216" s="46"/>
      <c r="D216" s="46"/>
      <c r="E216" s="46">
        <v>15.53095238</v>
      </c>
      <c r="F216" s="50">
        <v>11.65</v>
      </c>
      <c r="G216" s="15">
        <f t="shared" si="51"/>
        <v>0</v>
      </c>
      <c r="H216" s="15">
        <f t="shared" si="52"/>
        <v>11.65</v>
      </c>
      <c r="I216" s="22">
        <f t="shared" si="57"/>
        <v>17.272153681438759</v>
      </c>
      <c r="J216" s="15">
        <f t="shared" si="49"/>
        <v>16.861525524306451</v>
      </c>
      <c r="K216" s="15">
        <f t="shared" si="53"/>
        <v>0.41062815713230805</v>
      </c>
      <c r="L216" s="15">
        <f t="shared" si="54"/>
        <v>0</v>
      </c>
      <c r="M216" s="15">
        <f t="shared" si="58"/>
        <v>2.8129207868703284E-10</v>
      </c>
      <c r="N216" s="15">
        <f t="shared" si="55"/>
        <v>1.7440108878596036E-10</v>
      </c>
      <c r="O216" s="15">
        <f t="shared" si="56"/>
        <v>1.7440108878596036E-10</v>
      </c>
      <c r="P216" s="1">
        <f>'App MESURE'!T212</f>
        <v>0.25125038224221652</v>
      </c>
      <c r="Q216" s="83">
        <v>15.450338967741933</v>
      </c>
      <c r="R216" s="77">
        <f t="shared" si="50"/>
        <v>6.3126754489223225E-2</v>
      </c>
    </row>
    <row r="217" spans="1:18" s="1" customFormat="1" x14ac:dyDescent="0.2">
      <c r="A217" s="16">
        <v>39539</v>
      </c>
      <c r="B217" s="1">
        <f t="shared" si="48"/>
        <v>4</v>
      </c>
      <c r="C217" s="46"/>
      <c r="D217" s="46"/>
      <c r="E217" s="46">
        <v>29.09047619</v>
      </c>
      <c r="F217" s="50">
        <v>27.912500000000001</v>
      </c>
      <c r="G217" s="15">
        <f t="shared" si="51"/>
        <v>0</v>
      </c>
      <c r="H217" s="15">
        <f t="shared" si="52"/>
        <v>27.912500000000001</v>
      </c>
      <c r="I217" s="22">
        <f t="shared" si="57"/>
        <v>28.323128157132309</v>
      </c>
      <c r="J217" s="15">
        <f t="shared" si="49"/>
        <v>27.133377861957495</v>
      </c>
      <c r="K217" s="15">
        <f t="shared" si="53"/>
        <v>1.1897502951748145</v>
      </c>
      <c r="L217" s="15">
        <f t="shared" si="54"/>
        <v>0</v>
      </c>
      <c r="M217" s="15">
        <f t="shared" si="58"/>
        <v>1.0689098990107248E-10</v>
      </c>
      <c r="N217" s="15">
        <f t="shared" si="55"/>
        <v>6.6272413738664931E-11</v>
      </c>
      <c r="O217" s="15">
        <f t="shared" si="56"/>
        <v>6.6272413738664931E-11</v>
      </c>
      <c r="P217" s="1">
        <f>'App MESURE'!T213</f>
        <v>0.26056000843689331</v>
      </c>
      <c r="Q217" s="83">
        <v>18.233419799999997</v>
      </c>
      <c r="R217" s="77">
        <f t="shared" si="50"/>
        <v>6.7891517962098025E-2</v>
      </c>
    </row>
    <row r="218" spans="1:18" s="1" customFormat="1" x14ac:dyDescent="0.2">
      <c r="A218" s="16">
        <v>39569</v>
      </c>
      <c r="B218" s="1">
        <f t="shared" ref="B218:B281" si="59">B206</f>
        <v>5</v>
      </c>
      <c r="C218" s="46"/>
      <c r="D218" s="46"/>
      <c r="E218" s="46">
        <v>24.123809519999998</v>
      </c>
      <c r="F218" s="50">
        <v>19.568750000000001</v>
      </c>
      <c r="G218" s="15">
        <f t="shared" si="51"/>
        <v>0</v>
      </c>
      <c r="H218" s="15">
        <f t="shared" si="52"/>
        <v>19.568750000000001</v>
      </c>
      <c r="I218" s="22">
        <f t="shared" si="57"/>
        <v>20.758500295174816</v>
      </c>
      <c r="J218" s="15">
        <f t="shared" si="49"/>
        <v>20.2846532047162</v>
      </c>
      <c r="K218" s="15">
        <f t="shared" si="53"/>
        <v>0.47384709045861584</v>
      </c>
      <c r="L218" s="15">
        <f t="shared" si="54"/>
        <v>0</v>
      </c>
      <c r="M218" s="15">
        <f t="shared" si="58"/>
        <v>4.0618576162407546E-11</v>
      </c>
      <c r="N218" s="15">
        <f t="shared" si="55"/>
        <v>2.5183517220692678E-11</v>
      </c>
      <c r="O218" s="15">
        <f t="shared" si="56"/>
        <v>2.5183517220692678E-11</v>
      </c>
      <c r="P218" s="1">
        <f>'App MESURE'!T214</f>
        <v>0.23734070545722902</v>
      </c>
      <c r="Q218" s="83">
        <v>18.363121774193552</v>
      </c>
      <c r="R218" s="77">
        <f t="shared" si="50"/>
        <v>5.6330610454980994E-2</v>
      </c>
    </row>
    <row r="219" spans="1:18" s="1" customFormat="1" x14ac:dyDescent="0.2">
      <c r="A219" s="16">
        <v>39600</v>
      </c>
      <c r="B219" s="1">
        <f t="shared" si="59"/>
        <v>6</v>
      </c>
      <c r="C219" s="46"/>
      <c r="D219" s="46"/>
      <c r="E219" s="46">
        <v>0.49047618999999998</v>
      </c>
      <c r="F219" s="50">
        <v>0.39374999999999999</v>
      </c>
      <c r="G219" s="15">
        <f t="shared" si="51"/>
        <v>0</v>
      </c>
      <c r="H219" s="15">
        <f t="shared" si="52"/>
        <v>0.39374999999999999</v>
      </c>
      <c r="I219" s="22">
        <f t="shared" si="57"/>
        <v>0.86759709045861588</v>
      </c>
      <c r="J219" s="15">
        <f t="shared" si="49"/>
        <v>0.86757612550978125</v>
      </c>
      <c r="K219" s="15">
        <f t="shared" si="53"/>
        <v>2.0964948834634178E-5</v>
      </c>
      <c r="L219" s="15">
        <f t="shared" si="54"/>
        <v>0</v>
      </c>
      <c r="M219" s="15">
        <f t="shared" si="58"/>
        <v>1.5435058941714868E-11</v>
      </c>
      <c r="N219" s="15">
        <f t="shared" si="55"/>
        <v>9.5697365438632185E-12</v>
      </c>
      <c r="O219" s="15">
        <f t="shared" si="56"/>
        <v>9.5697365438632185E-12</v>
      </c>
      <c r="P219" s="1">
        <f>'App MESURE'!T215</f>
        <v>0.20382605115639288</v>
      </c>
      <c r="Q219" s="83">
        <v>22.146758966666667</v>
      </c>
      <c r="R219" s="77">
        <f t="shared" si="50"/>
        <v>4.1545059126107363E-2</v>
      </c>
    </row>
    <row r="220" spans="1:18" s="1" customFormat="1" x14ac:dyDescent="0.2">
      <c r="A220" s="16">
        <v>39630</v>
      </c>
      <c r="B220" s="1">
        <f t="shared" si="59"/>
        <v>7</v>
      </c>
      <c r="C220" s="46"/>
      <c r="D220" s="46"/>
      <c r="E220" s="46">
        <v>0.95952380999999998</v>
      </c>
      <c r="F220" s="50">
        <v>0.15</v>
      </c>
      <c r="G220" s="15">
        <f t="shared" si="51"/>
        <v>0</v>
      </c>
      <c r="H220" s="15">
        <f t="shared" si="52"/>
        <v>0.15</v>
      </c>
      <c r="I220" s="22">
        <f t="shared" si="57"/>
        <v>0.15002096494883463</v>
      </c>
      <c r="J220" s="15">
        <f t="shared" si="49"/>
        <v>0.15002086992647931</v>
      </c>
      <c r="K220" s="15">
        <f t="shared" si="53"/>
        <v>9.502235531755332E-8</v>
      </c>
      <c r="L220" s="15">
        <f t="shared" si="54"/>
        <v>0</v>
      </c>
      <c r="M220" s="15">
        <f t="shared" si="58"/>
        <v>5.8653223978516496E-12</v>
      </c>
      <c r="N220" s="15">
        <f t="shared" si="55"/>
        <v>3.6364998866680227E-12</v>
      </c>
      <c r="O220" s="15">
        <f t="shared" si="56"/>
        <v>3.6364998866680227E-12</v>
      </c>
      <c r="P220" s="1">
        <f>'App MESURE'!T216</f>
        <v>0.2105070770137491</v>
      </c>
      <c r="Q220" s="83">
        <v>23.081236838709678</v>
      </c>
      <c r="R220" s="77">
        <f t="shared" si="50"/>
        <v>4.4313229471341475E-2</v>
      </c>
    </row>
    <row r="221" spans="1:18" s="1" customFormat="1" ht="13.5" thickBot="1" x14ac:dyDescent="0.25">
      <c r="A221" s="16">
        <v>39661</v>
      </c>
      <c r="B221" s="4">
        <f t="shared" si="59"/>
        <v>8</v>
      </c>
      <c r="C221" s="47"/>
      <c r="D221" s="47"/>
      <c r="E221" s="47">
        <v>0.89047619</v>
      </c>
      <c r="F221" s="57">
        <v>0.53749999999999998</v>
      </c>
      <c r="G221" s="24">
        <f t="shared" si="51"/>
        <v>0</v>
      </c>
      <c r="H221" s="24">
        <f t="shared" si="52"/>
        <v>0.53749999999999998</v>
      </c>
      <c r="I221" s="23">
        <f t="shared" si="57"/>
        <v>0.5375000950223553</v>
      </c>
      <c r="J221" s="24">
        <f t="shared" si="49"/>
        <v>0.53749558913577333</v>
      </c>
      <c r="K221" s="24">
        <f t="shared" si="53"/>
        <v>4.5058865819624927E-6</v>
      </c>
      <c r="L221" s="24">
        <f t="shared" si="54"/>
        <v>0</v>
      </c>
      <c r="M221" s="24">
        <f t="shared" si="58"/>
        <v>2.2288225111836269E-12</v>
      </c>
      <c r="N221" s="24">
        <f t="shared" si="55"/>
        <v>1.3818699569338486E-12</v>
      </c>
      <c r="O221" s="24">
        <f t="shared" si="56"/>
        <v>1.3818699569338486E-12</v>
      </c>
      <c r="P221" s="4">
        <f>'App MESURE'!T217</f>
        <v>0.19046399944168038</v>
      </c>
      <c r="Q221" s="84">
        <v>22.863928000000005</v>
      </c>
      <c r="R221" s="78">
        <f t="shared" si="50"/>
        <v>3.6276535082794034E-2</v>
      </c>
    </row>
    <row r="222" spans="1:18" s="1" customFormat="1" x14ac:dyDescent="0.2">
      <c r="A222" s="16">
        <v>39692</v>
      </c>
      <c r="B222" s="1">
        <f t="shared" si="59"/>
        <v>9</v>
      </c>
      <c r="C222" s="46"/>
      <c r="D222" s="46"/>
      <c r="E222" s="46">
        <v>44.54047619</v>
      </c>
      <c r="F222" s="50">
        <v>35.887500000000003</v>
      </c>
      <c r="G222" s="15">
        <f t="shared" si="51"/>
        <v>0.70793159647411019</v>
      </c>
      <c r="H222" s="15">
        <f t="shared" si="52"/>
        <v>35.179568403525892</v>
      </c>
      <c r="I222" s="22">
        <f t="shared" si="57"/>
        <v>35.179572909412471</v>
      </c>
      <c r="J222" s="15">
        <f t="shared" si="49"/>
        <v>33.898585293344517</v>
      </c>
      <c r="K222" s="15">
        <f t="shared" si="53"/>
        <v>1.2809876160679536</v>
      </c>
      <c r="L222" s="15">
        <f t="shared" si="54"/>
        <v>0</v>
      </c>
      <c r="M222" s="15">
        <f t="shared" si="58"/>
        <v>8.4695255424977833E-13</v>
      </c>
      <c r="N222" s="15">
        <f t="shared" si="55"/>
        <v>5.2511058363486258E-13</v>
      </c>
      <c r="O222" s="15">
        <f t="shared" si="56"/>
        <v>0.70793159647463533</v>
      </c>
      <c r="P222" s="1">
        <f>'App MESURE'!T218</f>
        <v>1.0458543592113889</v>
      </c>
      <c r="Q222" s="83">
        <v>22.369428566666663</v>
      </c>
      <c r="R222" s="77">
        <f t="shared" si="50"/>
        <v>0.11419179357564026</v>
      </c>
    </row>
    <row r="223" spans="1:18" s="1" customFormat="1" x14ac:dyDescent="0.2">
      <c r="A223" s="16">
        <v>39722</v>
      </c>
      <c r="B223" s="1">
        <f t="shared" si="59"/>
        <v>10</v>
      </c>
      <c r="C223" s="46"/>
      <c r="D223" s="46"/>
      <c r="E223" s="46">
        <v>82.630952379999997</v>
      </c>
      <c r="F223" s="50">
        <v>72.356250000000003</v>
      </c>
      <c r="G223" s="15">
        <f t="shared" si="51"/>
        <v>4.2335351518619788</v>
      </c>
      <c r="H223" s="15">
        <f t="shared" si="52"/>
        <v>68.122714848138031</v>
      </c>
      <c r="I223" s="22">
        <f t="shared" si="57"/>
        <v>69.403702464205992</v>
      </c>
      <c r="J223" s="15">
        <f t="shared" si="49"/>
        <v>56.774063853806858</v>
      </c>
      <c r="K223" s="15">
        <f t="shared" si="53"/>
        <v>12.629638610399134</v>
      </c>
      <c r="L223" s="15">
        <f t="shared" si="54"/>
        <v>0</v>
      </c>
      <c r="M223" s="15">
        <f t="shared" si="58"/>
        <v>3.2184197061491574E-13</v>
      </c>
      <c r="N223" s="15">
        <f t="shared" si="55"/>
        <v>1.9954202178124776E-13</v>
      </c>
      <c r="O223" s="15">
        <f t="shared" si="56"/>
        <v>4.2335351518621787</v>
      </c>
      <c r="P223" s="1">
        <f>'App MESURE'!T219</f>
        <v>1.4508778611868542</v>
      </c>
      <c r="Q223" s="83">
        <v>18.83244564516129</v>
      </c>
      <c r="R223" s="77">
        <f t="shared" si="50"/>
        <v>7.7431815973485358</v>
      </c>
    </row>
    <row r="224" spans="1:18" s="1" customFormat="1" x14ac:dyDescent="0.2">
      <c r="A224" s="16">
        <v>39753</v>
      </c>
      <c r="B224" s="1">
        <f t="shared" si="59"/>
        <v>11</v>
      </c>
      <c r="C224" s="46"/>
      <c r="D224" s="46"/>
      <c r="E224" s="46">
        <v>84.635714289999996</v>
      </c>
      <c r="F224" s="50">
        <v>61.84375</v>
      </c>
      <c r="G224" s="15">
        <f t="shared" si="51"/>
        <v>3.2172429187578833</v>
      </c>
      <c r="H224" s="15">
        <f t="shared" si="52"/>
        <v>58.626507081242117</v>
      </c>
      <c r="I224" s="22">
        <f t="shared" si="57"/>
        <v>71.256145691641251</v>
      </c>
      <c r="J224" s="15">
        <f t="shared" si="49"/>
        <v>50.974543675308254</v>
      </c>
      <c r="K224" s="15">
        <f t="shared" si="53"/>
        <v>20.281602016332997</v>
      </c>
      <c r="L224" s="15">
        <f t="shared" si="54"/>
        <v>0.89795261850158403</v>
      </c>
      <c r="M224" s="15">
        <f t="shared" si="58"/>
        <v>0.89795261850170638</v>
      </c>
      <c r="N224" s="15">
        <f t="shared" si="55"/>
        <v>0.55673062347105795</v>
      </c>
      <c r="O224" s="15">
        <f t="shared" si="56"/>
        <v>3.7739735422289411</v>
      </c>
      <c r="P224" s="1">
        <f>'App MESURE'!T220</f>
        <v>5.5970567932537012</v>
      </c>
      <c r="Q224" s="83">
        <v>14.52783401666667</v>
      </c>
      <c r="R224" s="77">
        <f t="shared" si="50"/>
        <v>3.3236325401670084</v>
      </c>
    </row>
    <row r="225" spans="1:18" s="1" customFormat="1" x14ac:dyDescent="0.2">
      <c r="A225" s="16">
        <v>39783</v>
      </c>
      <c r="B225" s="1">
        <f t="shared" si="59"/>
        <v>12</v>
      </c>
      <c r="C225" s="46"/>
      <c r="D225" s="46"/>
      <c r="E225" s="46">
        <v>78.180952379999994</v>
      </c>
      <c r="F225" s="50">
        <v>49.087499999999999</v>
      </c>
      <c r="G225" s="15">
        <f t="shared" si="51"/>
        <v>1.9840369450566595</v>
      </c>
      <c r="H225" s="15">
        <f t="shared" si="52"/>
        <v>47.10346305494334</v>
      </c>
      <c r="I225" s="22">
        <f t="shared" si="57"/>
        <v>66.487112452774753</v>
      </c>
      <c r="J225" s="15">
        <f t="shared" si="49"/>
        <v>46.490126323834964</v>
      </c>
      <c r="K225" s="15">
        <f t="shared" si="53"/>
        <v>19.996986128939788</v>
      </c>
      <c r="L225" s="15">
        <f t="shared" si="54"/>
        <v>0.849804656972173</v>
      </c>
      <c r="M225" s="15">
        <f t="shared" si="58"/>
        <v>1.1910266520028214</v>
      </c>
      <c r="N225" s="15">
        <f t="shared" si="55"/>
        <v>0.73843652424174933</v>
      </c>
      <c r="O225" s="15">
        <f t="shared" si="56"/>
        <v>2.7224734692984089</v>
      </c>
      <c r="P225" s="1">
        <f>'App MESURE'!T221</f>
        <v>5.6516002502531011</v>
      </c>
      <c r="Q225" s="83">
        <v>12.860348612903229</v>
      </c>
      <c r="R225" s="77">
        <f t="shared" si="50"/>
        <v>8.579783698905997</v>
      </c>
    </row>
    <row r="226" spans="1:18" s="1" customFormat="1" x14ac:dyDescent="0.2">
      <c r="A226" s="16">
        <v>39814</v>
      </c>
      <c r="B226" s="1">
        <f t="shared" si="59"/>
        <v>1</v>
      </c>
      <c r="C226" s="46"/>
      <c r="D226" s="46"/>
      <c r="E226" s="46">
        <v>89.19761905</v>
      </c>
      <c r="F226" s="50">
        <v>73.40625</v>
      </c>
      <c r="G226" s="15">
        <f t="shared" si="51"/>
        <v>4.3350435318628628</v>
      </c>
      <c r="H226" s="15">
        <f t="shared" si="52"/>
        <v>69.071206468137134</v>
      </c>
      <c r="I226" s="22">
        <f t="shared" si="57"/>
        <v>88.218387940104748</v>
      </c>
      <c r="J226" s="15">
        <f t="shared" si="49"/>
        <v>51.265534439968249</v>
      </c>
      <c r="K226" s="15">
        <f t="shared" si="53"/>
        <v>36.952853500136499</v>
      </c>
      <c r="L226" s="15">
        <f t="shared" si="54"/>
        <v>3.7181984678851228</v>
      </c>
      <c r="M226" s="15">
        <f t="shared" si="58"/>
        <v>4.1707885956461945</v>
      </c>
      <c r="N226" s="15">
        <f t="shared" si="55"/>
        <v>2.5858889293006406</v>
      </c>
      <c r="O226" s="15">
        <f t="shared" si="56"/>
        <v>6.9209324611635035</v>
      </c>
      <c r="P226" s="1">
        <f>'App MESURE'!T222</f>
        <v>12.916065857480431</v>
      </c>
      <c r="Q226" s="83">
        <v>12.394280241935483</v>
      </c>
      <c r="R226" s="77">
        <f t="shared" si="50"/>
        <v>35.941624439634545</v>
      </c>
    </row>
    <row r="227" spans="1:18" s="1" customFormat="1" x14ac:dyDescent="0.2">
      <c r="A227" s="16">
        <v>39845</v>
      </c>
      <c r="B227" s="1">
        <f t="shared" si="59"/>
        <v>2</v>
      </c>
      <c r="C227" s="46"/>
      <c r="D227" s="46"/>
      <c r="E227" s="46">
        <v>99.478571430000002</v>
      </c>
      <c r="F227" s="50">
        <v>100.4375</v>
      </c>
      <c r="G227" s="15">
        <f t="shared" si="51"/>
        <v>6.9482801003380184</v>
      </c>
      <c r="H227" s="15">
        <f t="shared" si="52"/>
        <v>93.489219899661975</v>
      </c>
      <c r="I227" s="22">
        <f t="shared" si="57"/>
        <v>126.72387493191334</v>
      </c>
      <c r="J227" s="15">
        <f t="shared" si="49"/>
        <v>60.80962338799246</v>
      </c>
      <c r="K227" s="15">
        <f t="shared" si="53"/>
        <v>65.914251543920884</v>
      </c>
      <c r="L227" s="15">
        <f t="shared" si="54"/>
        <v>8.6175464685244094</v>
      </c>
      <c r="M227" s="15">
        <f t="shared" si="58"/>
        <v>10.202446134869962</v>
      </c>
      <c r="N227" s="15">
        <f t="shared" si="55"/>
        <v>6.3255166036193771</v>
      </c>
      <c r="O227" s="15">
        <f t="shared" si="56"/>
        <v>13.273796703957395</v>
      </c>
      <c r="P227" s="1">
        <f>'App MESURE'!T223</f>
        <v>21.071188879003195</v>
      </c>
      <c r="Q227" s="83">
        <v>13.787965</v>
      </c>
      <c r="R227" s="77">
        <f t="shared" si="50"/>
        <v>60.799324731465475</v>
      </c>
    </row>
    <row r="228" spans="1:18" s="1" customFormat="1" x14ac:dyDescent="0.2">
      <c r="A228" s="16">
        <v>39873</v>
      </c>
      <c r="B228" s="1">
        <f t="shared" si="59"/>
        <v>3</v>
      </c>
      <c r="C228" s="46"/>
      <c r="D228" s="46"/>
      <c r="E228" s="46">
        <v>73.838095240000001</v>
      </c>
      <c r="F228" s="50">
        <v>57.0625</v>
      </c>
      <c r="G228" s="15">
        <f t="shared" si="51"/>
        <v>2.7550172598252836</v>
      </c>
      <c r="H228" s="15">
        <f t="shared" si="52"/>
        <v>54.30748274017472</v>
      </c>
      <c r="I228" s="22">
        <f t="shared" si="57"/>
        <v>111.60418781557119</v>
      </c>
      <c r="J228" s="15">
        <f t="shared" si="49"/>
        <v>66.800800964847568</v>
      </c>
      <c r="K228" s="15">
        <f t="shared" si="53"/>
        <v>44.803386850723626</v>
      </c>
      <c r="L228" s="15">
        <f t="shared" si="54"/>
        <v>5.0462591788011757</v>
      </c>
      <c r="M228" s="15">
        <f t="shared" si="58"/>
        <v>8.9231887100517611</v>
      </c>
      <c r="N228" s="15">
        <f t="shared" si="55"/>
        <v>5.532377000232092</v>
      </c>
      <c r="O228" s="15">
        <f t="shared" si="56"/>
        <v>8.2873942600573756</v>
      </c>
      <c r="P228" s="1">
        <f>'App MESURE'!T224</f>
        <v>3.2083162367137095</v>
      </c>
      <c r="Q228" s="83">
        <v>16.442299193548386</v>
      </c>
      <c r="R228" s="77">
        <f t="shared" si="50"/>
        <v>25.797033567212598</v>
      </c>
    </row>
    <row r="229" spans="1:18" s="1" customFormat="1" x14ac:dyDescent="0.2">
      <c r="A229" s="16">
        <v>39904</v>
      </c>
      <c r="B229" s="1">
        <f t="shared" si="59"/>
        <v>4</v>
      </c>
      <c r="C229" s="46"/>
      <c r="D229" s="46"/>
      <c r="E229" s="46">
        <v>7.2952380950000002</v>
      </c>
      <c r="F229" s="50">
        <v>11.0375</v>
      </c>
      <c r="G229" s="15">
        <f t="shared" si="51"/>
        <v>0</v>
      </c>
      <c r="H229" s="15">
        <f t="shared" si="52"/>
        <v>11.0375</v>
      </c>
      <c r="I229" s="22">
        <f t="shared" si="57"/>
        <v>50.794627671922456</v>
      </c>
      <c r="J229" s="15">
        <f t="shared" si="49"/>
        <v>43.040850898491115</v>
      </c>
      <c r="K229" s="15">
        <f t="shared" si="53"/>
        <v>7.7537767734313405</v>
      </c>
      <c r="L229" s="15">
        <f t="shared" si="54"/>
        <v>0</v>
      </c>
      <c r="M229" s="15">
        <f t="shared" si="58"/>
        <v>3.3908117098196691</v>
      </c>
      <c r="N229" s="15">
        <f t="shared" si="55"/>
        <v>2.102303260088195</v>
      </c>
      <c r="O229" s="15">
        <f t="shared" si="56"/>
        <v>2.102303260088195</v>
      </c>
      <c r="P229" s="1">
        <f>'App MESURE'!T225</f>
        <v>0.70545061552838595</v>
      </c>
      <c r="Q229" s="83">
        <v>16.03716635</v>
      </c>
      <c r="R229" s="77">
        <f t="shared" si="50"/>
        <v>1.9511973106137324</v>
      </c>
    </row>
    <row r="230" spans="1:18" s="1" customFormat="1" x14ac:dyDescent="0.2">
      <c r="A230" s="16">
        <v>39934</v>
      </c>
      <c r="B230" s="1">
        <f t="shared" si="59"/>
        <v>5</v>
      </c>
      <c r="C230" s="46"/>
      <c r="D230" s="46"/>
      <c r="E230" s="46">
        <v>8.5190476190000002</v>
      </c>
      <c r="F230" s="50">
        <v>3.5</v>
      </c>
      <c r="G230" s="15">
        <f t="shared" si="51"/>
        <v>0</v>
      </c>
      <c r="H230" s="15">
        <f t="shared" si="52"/>
        <v>3.5</v>
      </c>
      <c r="I230" s="22">
        <f t="shared" si="57"/>
        <v>11.253776773431341</v>
      </c>
      <c r="J230" s="15">
        <f t="shared" si="49"/>
        <v>11.1910027115925</v>
      </c>
      <c r="K230" s="15">
        <f t="shared" si="53"/>
        <v>6.2774061838840822E-2</v>
      </c>
      <c r="L230" s="15">
        <f t="shared" si="54"/>
        <v>0</v>
      </c>
      <c r="M230" s="15">
        <f t="shared" si="58"/>
        <v>1.288508449731474</v>
      </c>
      <c r="N230" s="15">
        <f t="shared" si="55"/>
        <v>0.79887523883351386</v>
      </c>
      <c r="O230" s="15">
        <f t="shared" si="56"/>
        <v>0.79887523883351386</v>
      </c>
      <c r="P230" s="1">
        <f>'App MESURE'!T226</f>
        <v>0.26231240866177358</v>
      </c>
      <c r="Q230" s="83">
        <v>19.852535129032255</v>
      </c>
      <c r="R230" s="77">
        <f t="shared" si="50"/>
        <v>0.28789967072190775</v>
      </c>
    </row>
    <row r="231" spans="1:18" s="1" customFormat="1" x14ac:dyDescent="0.2">
      <c r="A231" s="16">
        <v>39965</v>
      </c>
      <c r="B231" s="1">
        <f t="shared" si="59"/>
        <v>6</v>
      </c>
      <c r="C231" s="46"/>
      <c r="D231" s="46"/>
      <c r="E231" s="46">
        <v>5.5785714290000001</v>
      </c>
      <c r="F231" s="50">
        <v>1.5562499999999999</v>
      </c>
      <c r="G231" s="15">
        <f t="shared" si="51"/>
        <v>0</v>
      </c>
      <c r="H231" s="15">
        <f t="shared" si="52"/>
        <v>1.5562499999999999</v>
      </c>
      <c r="I231" s="22">
        <f t="shared" si="57"/>
        <v>1.6190240618388407</v>
      </c>
      <c r="J231" s="15">
        <f t="shared" si="49"/>
        <v>1.6189110790123717</v>
      </c>
      <c r="K231" s="15">
        <f t="shared" si="53"/>
        <v>1.1298282646898805E-4</v>
      </c>
      <c r="L231" s="15">
        <f t="shared" si="54"/>
        <v>0</v>
      </c>
      <c r="M231" s="15">
        <f t="shared" si="58"/>
        <v>0.48963321089796019</v>
      </c>
      <c r="N231" s="15">
        <f t="shared" si="55"/>
        <v>0.30357259075673532</v>
      </c>
      <c r="O231" s="15">
        <f t="shared" si="56"/>
        <v>0.30357259075673532</v>
      </c>
      <c r="P231" s="1">
        <f>'App MESURE'!T227</f>
        <v>6.998648398115799E-2</v>
      </c>
      <c r="Q231" s="83">
        <v>23.475684633333334</v>
      </c>
      <c r="R231" s="77">
        <f t="shared" si="50"/>
        <v>5.4562469278571418E-2</v>
      </c>
    </row>
    <row r="232" spans="1:18" s="1" customFormat="1" x14ac:dyDescent="0.2">
      <c r="A232" s="16">
        <v>39995</v>
      </c>
      <c r="B232" s="1">
        <f t="shared" si="59"/>
        <v>7</v>
      </c>
      <c r="C232" s="46"/>
      <c r="D232" s="46"/>
      <c r="E232" s="46">
        <v>1.94047619</v>
      </c>
      <c r="F232" s="50">
        <v>0.23749999999999999</v>
      </c>
      <c r="G232" s="15">
        <f t="shared" si="51"/>
        <v>0</v>
      </c>
      <c r="H232" s="15">
        <f t="shared" si="52"/>
        <v>0.23749999999999999</v>
      </c>
      <c r="I232" s="22">
        <f t="shared" si="57"/>
        <v>0.23761298282646898</v>
      </c>
      <c r="J232" s="15">
        <f t="shared" si="49"/>
        <v>0.23761267512580889</v>
      </c>
      <c r="K232" s="15">
        <f t="shared" si="53"/>
        <v>3.0770066009044861E-7</v>
      </c>
      <c r="L232" s="15">
        <f t="shared" si="54"/>
        <v>0</v>
      </c>
      <c r="M232" s="15">
        <f t="shared" si="58"/>
        <v>0.18606062014122488</v>
      </c>
      <c r="N232" s="15">
        <f t="shared" si="55"/>
        <v>0.11535758448755942</v>
      </c>
      <c r="O232" s="15">
        <f t="shared" si="56"/>
        <v>0.11535758448755942</v>
      </c>
      <c r="P232" s="1">
        <f>'App MESURE'!T228</f>
        <v>3.7238504778706917E-2</v>
      </c>
      <c r="Q232" s="83">
        <v>24.541060032258066</v>
      </c>
      <c r="R232" s="77">
        <f t="shared" si="50"/>
        <v>6.1025906145580526E-3</v>
      </c>
    </row>
    <row r="233" spans="1:18" s="1" customFormat="1" ht="13.5" thickBot="1" x14ac:dyDescent="0.25">
      <c r="A233" s="16">
        <v>40026</v>
      </c>
      <c r="B233" s="4">
        <f t="shared" si="59"/>
        <v>8</v>
      </c>
      <c r="C233" s="47"/>
      <c r="D233" s="47"/>
      <c r="E233" s="47">
        <v>1.0642857139999999</v>
      </c>
      <c r="F233" s="57">
        <v>6.2500000000000003E-3</v>
      </c>
      <c r="G233" s="24">
        <f t="shared" si="51"/>
        <v>0</v>
      </c>
      <c r="H233" s="24">
        <f t="shared" si="52"/>
        <v>6.2500000000000003E-3</v>
      </c>
      <c r="I233" s="23">
        <f t="shared" si="57"/>
        <v>6.2503077006600908E-3</v>
      </c>
      <c r="J233" s="24">
        <f t="shared" si="49"/>
        <v>6.2503076946825893E-3</v>
      </c>
      <c r="K233" s="24">
        <f t="shared" si="53"/>
        <v>5.977501479903502E-12</v>
      </c>
      <c r="L233" s="24">
        <f t="shared" si="54"/>
        <v>0</v>
      </c>
      <c r="M233" s="24">
        <f t="shared" si="58"/>
        <v>7.0703035653665453E-2</v>
      </c>
      <c r="N233" s="24">
        <f t="shared" si="55"/>
        <v>4.3835882105272582E-2</v>
      </c>
      <c r="O233" s="24">
        <f t="shared" si="56"/>
        <v>4.3835882105272582E-2</v>
      </c>
      <c r="P233" s="4">
        <f>'App MESURE'!T229</f>
        <v>3.844327993331214E-2</v>
      </c>
      <c r="Q233" s="84">
        <v>24.074929354838709</v>
      </c>
      <c r="R233" s="78">
        <f t="shared" si="50"/>
        <v>2.9080158185032479E-5</v>
      </c>
    </row>
    <row r="234" spans="1:18" s="1" customFormat="1" x14ac:dyDescent="0.2">
      <c r="A234" s="16">
        <v>40057</v>
      </c>
      <c r="B234" s="1">
        <f t="shared" si="59"/>
        <v>9</v>
      </c>
      <c r="C234" s="46"/>
      <c r="D234" s="46"/>
      <c r="E234" s="46">
        <v>87.204761899999994</v>
      </c>
      <c r="F234" s="50">
        <v>51.231250000000003</v>
      </c>
      <c r="G234" s="15">
        <f t="shared" si="51"/>
        <v>2.1912832208917994</v>
      </c>
      <c r="H234" s="15">
        <f t="shared" si="52"/>
        <v>49.039966779108205</v>
      </c>
      <c r="I234" s="22">
        <f t="shared" si="57"/>
        <v>49.039966779114181</v>
      </c>
      <c r="J234" s="15">
        <f t="shared" si="49"/>
        <v>45.623654104947498</v>
      </c>
      <c r="K234" s="15">
        <f t="shared" si="53"/>
        <v>3.4163126741666829</v>
      </c>
      <c r="L234" s="15">
        <f t="shared" si="54"/>
        <v>0</v>
      </c>
      <c r="M234" s="15">
        <f t="shared" si="58"/>
        <v>2.6867153548392871E-2</v>
      </c>
      <c r="N234" s="15">
        <f t="shared" si="55"/>
        <v>1.665763520000358E-2</v>
      </c>
      <c r="O234" s="15">
        <f t="shared" si="56"/>
        <v>2.207940856091803</v>
      </c>
      <c r="P234" s="1">
        <f>'App MESURE'!T230</f>
        <v>1.0764118381327399</v>
      </c>
      <c r="Q234" s="83">
        <v>22.10312193333333</v>
      </c>
      <c r="R234" s="77">
        <f t="shared" si="50"/>
        <v>1.2803579184834017</v>
      </c>
    </row>
    <row r="235" spans="1:18" s="1" customFormat="1" x14ac:dyDescent="0.2">
      <c r="A235" s="16">
        <v>40087</v>
      </c>
      <c r="B235" s="1">
        <f t="shared" si="59"/>
        <v>10</v>
      </c>
      <c r="C235" s="46"/>
      <c r="D235" s="46"/>
      <c r="E235" s="46">
        <v>12.72142857</v>
      </c>
      <c r="F235" s="50">
        <v>12.4125</v>
      </c>
      <c r="G235" s="15">
        <f t="shared" si="51"/>
        <v>0</v>
      </c>
      <c r="H235" s="15">
        <f t="shared" si="52"/>
        <v>12.4125</v>
      </c>
      <c r="I235" s="22">
        <f t="shared" si="57"/>
        <v>15.828812674166683</v>
      </c>
      <c r="J235" s="15">
        <f t="shared" si="49"/>
        <v>15.692161630691581</v>
      </c>
      <c r="K235" s="15">
        <f t="shared" si="53"/>
        <v>0.13665104347510137</v>
      </c>
      <c r="L235" s="15">
        <f t="shared" si="54"/>
        <v>0</v>
      </c>
      <c r="M235" s="15">
        <f t="shared" si="58"/>
        <v>1.020951834838929E-2</v>
      </c>
      <c r="N235" s="15">
        <f t="shared" si="55"/>
        <v>6.32990137600136E-3</v>
      </c>
      <c r="O235" s="15">
        <f t="shared" si="56"/>
        <v>6.32990137600136E-3</v>
      </c>
      <c r="P235" s="1">
        <f>'App MESURE'!T231</f>
        <v>0.14106821810286616</v>
      </c>
      <c r="Q235" s="83">
        <v>21.554004193548394</v>
      </c>
      <c r="R235" s="77">
        <f t="shared" si="50"/>
        <v>1.815441399438893E-2</v>
      </c>
    </row>
    <row r="236" spans="1:18" s="1" customFormat="1" x14ac:dyDescent="0.2">
      <c r="A236" s="16">
        <v>40118</v>
      </c>
      <c r="B236" s="1">
        <f t="shared" si="59"/>
        <v>11</v>
      </c>
      <c r="C236" s="46"/>
      <c r="D236" s="46"/>
      <c r="E236" s="46">
        <v>26.15</v>
      </c>
      <c r="F236" s="50">
        <v>14.987500000000001</v>
      </c>
      <c r="G236" s="15">
        <f t="shared" si="51"/>
        <v>0</v>
      </c>
      <c r="H236" s="15">
        <f t="shared" si="52"/>
        <v>14.987500000000001</v>
      </c>
      <c r="I236" s="22">
        <f t="shared" si="57"/>
        <v>15.124151043475102</v>
      </c>
      <c r="J236" s="15">
        <f t="shared" si="49"/>
        <v>14.933126397868913</v>
      </c>
      <c r="K236" s="15">
        <f t="shared" si="53"/>
        <v>0.19102464560618948</v>
      </c>
      <c r="L236" s="15">
        <f t="shared" si="54"/>
        <v>0</v>
      </c>
      <c r="M236" s="15">
        <f t="shared" si="58"/>
        <v>3.8796169723879304E-3</v>
      </c>
      <c r="N236" s="15">
        <f t="shared" si="55"/>
        <v>2.405362522880517E-3</v>
      </c>
      <c r="O236" s="15">
        <f t="shared" si="56"/>
        <v>2.405362522880517E-3</v>
      </c>
      <c r="P236" s="1">
        <f>'App MESURE'!T232</f>
        <v>0.31422726532385314</v>
      </c>
      <c r="Q236" s="83">
        <v>18.180048600000003</v>
      </c>
      <c r="R236" s="77">
        <f t="shared" si="50"/>
        <v>9.7232899066419201E-2</v>
      </c>
    </row>
    <row r="237" spans="1:18" s="1" customFormat="1" x14ac:dyDescent="0.2">
      <c r="A237" s="16">
        <v>40148</v>
      </c>
      <c r="B237" s="1">
        <f t="shared" si="59"/>
        <v>12</v>
      </c>
      <c r="C237" s="46"/>
      <c r="D237" s="46"/>
      <c r="E237" s="46">
        <v>161.67619049999999</v>
      </c>
      <c r="F237" s="50">
        <v>128.03749999999999</v>
      </c>
      <c r="G237" s="15">
        <f t="shared" si="51"/>
        <v>9.6165003746469857</v>
      </c>
      <c r="H237" s="15">
        <f t="shared" si="52"/>
        <v>118.42099962535301</v>
      </c>
      <c r="I237" s="22">
        <f t="shared" si="57"/>
        <v>118.6120242709592</v>
      </c>
      <c r="J237" s="15">
        <f t="shared" si="49"/>
        <v>67.381265732061408</v>
      </c>
      <c r="K237" s="15">
        <f t="shared" si="53"/>
        <v>51.230758538897788</v>
      </c>
      <c r="L237" s="15">
        <f t="shared" si="54"/>
        <v>6.1335661721381198</v>
      </c>
      <c r="M237" s="15">
        <f t="shared" si="58"/>
        <v>6.1350404265876275</v>
      </c>
      <c r="N237" s="15">
        <f t="shared" si="55"/>
        <v>3.803725064484329</v>
      </c>
      <c r="O237" s="15">
        <f t="shared" si="56"/>
        <v>13.420225439131315</v>
      </c>
      <c r="P237" s="1">
        <f>'App MESURE'!T233</f>
        <v>23.441310183153824</v>
      </c>
      <c r="Q237" s="83">
        <v>16.181515516129036</v>
      </c>
      <c r="R237" s="77">
        <f t="shared" si="50"/>
        <v>100.42213944688068</v>
      </c>
    </row>
    <row r="238" spans="1:18" s="1" customFormat="1" x14ac:dyDescent="0.2">
      <c r="A238" s="16">
        <v>40179</v>
      </c>
      <c r="B238" s="1">
        <f t="shared" si="59"/>
        <v>1</v>
      </c>
      <c r="C238" s="46"/>
      <c r="D238" s="46"/>
      <c r="E238" s="46">
        <v>111.29523810000001</v>
      </c>
      <c r="F238" s="50">
        <v>89.956249999999997</v>
      </c>
      <c r="G238" s="15">
        <f t="shared" si="51"/>
        <v>5.9350089499720449</v>
      </c>
      <c r="H238" s="15">
        <f t="shared" si="52"/>
        <v>84.021241050027953</v>
      </c>
      <c r="I238" s="22">
        <f t="shared" si="57"/>
        <v>129.11843341678761</v>
      </c>
      <c r="J238" s="15">
        <f t="shared" si="49"/>
        <v>62.441918155940762</v>
      </c>
      <c r="K238" s="15">
        <f t="shared" si="53"/>
        <v>66.676515260846855</v>
      </c>
      <c r="L238" s="15">
        <f t="shared" si="54"/>
        <v>8.746497260604098</v>
      </c>
      <c r="M238" s="15">
        <f t="shared" si="58"/>
        <v>11.077812622707397</v>
      </c>
      <c r="N238" s="15">
        <f t="shared" si="55"/>
        <v>6.8682438260785856</v>
      </c>
      <c r="O238" s="15">
        <f t="shared" si="56"/>
        <v>12.803252776050631</v>
      </c>
      <c r="P238" s="1">
        <f>'App MESURE'!T234</f>
        <v>29.399032847690723</v>
      </c>
      <c r="Q238" s="83">
        <v>14.205261193548385</v>
      </c>
      <c r="R238" s="77">
        <f t="shared" si="50"/>
        <v>275.41991618624644</v>
      </c>
    </row>
    <row r="239" spans="1:18" s="1" customFormat="1" x14ac:dyDescent="0.2">
      <c r="A239" s="16">
        <v>40210</v>
      </c>
      <c r="B239" s="1">
        <f t="shared" si="59"/>
        <v>2</v>
      </c>
      <c r="C239" s="46"/>
      <c r="D239" s="46"/>
      <c r="E239" s="46">
        <v>154.3428571</v>
      </c>
      <c r="F239" s="50">
        <v>140.13124999999999</v>
      </c>
      <c r="G239" s="15">
        <f t="shared" si="51"/>
        <v>10.785659394300032</v>
      </c>
      <c r="H239" s="15">
        <f t="shared" si="52"/>
        <v>129.34559060569995</v>
      </c>
      <c r="I239" s="22">
        <f t="shared" si="57"/>
        <v>187.27560860594272</v>
      </c>
      <c r="J239" s="15">
        <f t="shared" si="49"/>
        <v>74.287173378542732</v>
      </c>
      <c r="K239" s="15">
        <f t="shared" si="53"/>
        <v>112.98843522739999</v>
      </c>
      <c r="L239" s="15">
        <f t="shared" si="54"/>
        <v>16.581002078046605</v>
      </c>
      <c r="M239" s="15">
        <f t="shared" si="58"/>
        <v>20.790570874675414</v>
      </c>
      <c r="N239" s="15">
        <f t="shared" si="55"/>
        <v>12.890153942298756</v>
      </c>
      <c r="O239" s="15">
        <f t="shared" si="56"/>
        <v>23.675813336598786</v>
      </c>
      <c r="P239" s="1">
        <f>'App MESURE'!T235</f>
        <v>52.9159152905425</v>
      </c>
      <c r="Q239" s="83">
        <v>16.015206482142862</v>
      </c>
      <c r="R239" s="77">
        <f t="shared" si="50"/>
        <v>854.983562277023</v>
      </c>
    </row>
    <row r="240" spans="1:18" s="1" customFormat="1" x14ac:dyDescent="0.2">
      <c r="A240" s="16">
        <v>40238</v>
      </c>
      <c r="B240" s="1">
        <f t="shared" si="59"/>
        <v>3</v>
      </c>
      <c r="C240" s="46"/>
      <c r="D240" s="46"/>
      <c r="E240" s="46">
        <v>80.626190480000005</v>
      </c>
      <c r="F240" s="50">
        <v>54.318750000000001</v>
      </c>
      <c r="G240" s="15">
        <f t="shared" si="51"/>
        <v>2.48976619541821</v>
      </c>
      <c r="H240" s="15">
        <f t="shared" si="52"/>
        <v>51.828983804581789</v>
      </c>
      <c r="I240" s="22">
        <f t="shared" si="57"/>
        <v>148.23641695393519</v>
      </c>
      <c r="J240" s="15">
        <f t="shared" si="49"/>
        <v>71.922911027718328</v>
      </c>
      <c r="K240" s="15">
        <f t="shared" si="53"/>
        <v>76.313505926216862</v>
      </c>
      <c r="L240" s="15">
        <f t="shared" si="54"/>
        <v>10.376769765998331</v>
      </c>
      <c r="M240" s="15">
        <f t="shared" si="58"/>
        <v>18.277186698374987</v>
      </c>
      <c r="N240" s="15">
        <f t="shared" si="55"/>
        <v>11.331855752992492</v>
      </c>
      <c r="O240" s="15">
        <f t="shared" si="56"/>
        <v>13.821621948410701</v>
      </c>
      <c r="P240" s="1">
        <f>'App MESURE'!T236</f>
        <v>31.066770236706517</v>
      </c>
      <c r="Q240" s="83">
        <v>16.247129354838712</v>
      </c>
      <c r="R240" s="77">
        <f t="shared" si="50"/>
        <v>297.39513948531209</v>
      </c>
    </row>
    <row r="241" spans="1:18" s="1" customFormat="1" x14ac:dyDescent="0.2">
      <c r="A241" s="16">
        <v>40269</v>
      </c>
      <c r="B241" s="1">
        <f t="shared" si="59"/>
        <v>4</v>
      </c>
      <c r="C241" s="46"/>
      <c r="D241" s="46"/>
      <c r="E241" s="46">
        <v>21.69761905</v>
      </c>
      <c r="F241" s="50">
        <v>15.875</v>
      </c>
      <c r="G241" s="15">
        <f t="shared" si="51"/>
        <v>0</v>
      </c>
      <c r="H241" s="15">
        <f t="shared" si="52"/>
        <v>15.875</v>
      </c>
      <c r="I241" s="22">
        <f t="shared" si="57"/>
        <v>81.81173616021853</v>
      </c>
      <c r="J241" s="15">
        <f t="shared" si="49"/>
        <v>62.682666065695322</v>
      </c>
      <c r="K241" s="15">
        <f t="shared" si="53"/>
        <v>19.129070094523208</v>
      </c>
      <c r="L241" s="15">
        <f t="shared" si="54"/>
        <v>0.70298085096967744</v>
      </c>
      <c r="M241" s="15">
        <f t="shared" si="58"/>
        <v>7.6483117963521714</v>
      </c>
      <c r="N241" s="15">
        <f t="shared" si="55"/>
        <v>4.7419533137383461</v>
      </c>
      <c r="O241" s="15">
        <f t="shared" si="56"/>
        <v>4.7419533137383461</v>
      </c>
      <c r="P241" s="1">
        <f>'App MESURE'!T237</f>
        <v>3.3302780049509089</v>
      </c>
      <c r="Q241" s="83">
        <v>18.664727799999998</v>
      </c>
      <c r="R241" s="77">
        <f t="shared" si="50"/>
        <v>1.9928271774401061</v>
      </c>
    </row>
    <row r="242" spans="1:18" s="1" customFormat="1" x14ac:dyDescent="0.2">
      <c r="A242" s="16">
        <v>40299</v>
      </c>
      <c r="B242" s="1">
        <f t="shared" si="59"/>
        <v>5</v>
      </c>
      <c r="C242" s="46"/>
      <c r="D242" s="46"/>
      <c r="E242" s="46">
        <v>14.804761900000001</v>
      </c>
      <c r="F242" s="50">
        <v>12.637499999999999</v>
      </c>
      <c r="G242" s="15">
        <f t="shared" si="51"/>
        <v>0</v>
      </c>
      <c r="H242" s="15">
        <f t="shared" si="52"/>
        <v>12.637499999999999</v>
      </c>
      <c r="I242" s="22">
        <f t="shared" si="57"/>
        <v>31.06358924355353</v>
      </c>
      <c r="J242" s="15">
        <f t="shared" si="49"/>
        <v>29.719340258164436</v>
      </c>
      <c r="K242" s="15">
        <f t="shared" si="53"/>
        <v>1.3442489853890933</v>
      </c>
      <c r="L242" s="15">
        <f t="shared" si="54"/>
        <v>0</v>
      </c>
      <c r="M242" s="15">
        <f t="shared" si="58"/>
        <v>2.9063584826138253</v>
      </c>
      <c r="N242" s="15">
        <f t="shared" si="55"/>
        <v>1.8019422592205716</v>
      </c>
      <c r="O242" s="15">
        <f t="shared" si="56"/>
        <v>1.8019422592205716</v>
      </c>
      <c r="P242" s="1">
        <f>'App MESURE'!T238</f>
        <v>1.6412323356144782</v>
      </c>
      <c r="Q242" s="83">
        <v>19.314215903225808</v>
      </c>
      <c r="R242" s="77">
        <f t="shared" si="50"/>
        <v>2.5827679545476368E-2</v>
      </c>
    </row>
    <row r="243" spans="1:18" s="1" customFormat="1" x14ac:dyDescent="0.2">
      <c r="A243" s="16">
        <v>40330</v>
      </c>
      <c r="B243" s="1">
        <f t="shared" si="59"/>
        <v>6</v>
      </c>
      <c r="C243" s="46"/>
      <c r="D243" s="46"/>
      <c r="E243" s="46">
        <v>6.8047619050000003</v>
      </c>
      <c r="F243" s="50">
        <v>4.8187499999999996</v>
      </c>
      <c r="G243" s="15">
        <f t="shared" si="51"/>
        <v>0</v>
      </c>
      <c r="H243" s="15">
        <f t="shared" si="52"/>
        <v>4.8187499999999996</v>
      </c>
      <c r="I243" s="22">
        <f t="shared" si="57"/>
        <v>6.162998985389093</v>
      </c>
      <c r="J243" s="15">
        <f t="shared" si="49"/>
        <v>6.1543098500314208</v>
      </c>
      <c r="K243" s="15">
        <f t="shared" si="53"/>
        <v>8.6891353576721286E-3</v>
      </c>
      <c r="L243" s="15">
        <f t="shared" si="54"/>
        <v>0</v>
      </c>
      <c r="M243" s="15">
        <f t="shared" si="58"/>
        <v>1.1044162233932537</v>
      </c>
      <c r="N243" s="15">
        <f t="shared" si="55"/>
        <v>0.6847380585038173</v>
      </c>
      <c r="O243" s="15">
        <f t="shared" si="56"/>
        <v>0.6847380585038173</v>
      </c>
      <c r="P243" s="1">
        <f>'App MESURE'!T239</f>
        <v>0.97280117483669049</v>
      </c>
      <c r="Q243" s="83">
        <v>21.104710966666673</v>
      </c>
      <c r="R243" s="77">
        <f t="shared" si="50"/>
        <v>8.2980358991406433E-2</v>
      </c>
    </row>
    <row r="244" spans="1:18" s="1" customFormat="1" x14ac:dyDescent="0.2">
      <c r="A244" s="16">
        <v>40360</v>
      </c>
      <c r="B244" s="1">
        <f t="shared" si="59"/>
        <v>7</v>
      </c>
      <c r="C244" s="46"/>
      <c r="D244" s="46"/>
      <c r="E244" s="46">
        <v>7.19047619</v>
      </c>
      <c r="F244" s="50">
        <v>2.9125000000000001</v>
      </c>
      <c r="G244" s="15">
        <f t="shared" si="51"/>
        <v>0</v>
      </c>
      <c r="H244" s="15">
        <f t="shared" si="52"/>
        <v>2.9125000000000001</v>
      </c>
      <c r="I244" s="22">
        <f t="shared" si="57"/>
        <v>2.9211891353576722</v>
      </c>
      <c r="J244" s="15">
        <f t="shared" si="49"/>
        <v>2.9205504144480501</v>
      </c>
      <c r="K244" s="15">
        <f t="shared" si="53"/>
        <v>6.387209096221369E-4</v>
      </c>
      <c r="L244" s="15">
        <f t="shared" si="54"/>
        <v>0</v>
      </c>
      <c r="M244" s="15">
        <f t="shared" si="58"/>
        <v>0.41967816488943643</v>
      </c>
      <c r="N244" s="15">
        <f t="shared" si="55"/>
        <v>0.2602004622314506</v>
      </c>
      <c r="O244" s="15">
        <f t="shared" si="56"/>
        <v>0.2602004622314506</v>
      </c>
      <c r="P244" s="1">
        <f>'App MESURE'!T240</f>
        <v>0.56208237213036427</v>
      </c>
      <c r="Q244" s="83">
        <v>23.746863419354835</v>
      </c>
      <c r="R244" s="77">
        <f t="shared" si="50"/>
        <v>9.1132687524215827E-2</v>
      </c>
    </row>
    <row r="245" spans="1:18" s="1" customFormat="1" ht="13.5" thickBot="1" x14ac:dyDescent="0.25">
      <c r="A245" s="16">
        <v>40391</v>
      </c>
      <c r="B245" s="4">
        <f t="shared" si="59"/>
        <v>8</v>
      </c>
      <c r="C245" s="47"/>
      <c r="D245" s="47"/>
      <c r="E245" s="47">
        <v>6.6833333330000002</v>
      </c>
      <c r="F245" s="57">
        <v>1.625</v>
      </c>
      <c r="G245" s="24">
        <f t="shared" si="51"/>
        <v>0</v>
      </c>
      <c r="H245" s="24">
        <f t="shared" si="52"/>
        <v>1.625</v>
      </c>
      <c r="I245" s="23">
        <f t="shared" si="57"/>
        <v>1.6256387209096221</v>
      </c>
      <c r="J245" s="24">
        <f t="shared" si="49"/>
        <v>1.6255579719415301</v>
      </c>
      <c r="K245" s="24">
        <f t="shared" si="53"/>
        <v>8.0748968092070328E-5</v>
      </c>
      <c r="L245" s="24">
        <f t="shared" si="54"/>
        <v>0</v>
      </c>
      <c r="M245" s="24">
        <f t="shared" si="58"/>
        <v>0.15947770265798583</v>
      </c>
      <c r="N245" s="24">
        <f t="shared" si="55"/>
        <v>9.8876175647951217E-2</v>
      </c>
      <c r="O245" s="24">
        <f t="shared" si="56"/>
        <v>9.8876175647951217E-2</v>
      </c>
      <c r="P245" s="4">
        <f>'App MESURE'!T241</f>
        <v>0.25223610736871177</v>
      </c>
      <c r="Q245" s="84">
        <v>25.973199612903226</v>
      </c>
      <c r="R245" s="78">
        <f t="shared" si="50"/>
        <v>2.3519268657396342E-2</v>
      </c>
    </row>
    <row r="246" spans="1:18" s="1" customFormat="1" x14ac:dyDescent="0.2">
      <c r="A246" s="16">
        <v>40422</v>
      </c>
      <c r="B246" s="1">
        <f t="shared" si="59"/>
        <v>9</v>
      </c>
      <c r="C246" s="46"/>
      <c r="D246" s="46"/>
      <c r="E246" s="46">
        <v>6.2809523809999996</v>
      </c>
      <c r="F246" s="50">
        <v>2.4312499999999999</v>
      </c>
      <c r="G246" s="15">
        <f t="shared" si="51"/>
        <v>0</v>
      </c>
      <c r="H246" s="15">
        <f t="shared" si="52"/>
        <v>2.4312499999999999</v>
      </c>
      <c r="I246" s="22">
        <f t="shared" si="57"/>
        <v>2.431330748968092</v>
      </c>
      <c r="J246" s="15">
        <f t="shared" si="49"/>
        <v>2.4309359185574309</v>
      </c>
      <c r="K246" s="15">
        <f t="shared" si="53"/>
        <v>3.9483041066112889E-4</v>
      </c>
      <c r="L246" s="15">
        <f t="shared" si="54"/>
        <v>0</v>
      </c>
      <c r="M246" s="15">
        <f t="shared" si="58"/>
        <v>6.0601527010034614E-2</v>
      </c>
      <c r="N246" s="15">
        <f t="shared" si="55"/>
        <v>3.7572946746221463E-2</v>
      </c>
      <c r="O246" s="15">
        <f t="shared" si="56"/>
        <v>3.7572946746221463E-2</v>
      </c>
      <c r="P246" s="1">
        <f>'App MESURE'!T242</f>
        <v>0.29056986228796883</v>
      </c>
      <c r="Q246" s="83">
        <v>23.251335566666668</v>
      </c>
      <c r="R246" s="77">
        <f t="shared" si="50"/>
        <v>6.4007439273638042E-2</v>
      </c>
    </row>
    <row r="247" spans="1:18" s="1" customFormat="1" x14ac:dyDescent="0.2">
      <c r="A247" s="16">
        <v>40452</v>
      </c>
      <c r="B247" s="1">
        <f t="shared" si="59"/>
        <v>10</v>
      </c>
      <c r="C247" s="46"/>
      <c r="D247" s="46"/>
      <c r="E247" s="46">
        <v>57.857142860000003</v>
      </c>
      <c r="F247" s="50">
        <v>45.893749999999997</v>
      </c>
      <c r="G247" s="15">
        <f t="shared" si="51"/>
        <v>1.6752822892206354</v>
      </c>
      <c r="H247" s="15">
        <f t="shared" si="52"/>
        <v>44.218467710779365</v>
      </c>
      <c r="I247" s="22">
        <f t="shared" si="57"/>
        <v>44.218862541190028</v>
      </c>
      <c r="J247" s="15">
        <f t="shared" si="49"/>
        <v>40.772674994087339</v>
      </c>
      <c r="K247" s="15">
        <f t="shared" si="53"/>
        <v>3.4461875471026886</v>
      </c>
      <c r="L247" s="15">
        <f t="shared" si="54"/>
        <v>0</v>
      </c>
      <c r="M247" s="15">
        <f t="shared" si="58"/>
        <v>2.3028580263813152E-2</v>
      </c>
      <c r="N247" s="15">
        <f t="shared" si="55"/>
        <v>1.4277719763564154E-2</v>
      </c>
      <c r="O247" s="15">
        <f t="shared" si="56"/>
        <v>1.6895600089841996</v>
      </c>
      <c r="P247" s="1">
        <f>'App MESURE'!T243</f>
        <v>2.6660578921273044</v>
      </c>
      <c r="Q247" s="83">
        <v>19.751763999999994</v>
      </c>
      <c r="R247" s="77">
        <f t="shared" si="50"/>
        <v>0.95354811578296483</v>
      </c>
    </row>
    <row r="248" spans="1:18" s="1" customFormat="1" x14ac:dyDescent="0.2">
      <c r="A248" s="16">
        <v>40483</v>
      </c>
      <c r="B248" s="1">
        <f t="shared" si="59"/>
        <v>11</v>
      </c>
      <c r="C248" s="46"/>
      <c r="D248" s="46"/>
      <c r="E248" s="46">
        <v>125.6214286</v>
      </c>
      <c r="F248" s="50">
        <v>154.71250000000001</v>
      </c>
      <c r="G248" s="15">
        <f t="shared" si="51"/>
        <v>12.195296599907557</v>
      </c>
      <c r="H248" s="15">
        <f t="shared" si="52"/>
        <v>142.51720340009246</v>
      </c>
      <c r="I248" s="22">
        <f t="shared" si="57"/>
        <v>145.96339094719514</v>
      </c>
      <c r="J248" s="15">
        <f t="shared" si="49"/>
        <v>71.883904241104787</v>
      </c>
      <c r="K248" s="15">
        <f t="shared" si="53"/>
        <v>74.07948670609035</v>
      </c>
      <c r="L248" s="15">
        <f t="shared" si="54"/>
        <v>9.9988447230508406</v>
      </c>
      <c r="M248" s="15">
        <f t="shared" si="58"/>
        <v>10.00759558355109</v>
      </c>
      <c r="N248" s="15">
        <f t="shared" si="55"/>
        <v>6.2047092618016757</v>
      </c>
      <c r="O248" s="15">
        <f t="shared" si="56"/>
        <v>18.400005861709232</v>
      </c>
      <c r="P248" s="1">
        <f>'App MESURE'!T244</f>
        <v>10.67408881977417</v>
      </c>
      <c r="Q248" s="83">
        <v>16.306111666666666</v>
      </c>
      <c r="R248" s="77">
        <f t="shared" si="50"/>
        <v>59.689794138862624</v>
      </c>
    </row>
    <row r="249" spans="1:18" s="1" customFormat="1" x14ac:dyDescent="0.2">
      <c r="A249" s="16">
        <v>40513</v>
      </c>
      <c r="B249" s="1">
        <f t="shared" si="59"/>
        <v>12</v>
      </c>
      <c r="C249" s="46"/>
      <c r="D249" s="46"/>
      <c r="E249" s="46">
        <v>55.97619048</v>
      </c>
      <c r="F249" s="50">
        <v>46.106250000000003</v>
      </c>
      <c r="G249" s="15">
        <f t="shared" si="51"/>
        <v>1.6958256518398624</v>
      </c>
      <c r="H249" s="15">
        <f t="shared" si="52"/>
        <v>44.410424348160142</v>
      </c>
      <c r="I249" s="22">
        <f t="shared" si="57"/>
        <v>108.49106633119965</v>
      </c>
      <c r="J249" s="15">
        <f t="shared" si="49"/>
        <v>65.982243468765574</v>
      </c>
      <c r="K249" s="15">
        <f t="shared" si="53"/>
        <v>42.508822862434073</v>
      </c>
      <c r="L249" s="15">
        <f t="shared" si="54"/>
        <v>4.658091885517555</v>
      </c>
      <c r="M249" s="15">
        <f t="shared" si="58"/>
        <v>8.4609782072669688</v>
      </c>
      <c r="N249" s="15">
        <f t="shared" si="55"/>
        <v>5.2458064885055204</v>
      </c>
      <c r="O249" s="15">
        <f t="shared" si="56"/>
        <v>6.9416321403453827</v>
      </c>
      <c r="P249" s="1">
        <f>'App MESURE'!T245</f>
        <v>9.7274641232966257</v>
      </c>
      <c r="Q249" s="83">
        <v>16.396848645161288</v>
      </c>
      <c r="R249" s="77">
        <f t="shared" si="50"/>
        <v>7.7608598372340545</v>
      </c>
    </row>
    <row r="250" spans="1:18" s="1" customFormat="1" x14ac:dyDescent="0.2">
      <c r="A250" s="16">
        <v>40544</v>
      </c>
      <c r="B250" s="1">
        <f t="shared" si="59"/>
        <v>1</v>
      </c>
      <c r="C250" s="46"/>
      <c r="D250" s="46"/>
      <c r="E250" s="46">
        <v>48.826190480000001</v>
      </c>
      <c r="F250" s="50">
        <v>45.84375</v>
      </c>
      <c r="G250" s="15">
        <f t="shared" si="51"/>
        <v>1.670448556839641</v>
      </c>
      <c r="H250" s="15">
        <f t="shared" si="52"/>
        <v>44.173301443160362</v>
      </c>
      <c r="I250" s="22">
        <f t="shared" si="57"/>
        <v>82.024032420076892</v>
      </c>
      <c r="J250" s="15">
        <f t="shared" si="49"/>
        <v>52.845995021874444</v>
      </c>
      <c r="K250" s="15">
        <f t="shared" si="53"/>
        <v>29.178037398202449</v>
      </c>
      <c r="L250" s="15">
        <f t="shared" si="54"/>
        <v>2.4029467087414087</v>
      </c>
      <c r="M250" s="15">
        <f t="shared" si="58"/>
        <v>5.6181184275028571</v>
      </c>
      <c r="N250" s="15">
        <f t="shared" si="55"/>
        <v>3.4832334250517714</v>
      </c>
      <c r="O250" s="15">
        <f t="shared" si="56"/>
        <v>5.1536819818914124</v>
      </c>
      <c r="P250" s="1">
        <f>'App MESURE'!T246</f>
        <v>3.501733749367109</v>
      </c>
      <c r="Q250" s="83">
        <v>13.743423000000002</v>
      </c>
      <c r="R250" s="77">
        <f t="shared" si="50"/>
        <v>2.7289329629401697</v>
      </c>
    </row>
    <row r="251" spans="1:18" s="1" customFormat="1" x14ac:dyDescent="0.2">
      <c r="A251" s="16">
        <v>40575</v>
      </c>
      <c r="B251" s="1">
        <f t="shared" si="59"/>
        <v>2</v>
      </c>
      <c r="C251" s="46"/>
      <c r="D251" s="46"/>
      <c r="E251" s="46">
        <v>33.466666670000002</v>
      </c>
      <c r="F251" s="50">
        <v>18.368749999999999</v>
      </c>
      <c r="G251" s="15">
        <f t="shared" si="51"/>
        <v>0</v>
      </c>
      <c r="H251" s="15">
        <f t="shared" si="52"/>
        <v>18.368749999999999</v>
      </c>
      <c r="I251" s="22">
        <f t="shared" si="57"/>
        <v>45.143840689461037</v>
      </c>
      <c r="J251" s="15">
        <f t="shared" si="49"/>
        <v>37.214974865704193</v>
      </c>
      <c r="K251" s="15">
        <f t="shared" si="53"/>
        <v>7.9288658237568441</v>
      </c>
      <c r="L251" s="15">
        <f t="shared" si="54"/>
        <v>0</v>
      </c>
      <c r="M251" s="15">
        <f t="shared" si="58"/>
        <v>2.1348850024510857</v>
      </c>
      <c r="N251" s="15">
        <f t="shared" si="55"/>
        <v>1.323628701519673</v>
      </c>
      <c r="O251" s="15">
        <f t="shared" si="56"/>
        <v>1.323628701519673</v>
      </c>
      <c r="P251" s="1">
        <f>'App MESURE'!T247</f>
        <v>4.6066220911541533</v>
      </c>
      <c r="Q251" s="83">
        <v>13.019565000000002</v>
      </c>
      <c r="R251" s="77">
        <f t="shared" si="50"/>
        <v>10.778045596383697</v>
      </c>
    </row>
    <row r="252" spans="1:18" s="1" customFormat="1" x14ac:dyDescent="0.2">
      <c r="A252" s="16">
        <v>40603</v>
      </c>
      <c r="B252" s="1">
        <f t="shared" si="59"/>
        <v>3</v>
      </c>
      <c r="C252" s="46"/>
      <c r="D252" s="46"/>
      <c r="E252" s="46">
        <v>56.211904760000003</v>
      </c>
      <c r="F252" s="50">
        <v>39.4375</v>
      </c>
      <c r="G252" s="15">
        <f t="shared" si="51"/>
        <v>1.0511265955247198</v>
      </c>
      <c r="H252" s="15">
        <f t="shared" si="52"/>
        <v>38.386373404475279</v>
      </c>
      <c r="I252" s="22">
        <f t="shared" si="57"/>
        <v>46.315239228232123</v>
      </c>
      <c r="J252" s="15">
        <f t="shared" si="49"/>
        <v>39.440023976234414</v>
      </c>
      <c r="K252" s="15">
        <f t="shared" si="53"/>
        <v>6.8752152519977088</v>
      </c>
      <c r="L252" s="15">
        <f t="shared" si="54"/>
        <v>0</v>
      </c>
      <c r="M252" s="15">
        <f t="shared" si="58"/>
        <v>0.81125630093141265</v>
      </c>
      <c r="N252" s="15">
        <f t="shared" si="55"/>
        <v>0.50297890657747579</v>
      </c>
      <c r="O252" s="15">
        <f t="shared" si="56"/>
        <v>1.5541055021021957</v>
      </c>
      <c r="P252" s="1">
        <f>'App MESURE'!T248</f>
        <v>4.7642285863793274</v>
      </c>
      <c r="Q252" s="83">
        <v>14.970202999999996</v>
      </c>
      <c r="R252" s="77">
        <f t="shared" si="50"/>
        <v>10.304890216208925</v>
      </c>
    </row>
    <row r="253" spans="1:18" s="1" customFormat="1" x14ac:dyDescent="0.2">
      <c r="A253" s="16">
        <v>40634</v>
      </c>
      <c r="B253" s="1">
        <f t="shared" si="59"/>
        <v>4</v>
      </c>
      <c r="C253" s="46"/>
      <c r="D253" s="46"/>
      <c r="E253" s="46">
        <v>55.333333330000002</v>
      </c>
      <c r="F253" s="50">
        <v>52.4375</v>
      </c>
      <c r="G253" s="15">
        <f t="shared" si="51"/>
        <v>2.3078970145832916</v>
      </c>
      <c r="H253" s="15">
        <f t="shared" si="52"/>
        <v>50.12960298541671</v>
      </c>
      <c r="I253" s="22">
        <f t="shared" si="57"/>
        <v>57.004818237414419</v>
      </c>
      <c r="J253" s="15">
        <f t="shared" si="49"/>
        <v>49.322502898728537</v>
      </c>
      <c r="K253" s="15">
        <f t="shared" si="53"/>
        <v>7.682315338685882</v>
      </c>
      <c r="L253" s="15">
        <f t="shared" si="54"/>
        <v>0</v>
      </c>
      <c r="M253" s="15">
        <f t="shared" si="58"/>
        <v>0.30827739435393686</v>
      </c>
      <c r="N253" s="15">
        <f t="shared" si="55"/>
        <v>0.19113198449944085</v>
      </c>
      <c r="O253" s="15">
        <f t="shared" si="56"/>
        <v>2.4990289990827326</v>
      </c>
      <c r="P253" s="1">
        <f>'App MESURE'!T249</f>
        <v>2.1506331759843786</v>
      </c>
      <c r="Q253" s="83">
        <v>18.785029133333335</v>
      </c>
      <c r="R253" s="77">
        <f t="shared" si="50"/>
        <v>0.12137964955237952</v>
      </c>
    </row>
    <row r="254" spans="1:18" s="1" customFormat="1" x14ac:dyDescent="0.2">
      <c r="A254" s="16">
        <v>40664</v>
      </c>
      <c r="B254" s="1">
        <f t="shared" si="59"/>
        <v>5</v>
      </c>
      <c r="C254" s="46"/>
      <c r="D254" s="46"/>
      <c r="E254" s="46">
        <v>63.997619049999997</v>
      </c>
      <c r="F254" s="50">
        <v>32.612499999999997</v>
      </c>
      <c r="G254" s="15">
        <f t="shared" si="51"/>
        <v>0.39132212551896939</v>
      </c>
      <c r="H254" s="15">
        <f t="shared" si="52"/>
        <v>32.221177874481029</v>
      </c>
      <c r="I254" s="22">
        <f t="shared" si="57"/>
        <v>39.903493213166911</v>
      </c>
      <c r="J254" s="15">
        <f t="shared" si="49"/>
        <v>38.033132727644229</v>
      </c>
      <c r="K254" s="15">
        <f t="shared" si="53"/>
        <v>1.8703604855226814</v>
      </c>
      <c r="L254" s="15">
        <f t="shared" si="54"/>
        <v>0</v>
      </c>
      <c r="M254" s="15">
        <f t="shared" si="58"/>
        <v>0.11714540985449601</v>
      </c>
      <c r="N254" s="15">
        <f t="shared" si="55"/>
        <v>7.2630154109787529E-2</v>
      </c>
      <c r="O254" s="15">
        <f t="shared" si="56"/>
        <v>0.4639522796287569</v>
      </c>
      <c r="P254" s="1">
        <f>'App MESURE'!T250</f>
        <v>3.6758785217145893</v>
      </c>
      <c r="Q254" s="83">
        <v>22.248974258064514</v>
      </c>
      <c r="R254" s="77">
        <f t="shared" si="50"/>
        <v>10.316470184599616</v>
      </c>
    </row>
    <row r="255" spans="1:18" s="1" customFormat="1" x14ac:dyDescent="0.2">
      <c r="A255" s="16">
        <v>40695</v>
      </c>
      <c r="B255" s="1">
        <f t="shared" si="59"/>
        <v>6</v>
      </c>
      <c r="C255" s="46"/>
      <c r="D255" s="46"/>
      <c r="E255" s="46">
        <v>18.38095238</v>
      </c>
      <c r="F255" s="50">
        <v>4.09375</v>
      </c>
      <c r="G255" s="15">
        <f t="shared" si="51"/>
        <v>0</v>
      </c>
      <c r="H255" s="15">
        <f t="shared" si="52"/>
        <v>4.09375</v>
      </c>
      <c r="I255" s="22">
        <f t="shared" si="57"/>
        <v>5.9641104855226814</v>
      </c>
      <c r="J255" s="15">
        <f t="shared" si="49"/>
        <v>5.9586189239056635</v>
      </c>
      <c r="K255" s="15">
        <f t="shared" si="53"/>
        <v>5.4915616170179149E-3</v>
      </c>
      <c r="L255" s="15">
        <f t="shared" si="54"/>
        <v>0</v>
      </c>
      <c r="M255" s="15">
        <f t="shared" si="58"/>
        <v>4.4515255744708479E-2</v>
      </c>
      <c r="N255" s="15">
        <f t="shared" si="55"/>
        <v>2.7599458561719258E-2</v>
      </c>
      <c r="O255" s="15">
        <f t="shared" si="56"/>
        <v>2.7599458561719258E-2</v>
      </c>
      <c r="P255" s="1">
        <f>'App MESURE'!T251</f>
        <v>0.66273586004692786</v>
      </c>
      <c r="Q255" s="83">
        <v>23.666663599999996</v>
      </c>
      <c r="R255" s="77">
        <f t="shared" si="50"/>
        <v>0.40339824849158001</v>
      </c>
    </row>
    <row r="256" spans="1:18" s="1" customFormat="1" x14ac:dyDescent="0.2">
      <c r="A256" s="16">
        <v>40725</v>
      </c>
      <c r="B256" s="1">
        <f t="shared" si="59"/>
        <v>7</v>
      </c>
      <c r="C256" s="46"/>
      <c r="D256" s="46"/>
      <c r="E256" s="46">
        <v>0.876190476</v>
      </c>
      <c r="F256" s="50">
        <v>0.51249999999999996</v>
      </c>
      <c r="G256" s="15">
        <f t="shared" si="51"/>
        <v>0</v>
      </c>
      <c r="H256" s="15">
        <f t="shared" si="52"/>
        <v>0.51249999999999996</v>
      </c>
      <c r="I256" s="22">
        <f t="shared" si="57"/>
        <v>0.51799156161701787</v>
      </c>
      <c r="J256" s="15">
        <f t="shared" si="49"/>
        <v>0.51798771439921465</v>
      </c>
      <c r="K256" s="15">
        <f t="shared" si="53"/>
        <v>3.8472178032211701E-6</v>
      </c>
      <c r="L256" s="15">
        <f t="shared" si="54"/>
        <v>0</v>
      </c>
      <c r="M256" s="15">
        <f t="shared" si="58"/>
        <v>1.6915797182989221E-2</v>
      </c>
      <c r="N256" s="15">
        <f t="shared" si="55"/>
        <v>1.0487794253453317E-2</v>
      </c>
      <c r="O256" s="15">
        <f t="shared" si="56"/>
        <v>1.0487794253453317E-2</v>
      </c>
      <c r="P256" s="1">
        <f>'App MESURE'!T252</f>
        <v>0.31116056493031269</v>
      </c>
      <c r="Q256" s="83">
        <v>23.198925258064509</v>
      </c>
      <c r="R256" s="77">
        <f t="shared" si="50"/>
        <v>9.0404115026499268E-2</v>
      </c>
    </row>
    <row r="257" spans="1:18" s="1" customFormat="1" ht="13.5" thickBot="1" x14ac:dyDescent="0.25">
      <c r="A257" s="16">
        <v>40756</v>
      </c>
      <c r="B257" s="4">
        <f t="shared" si="59"/>
        <v>8</v>
      </c>
      <c r="C257" s="47"/>
      <c r="D257" s="47"/>
      <c r="E257" s="47">
        <v>2.5285714289999999</v>
      </c>
      <c r="F257" s="57">
        <v>0.23749999999999999</v>
      </c>
      <c r="G257" s="24">
        <f t="shared" si="51"/>
        <v>0</v>
      </c>
      <c r="H257" s="24">
        <f t="shared" si="52"/>
        <v>0.23749999999999999</v>
      </c>
      <c r="I257" s="23">
        <f t="shared" si="57"/>
        <v>0.23750384721780321</v>
      </c>
      <c r="J257" s="24">
        <f t="shared" si="49"/>
        <v>0.23750349579651972</v>
      </c>
      <c r="K257" s="24">
        <f t="shared" si="53"/>
        <v>3.5142128348986112E-7</v>
      </c>
      <c r="L257" s="24">
        <f t="shared" si="54"/>
        <v>0</v>
      </c>
      <c r="M257" s="24">
        <f t="shared" si="58"/>
        <v>6.4280029295359035E-3</v>
      </c>
      <c r="N257" s="24">
        <f t="shared" si="55"/>
        <v>3.9853618163122597E-3</v>
      </c>
      <c r="O257" s="24">
        <f t="shared" si="56"/>
        <v>3.9853618163122597E-3</v>
      </c>
      <c r="P257" s="4">
        <f>'App MESURE'!T253</f>
        <v>0.19374974986333088</v>
      </c>
      <c r="Q257" s="84">
        <v>23.582004677419356</v>
      </c>
      <c r="R257" s="78">
        <f t="shared" si="50"/>
        <v>3.6010522970859465E-2</v>
      </c>
    </row>
    <row r="258" spans="1:18" s="1" customFormat="1" x14ac:dyDescent="0.2">
      <c r="A258" s="16">
        <v>40787</v>
      </c>
      <c r="B258" s="1">
        <f t="shared" si="59"/>
        <v>9</v>
      </c>
      <c r="C258" s="46"/>
      <c r="D258" s="46"/>
      <c r="E258" s="46">
        <v>4.7547619049999996</v>
      </c>
      <c r="F258" s="50">
        <v>4.6937499999999996</v>
      </c>
      <c r="G258" s="15">
        <f t="shared" si="51"/>
        <v>0</v>
      </c>
      <c r="H258" s="15">
        <f t="shared" si="52"/>
        <v>4.6937499999999996</v>
      </c>
      <c r="I258" s="22">
        <f t="shared" si="57"/>
        <v>4.6937503514212828</v>
      </c>
      <c r="J258" s="15">
        <f t="shared" si="49"/>
        <v>4.6905880662626789</v>
      </c>
      <c r="K258" s="15">
        <f t="shared" si="53"/>
        <v>3.1622851586039502E-3</v>
      </c>
      <c r="L258" s="15">
        <f t="shared" si="54"/>
        <v>0</v>
      </c>
      <c r="M258" s="15">
        <f t="shared" si="58"/>
        <v>2.4426411132236437E-3</v>
      </c>
      <c r="N258" s="15">
        <f t="shared" si="55"/>
        <v>1.5144374901986592E-3</v>
      </c>
      <c r="O258" s="15">
        <f t="shared" si="56"/>
        <v>1.5144374901986592E-3</v>
      </c>
      <c r="P258" s="1">
        <f>'App MESURE'!T254</f>
        <v>0.19670692524281652</v>
      </c>
      <c r="Q258" s="83">
        <v>22.484245766666668</v>
      </c>
      <c r="R258" s="77">
        <f t="shared" si="50"/>
        <v>3.8100107275055868E-2</v>
      </c>
    </row>
    <row r="259" spans="1:18" s="1" customFormat="1" x14ac:dyDescent="0.2">
      <c r="A259" s="16">
        <v>40817</v>
      </c>
      <c r="B259" s="1">
        <f t="shared" si="59"/>
        <v>10</v>
      </c>
      <c r="C259" s="46"/>
      <c r="D259" s="46"/>
      <c r="E259" s="46">
        <v>51.485714289999997</v>
      </c>
      <c r="F259" s="50">
        <v>37.793750000000003</v>
      </c>
      <c r="G259" s="15">
        <f t="shared" si="51"/>
        <v>0.8922176434995257</v>
      </c>
      <c r="H259" s="15">
        <f t="shared" si="52"/>
        <v>36.901532356500475</v>
      </c>
      <c r="I259" s="22">
        <f t="shared" si="57"/>
        <v>36.904694641659077</v>
      </c>
      <c r="J259" s="15">
        <f t="shared" si="49"/>
        <v>35.098199473948547</v>
      </c>
      <c r="K259" s="15">
        <f t="shared" si="53"/>
        <v>1.8064951677105299</v>
      </c>
      <c r="L259" s="15">
        <f t="shared" si="54"/>
        <v>0</v>
      </c>
      <c r="M259" s="15">
        <f t="shared" si="58"/>
        <v>9.2820362302498453E-4</v>
      </c>
      <c r="N259" s="15">
        <f t="shared" si="55"/>
        <v>5.754862462754904E-4</v>
      </c>
      <c r="O259" s="15">
        <f t="shared" si="56"/>
        <v>0.89279312974580116</v>
      </c>
      <c r="P259" s="1">
        <f>'App MESURE'!T255</f>
        <v>0.81563277966773606</v>
      </c>
      <c r="Q259" s="83">
        <v>20.81344219354839</v>
      </c>
      <c r="R259" s="77">
        <f t="shared" si="50"/>
        <v>5.9537196241695603E-3</v>
      </c>
    </row>
    <row r="260" spans="1:18" s="1" customFormat="1" x14ac:dyDescent="0.2">
      <c r="A260" s="16">
        <v>40848</v>
      </c>
      <c r="B260" s="1">
        <f t="shared" si="59"/>
        <v>11</v>
      </c>
      <c r="C260" s="46"/>
      <c r="D260" s="46"/>
      <c r="E260" s="46">
        <v>108.9666667</v>
      </c>
      <c r="F260" s="50">
        <v>75.9375</v>
      </c>
      <c r="G260" s="15">
        <f t="shared" si="51"/>
        <v>4.5797512336507102</v>
      </c>
      <c r="H260" s="15">
        <f t="shared" si="52"/>
        <v>71.357748766349289</v>
      </c>
      <c r="I260" s="22">
        <f t="shared" si="57"/>
        <v>73.164243934059812</v>
      </c>
      <c r="J260" s="15">
        <f t="shared" si="49"/>
        <v>55.215883619119168</v>
      </c>
      <c r="K260" s="15">
        <f t="shared" si="53"/>
        <v>17.948360314940643</v>
      </c>
      <c r="L260" s="15">
        <f t="shared" si="54"/>
        <v>0.50324228554587924</v>
      </c>
      <c r="M260" s="15">
        <f t="shared" si="58"/>
        <v>0.50359500292262882</v>
      </c>
      <c r="N260" s="15">
        <f t="shared" si="55"/>
        <v>0.31222890181202989</v>
      </c>
      <c r="O260" s="15">
        <f t="shared" si="56"/>
        <v>4.8919801354627399</v>
      </c>
      <c r="P260" s="1">
        <f>'App MESURE'!T256</f>
        <v>7.9140584655876571</v>
      </c>
      <c r="Q260" s="83">
        <v>16.573337816666665</v>
      </c>
      <c r="R260" s="77">
        <f t="shared" si="50"/>
        <v>9.1329574334106081</v>
      </c>
    </row>
    <row r="261" spans="1:18" s="1" customFormat="1" x14ac:dyDescent="0.2">
      <c r="A261" s="16">
        <v>40878</v>
      </c>
      <c r="B261" s="1">
        <f t="shared" si="59"/>
        <v>12</v>
      </c>
      <c r="C261" s="46"/>
      <c r="D261" s="46"/>
      <c r="E261" s="46">
        <v>7.4761904760000002</v>
      </c>
      <c r="F261" s="50">
        <v>2.8</v>
      </c>
      <c r="G261" s="15">
        <f t="shared" si="51"/>
        <v>0</v>
      </c>
      <c r="H261" s="15">
        <f t="shared" si="52"/>
        <v>2.8</v>
      </c>
      <c r="I261" s="22">
        <f t="shared" si="57"/>
        <v>20.245118029394764</v>
      </c>
      <c r="J261" s="15">
        <f t="shared" si="49"/>
        <v>19.370102651015593</v>
      </c>
      <c r="K261" s="15">
        <f t="shared" si="53"/>
        <v>0.87501537837917098</v>
      </c>
      <c r="L261" s="15">
        <f t="shared" si="54"/>
        <v>0</v>
      </c>
      <c r="M261" s="15">
        <f t="shared" si="58"/>
        <v>0.19136610111059893</v>
      </c>
      <c r="N261" s="15">
        <f t="shared" si="55"/>
        <v>0.11864698268857134</v>
      </c>
      <c r="O261" s="15">
        <f t="shared" si="56"/>
        <v>0.11864698268857134</v>
      </c>
      <c r="P261" s="1">
        <f>'App MESURE'!T257</f>
        <v>0.78606102587288074</v>
      </c>
      <c r="Q261" s="83">
        <v>13.209503193548384</v>
      </c>
      <c r="R261" s="77">
        <f t="shared" si="50"/>
        <v>0.44544150503962721</v>
      </c>
    </row>
    <row r="262" spans="1:18" s="1" customFormat="1" x14ac:dyDescent="0.2">
      <c r="A262" s="16">
        <v>40909</v>
      </c>
      <c r="B262" s="1">
        <f t="shared" si="59"/>
        <v>1</v>
      </c>
      <c r="C262" s="46"/>
      <c r="D262" s="46"/>
      <c r="E262" s="46">
        <v>24.31666667</v>
      </c>
      <c r="F262" s="50">
        <v>16.53125</v>
      </c>
      <c r="G262" s="15">
        <f t="shared" si="51"/>
        <v>0</v>
      </c>
      <c r="H262" s="15">
        <f t="shared" si="52"/>
        <v>16.53125</v>
      </c>
      <c r="I262" s="22">
        <f t="shared" si="57"/>
        <v>17.406265378379171</v>
      </c>
      <c r="J262" s="15">
        <f t="shared" si="49"/>
        <v>16.775715454958128</v>
      </c>
      <c r="K262" s="15">
        <f t="shared" si="53"/>
        <v>0.63054992342104299</v>
      </c>
      <c r="L262" s="15">
        <f t="shared" si="54"/>
        <v>0</v>
      </c>
      <c r="M262" s="15">
        <f t="shared" si="58"/>
        <v>7.2719118422027593E-2</v>
      </c>
      <c r="N262" s="15">
        <f t="shared" si="55"/>
        <v>4.5085853421657107E-2</v>
      </c>
      <c r="O262" s="15">
        <f t="shared" si="56"/>
        <v>4.5085853421657107E-2</v>
      </c>
      <c r="P262" s="1">
        <f>'App MESURE'!T258</f>
        <v>0.93589124510014832</v>
      </c>
      <c r="Q262" s="83">
        <v>12.371629193548388</v>
      </c>
      <c r="R262" s="77">
        <f t="shared" si="50"/>
        <v>0.79353424584347021</v>
      </c>
    </row>
    <row r="263" spans="1:18" s="1" customFormat="1" x14ac:dyDescent="0.2">
      <c r="A263" s="16">
        <v>40940</v>
      </c>
      <c r="B263" s="1">
        <f t="shared" si="59"/>
        <v>2</v>
      </c>
      <c r="C263" s="46"/>
      <c r="D263" s="46"/>
      <c r="E263" s="46">
        <v>8.7309523809999998</v>
      </c>
      <c r="F263" s="50">
        <v>4.59375</v>
      </c>
      <c r="G263" s="15">
        <f t="shared" si="51"/>
        <v>0</v>
      </c>
      <c r="H263" s="15">
        <f t="shared" si="52"/>
        <v>4.59375</v>
      </c>
      <c r="I263" s="22">
        <f t="shared" si="57"/>
        <v>5.224299923421043</v>
      </c>
      <c r="J263" s="15">
        <f t="shared" ref="J263:J326" si="60">I263/SQRT(1+(I263/($K$2*(300+(25*Q263)+0.05*(Q263)^3)))^2)</f>
        <v>5.2044915353076124</v>
      </c>
      <c r="K263" s="15">
        <f t="shared" si="53"/>
        <v>1.9808388113430553E-2</v>
      </c>
      <c r="L263" s="15">
        <f t="shared" si="54"/>
        <v>0</v>
      </c>
      <c r="M263" s="15">
        <f t="shared" si="58"/>
        <v>2.7633265000370485E-2</v>
      </c>
      <c r="N263" s="15">
        <f t="shared" si="55"/>
        <v>1.7132624300229701E-2</v>
      </c>
      <c r="O263" s="15">
        <f t="shared" si="56"/>
        <v>1.7132624300229701E-2</v>
      </c>
      <c r="P263" s="1">
        <f>'App MESURE'!T259</f>
        <v>0.70063151490996489</v>
      </c>
      <c r="Q263" s="83">
        <v>11.633512296551721</v>
      </c>
      <c r="R263" s="77">
        <f t="shared" ref="R263:R326" si="61">(P263-O263)^2</f>
        <v>0.46717073346473881</v>
      </c>
    </row>
    <row r="264" spans="1:18" s="1" customFormat="1" x14ac:dyDescent="0.2">
      <c r="A264" s="16">
        <v>40969</v>
      </c>
      <c r="B264" s="1">
        <f t="shared" si="59"/>
        <v>3</v>
      </c>
      <c r="C264" s="46"/>
      <c r="D264" s="46"/>
      <c r="E264" s="46">
        <v>13.94761905</v>
      </c>
      <c r="F264" s="50">
        <v>7.3187499999999996</v>
      </c>
      <c r="G264" s="15">
        <f t="shared" si="51"/>
        <v>0</v>
      </c>
      <c r="H264" s="15">
        <f t="shared" si="52"/>
        <v>7.3187499999999996</v>
      </c>
      <c r="I264" s="22">
        <f t="shared" si="57"/>
        <v>7.3385583881134302</v>
      </c>
      <c r="J264" s="15">
        <f t="shared" si="60"/>
        <v>7.3088128917285982</v>
      </c>
      <c r="K264" s="15">
        <f t="shared" si="53"/>
        <v>2.9745496384832038E-2</v>
      </c>
      <c r="L264" s="15">
        <f t="shared" si="54"/>
        <v>0</v>
      </c>
      <c r="M264" s="15">
        <f t="shared" si="58"/>
        <v>1.0500640700140784E-2</v>
      </c>
      <c r="N264" s="15">
        <f t="shared" si="55"/>
        <v>6.5103972340872862E-3</v>
      </c>
      <c r="O264" s="15">
        <f t="shared" si="56"/>
        <v>6.5103972340872862E-3</v>
      </c>
      <c r="P264" s="1">
        <f>'App MESURE'!T260</f>
        <v>0.36230874649400707</v>
      </c>
      <c r="Q264" s="83">
        <v>16.073587774193552</v>
      </c>
      <c r="R264" s="77">
        <f t="shared" si="61"/>
        <v>0.12659246533608384</v>
      </c>
    </row>
    <row r="265" spans="1:18" s="1" customFormat="1" x14ac:dyDescent="0.2">
      <c r="A265" s="16">
        <v>41000</v>
      </c>
      <c r="B265" s="1">
        <f t="shared" si="59"/>
        <v>4</v>
      </c>
      <c r="C265" s="46"/>
      <c r="D265" s="46"/>
      <c r="E265" s="46">
        <v>75.840476190000004</v>
      </c>
      <c r="F265" s="50">
        <v>62.05</v>
      </c>
      <c r="G265" s="15">
        <f t="shared" si="51"/>
        <v>3.2371820648294856</v>
      </c>
      <c r="H265" s="15">
        <f t="shared" si="52"/>
        <v>58.812817935170514</v>
      </c>
      <c r="I265" s="22">
        <f t="shared" si="57"/>
        <v>58.842563431555348</v>
      </c>
      <c r="J265" s="15">
        <f t="shared" si="60"/>
        <v>47.11224237992036</v>
      </c>
      <c r="K265" s="15">
        <f t="shared" si="53"/>
        <v>11.730321051634988</v>
      </c>
      <c r="L265" s="15">
        <f t="shared" si="54"/>
        <v>0</v>
      </c>
      <c r="M265" s="15">
        <f t="shared" si="58"/>
        <v>3.990243466053498E-3</v>
      </c>
      <c r="N265" s="15">
        <f t="shared" si="55"/>
        <v>2.4739509489531686E-3</v>
      </c>
      <c r="O265" s="15">
        <f t="shared" si="56"/>
        <v>3.2396560157784386</v>
      </c>
      <c r="P265" s="1">
        <f>'App MESURE'!T261</f>
        <v>1.2808950393734624</v>
      </c>
      <c r="Q265" s="83">
        <v>15.604648933333333</v>
      </c>
      <c r="R265" s="77">
        <f t="shared" si="61"/>
        <v>3.8367445626869761</v>
      </c>
    </row>
    <row r="266" spans="1:18" s="1" customFormat="1" x14ac:dyDescent="0.2">
      <c r="A266" s="16">
        <v>41030</v>
      </c>
      <c r="B266" s="1">
        <f t="shared" si="59"/>
        <v>5</v>
      </c>
      <c r="C266" s="46"/>
      <c r="D266" s="46"/>
      <c r="E266" s="46">
        <v>2.3809523810000002</v>
      </c>
      <c r="F266" s="50">
        <v>4.5125000000000002</v>
      </c>
      <c r="G266" s="15">
        <f t="shared" si="51"/>
        <v>0</v>
      </c>
      <c r="H266" s="15">
        <f t="shared" si="52"/>
        <v>4.5125000000000002</v>
      </c>
      <c r="I266" s="22">
        <f t="shared" si="57"/>
        <v>16.242821051634987</v>
      </c>
      <c r="J266" s="15">
        <f t="shared" si="60"/>
        <v>16.08145079189056</v>
      </c>
      <c r="K266" s="15">
        <f t="shared" si="53"/>
        <v>0.16137025974442665</v>
      </c>
      <c r="L266" s="15">
        <f t="shared" si="54"/>
        <v>0</v>
      </c>
      <c r="M266" s="15">
        <f t="shared" si="58"/>
        <v>1.5162925171003294E-3</v>
      </c>
      <c r="N266" s="15">
        <f t="shared" si="55"/>
        <v>9.4010136060220417E-4</v>
      </c>
      <c r="O266" s="15">
        <f t="shared" si="56"/>
        <v>9.4010136060220417E-4</v>
      </c>
      <c r="P266" s="1">
        <f>'App MESURE'!T262</f>
        <v>0.28410788645872276</v>
      </c>
      <c r="Q266" s="83">
        <v>20.912255096774196</v>
      </c>
      <c r="R266" s="77">
        <f t="shared" si="61"/>
        <v>8.0183994517375401E-2</v>
      </c>
    </row>
    <row r="267" spans="1:18" s="1" customFormat="1" x14ac:dyDescent="0.2">
      <c r="A267" s="16">
        <v>41061</v>
      </c>
      <c r="B267" s="1">
        <f t="shared" si="59"/>
        <v>6</v>
      </c>
      <c r="C267" s="46"/>
      <c r="D267" s="46"/>
      <c r="E267" s="46">
        <v>4.8833333330000004</v>
      </c>
      <c r="F267" s="50">
        <v>1.58125</v>
      </c>
      <c r="G267" s="15">
        <f t="shared" si="51"/>
        <v>0</v>
      </c>
      <c r="H267" s="15">
        <f t="shared" si="52"/>
        <v>1.58125</v>
      </c>
      <c r="I267" s="22">
        <f t="shared" si="57"/>
        <v>1.7426202597444267</v>
      </c>
      <c r="J267" s="15">
        <f t="shared" si="60"/>
        <v>1.7424559774192028</v>
      </c>
      <c r="K267" s="15">
        <f t="shared" si="53"/>
        <v>1.6428232522391895E-4</v>
      </c>
      <c r="L267" s="15">
        <f t="shared" si="54"/>
        <v>0</v>
      </c>
      <c r="M267" s="15">
        <f t="shared" si="58"/>
        <v>5.7619115649812521E-4</v>
      </c>
      <c r="N267" s="15">
        <f t="shared" si="55"/>
        <v>3.5723851702883761E-4</v>
      </c>
      <c r="O267" s="15">
        <f t="shared" si="56"/>
        <v>3.5723851702883761E-4</v>
      </c>
      <c r="P267" s="1">
        <f>'App MESURE'!T263</f>
        <v>0.15760649522517425</v>
      </c>
      <c r="Q267" s="83">
        <v>22.383590766666668</v>
      </c>
      <c r="R267" s="77">
        <f t="shared" si="61"/>
        <v>2.4727328735264214E-2</v>
      </c>
    </row>
    <row r="268" spans="1:18" s="1" customFormat="1" x14ac:dyDescent="0.2">
      <c r="A268" s="16">
        <v>41091</v>
      </c>
      <c r="B268" s="1">
        <f t="shared" si="59"/>
        <v>7</v>
      </c>
      <c r="C268" s="46"/>
      <c r="D268" s="46"/>
      <c r="E268" s="46">
        <v>1.8</v>
      </c>
      <c r="F268" s="50">
        <v>0.24374999999999999</v>
      </c>
      <c r="G268" s="15">
        <f t="shared" si="51"/>
        <v>0</v>
      </c>
      <c r="H268" s="15">
        <f t="shared" si="52"/>
        <v>0.24374999999999999</v>
      </c>
      <c r="I268" s="22">
        <f t="shared" si="57"/>
        <v>0.24391428232522391</v>
      </c>
      <c r="J268" s="15">
        <f t="shared" si="60"/>
        <v>0.24391387547593435</v>
      </c>
      <c r="K268" s="15">
        <f t="shared" si="53"/>
        <v>4.0684928956369326E-7</v>
      </c>
      <c r="L268" s="15">
        <f t="shared" si="54"/>
        <v>0</v>
      </c>
      <c r="M268" s="15">
        <f t="shared" si="58"/>
        <v>2.1895263946928759E-4</v>
      </c>
      <c r="N268" s="15">
        <f t="shared" si="55"/>
        <v>1.3575063647095831E-4</v>
      </c>
      <c r="O268" s="15">
        <f t="shared" si="56"/>
        <v>1.3575063647095831E-4</v>
      </c>
      <c r="P268" s="1">
        <f>'App MESURE'!T264</f>
        <v>0.13351099213306977</v>
      </c>
      <c r="Q268" s="83">
        <v>23.108208516129032</v>
      </c>
      <c r="R268" s="77">
        <f t="shared" si="61"/>
        <v>1.7788955044276057E-2</v>
      </c>
    </row>
    <row r="269" spans="1:18" s="1" customFormat="1" ht="13.5" thickBot="1" x14ac:dyDescent="0.25">
      <c r="A269" s="16">
        <v>41122</v>
      </c>
      <c r="B269" s="4">
        <f t="shared" si="59"/>
        <v>8</v>
      </c>
      <c r="C269" s="47"/>
      <c r="D269" s="47"/>
      <c r="E269" s="47">
        <v>3.19047619</v>
      </c>
      <c r="F269" s="57">
        <v>0</v>
      </c>
      <c r="G269" s="24">
        <f t="shared" si="51"/>
        <v>0</v>
      </c>
      <c r="H269" s="24">
        <f t="shared" si="52"/>
        <v>0</v>
      </c>
      <c r="I269" s="23">
        <f t="shared" si="57"/>
        <v>4.0684928956369326E-7</v>
      </c>
      <c r="J269" s="24">
        <f t="shared" si="60"/>
        <v>4.0684928956369326E-7</v>
      </c>
      <c r="K269" s="24">
        <f t="shared" si="53"/>
        <v>0</v>
      </c>
      <c r="L269" s="24">
        <f t="shared" si="54"/>
        <v>0</v>
      </c>
      <c r="M269" s="24">
        <f t="shared" si="58"/>
        <v>8.3202002998329281E-5</v>
      </c>
      <c r="N269" s="24">
        <f t="shared" si="55"/>
        <v>5.1585241858964153E-5</v>
      </c>
      <c r="O269" s="24">
        <f t="shared" si="56"/>
        <v>5.1585241858964153E-5</v>
      </c>
      <c r="P269" s="4">
        <f>'App MESURE'!T265</f>
        <v>0.11445363968749625</v>
      </c>
      <c r="Q269" s="84">
        <v>24.001475612903224</v>
      </c>
      <c r="R269" s="78">
        <f t="shared" si="61"/>
        <v>1.3087830061382557E-2</v>
      </c>
    </row>
    <row r="270" spans="1:18" s="1" customFormat="1" x14ac:dyDescent="0.2">
      <c r="A270" s="16">
        <v>41153</v>
      </c>
      <c r="B270" s="1">
        <f t="shared" si="59"/>
        <v>9</v>
      </c>
      <c r="C270" s="46"/>
      <c r="D270" s="46"/>
      <c r="E270" s="46">
        <v>20</v>
      </c>
      <c r="F270" s="50">
        <v>21.818750000000001</v>
      </c>
      <c r="G270" s="15">
        <f t="shared" ref="G270:G333" si="62">IF((F270-$J$2)&gt;0,$I$2*(F270-$J$2),0)</f>
        <v>0</v>
      </c>
      <c r="H270" s="15">
        <f t="shared" ref="H270:H333" si="63">F270-G270</f>
        <v>21.818750000000001</v>
      </c>
      <c r="I270" s="22">
        <f t="shared" si="57"/>
        <v>21.818750000000001</v>
      </c>
      <c r="J270" s="15">
        <f t="shared" si="60"/>
        <v>21.520370432598543</v>
      </c>
      <c r="K270" s="15">
        <f t="shared" ref="K270:K333" si="64">I270-J270</f>
        <v>0.29837956740145799</v>
      </c>
      <c r="L270" s="15">
        <f t="shared" ref="L270:L333" si="65">IF(K270&gt;$N$2,(K270-$N$2)/$L$2,0)</f>
        <v>0</v>
      </c>
      <c r="M270" s="15">
        <f t="shared" si="58"/>
        <v>3.1616761139365128E-5</v>
      </c>
      <c r="N270" s="15">
        <f t="shared" ref="N270:N333" si="66">$M$2*M270</f>
        <v>1.9602391906406378E-5</v>
      </c>
      <c r="O270" s="15">
        <f t="shared" ref="O270:O333" si="67">N270+G270</f>
        <v>1.9602391906406378E-5</v>
      </c>
      <c r="P270" s="1">
        <f>'App MESURE'!T266</f>
        <v>0.10032491287439867</v>
      </c>
      <c r="Q270" s="83">
        <v>22.788537666666674</v>
      </c>
      <c r="R270" s="77">
        <f t="shared" si="61"/>
        <v>1.0061155310989172E-2</v>
      </c>
    </row>
    <row r="271" spans="1:18" s="1" customFormat="1" x14ac:dyDescent="0.2">
      <c r="A271" s="16">
        <v>41183</v>
      </c>
      <c r="B271" s="1">
        <f t="shared" si="59"/>
        <v>10</v>
      </c>
      <c r="C271" s="46"/>
      <c r="D271" s="46"/>
      <c r="E271" s="46">
        <v>101.85238099999999</v>
      </c>
      <c r="F271" s="50">
        <v>83.506249999999994</v>
      </c>
      <c r="G271" s="15">
        <f t="shared" si="62"/>
        <v>5.3114574728237534</v>
      </c>
      <c r="H271" s="15">
        <f t="shared" si="63"/>
        <v>78.194792527176247</v>
      </c>
      <c r="I271" s="22">
        <f t="shared" ref="I271:I334" si="68">H271+K270-L270</f>
        <v>78.493172094577702</v>
      </c>
      <c r="J271" s="15">
        <f t="shared" si="60"/>
        <v>64.539186274154815</v>
      </c>
      <c r="K271" s="15">
        <f t="shared" si="64"/>
        <v>13.953985820422886</v>
      </c>
      <c r="L271" s="15">
        <f t="shared" si="65"/>
        <v>0</v>
      </c>
      <c r="M271" s="15">
        <f t="shared" ref="M271:M334" si="69">L271+M270-N270</f>
        <v>1.201436923295875E-5</v>
      </c>
      <c r="N271" s="15">
        <f t="shared" si="66"/>
        <v>7.4489089244344251E-6</v>
      </c>
      <c r="O271" s="15">
        <f t="shared" si="67"/>
        <v>5.3114649217326777</v>
      </c>
      <c r="P271" s="1">
        <f>'App MESURE'!T267</f>
        <v>5.9652798905066815</v>
      </c>
      <c r="Q271" s="83">
        <v>20.791192870967741</v>
      </c>
      <c r="R271" s="77">
        <f t="shared" si="61"/>
        <v>0.42747401339295155</v>
      </c>
    </row>
    <row r="272" spans="1:18" s="1" customFormat="1" x14ac:dyDescent="0.2">
      <c r="A272" s="16">
        <v>41214</v>
      </c>
      <c r="B272" s="1">
        <f t="shared" si="59"/>
        <v>11</v>
      </c>
      <c r="C272" s="46"/>
      <c r="D272" s="46"/>
      <c r="E272" s="46">
        <v>117.0142857</v>
      </c>
      <c r="F272" s="50">
        <v>96.09375</v>
      </c>
      <c r="G272" s="15">
        <f t="shared" si="62"/>
        <v>6.528349599739121</v>
      </c>
      <c r="H272" s="15">
        <f t="shared" si="63"/>
        <v>89.565400400260884</v>
      </c>
      <c r="I272" s="22">
        <f t="shared" si="68"/>
        <v>103.51938622068377</v>
      </c>
      <c r="J272" s="15">
        <f t="shared" si="60"/>
        <v>68.115356768524691</v>
      </c>
      <c r="K272" s="15">
        <f t="shared" si="64"/>
        <v>35.404029452159079</v>
      </c>
      <c r="L272" s="15">
        <f t="shared" si="65"/>
        <v>3.4561866688922636</v>
      </c>
      <c r="M272" s="15">
        <f t="shared" si="69"/>
        <v>3.456191234352572</v>
      </c>
      <c r="N272" s="15">
        <f t="shared" si="66"/>
        <v>2.1428385652985948</v>
      </c>
      <c r="O272" s="15">
        <f t="shared" si="67"/>
        <v>8.6711881650377158</v>
      </c>
      <c r="P272" s="1">
        <f>'App MESURE'!T268</f>
        <v>12.780583415094371</v>
      </c>
      <c r="Q272" s="83">
        <v>17.597714266666667</v>
      </c>
      <c r="R272" s="77">
        <f t="shared" si="61"/>
        <v>16.887129321188201</v>
      </c>
    </row>
    <row r="273" spans="1:18" s="1" customFormat="1" x14ac:dyDescent="0.2">
      <c r="A273" s="16">
        <v>41244</v>
      </c>
      <c r="B273" s="1">
        <f t="shared" si="59"/>
        <v>12</v>
      </c>
      <c r="C273" s="46"/>
      <c r="D273" s="46"/>
      <c r="E273" s="46">
        <v>14.94761905</v>
      </c>
      <c r="F273" s="50">
        <v>10.9</v>
      </c>
      <c r="G273" s="15">
        <f t="shared" si="62"/>
        <v>0</v>
      </c>
      <c r="H273" s="15">
        <f t="shared" si="63"/>
        <v>10.9</v>
      </c>
      <c r="I273" s="22">
        <f t="shared" si="68"/>
        <v>42.847842783266813</v>
      </c>
      <c r="J273" s="15">
        <f t="shared" si="60"/>
        <v>36.47952725495378</v>
      </c>
      <c r="K273" s="15">
        <f t="shared" si="64"/>
        <v>6.3683155283130333</v>
      </c>
      <c r="L273" s="15">
        <f t="shared" si="65"/>
        <v>0</v>
      </c>
      <c r="M273" s="15">
        <f t="shared" si="69"/>
        <v>1.3133526690539772</v>
      </c>
      <c r="N273" s="15">
        <f t="shared" si="66"/>
        <v>0.81427865481346584</v>
      </c>
      <c r="O273" s="15">
        <f t="shared" si="67"/>
        <v>0.81427865481346584</v>
      </c>
      <c r="P273" s="1">
        <f>'App MESURE'!T269</f>
        <v>4.3018139770390329</v>
      </c>
      <c r="Q273" s="83">
        <v>13.836442516129035</v>
      </c>
      <c r="R273" s="77">
        <f t="shared" si="61"/>
        <v>12.162902623770989</v>
      </c>
    </row>
    <row r="274" spans="1:18" s="1" customFormat="1" x14ac:dyDescent="0.2">
      <c r="A274" s="16">
        <v>41275</v>
      </c>
      <c r="B274" s="1">
        <f t="shared" si="59"/>
        <v>1</v>
      </c>
      <c r="C274" s="46"/>
      <c r="D274" s="46"/>
      <c r="E274" s="46">
        <v>48.652380950000001</v>
      </c>
      <c r="F274" s="50">
        <v>34.575000000000003</v>
      </c>
      <c r="G274" s="15">
        <f t="shared" si="62"/>
        <v>0.58104612147300427</v>
      </c>
      <c r="H274" s="15">
        <f t="shared" si="63"/>
        <v>33.993953878527002</v>
      </c>
      <c r="I274" s="22">
        <f t="shared" si="68"/>
        <v>40.362269406840035</v>
      </c>
      <c r="J274" s="15">
        <f t="shared" si="60"/>
        <v>34.758452711089738</v>
      </c>
      <c r="K274" s="15">
        <f t="shared" si="64"/>
        <v>5.6038166957502966</v>
      </c>
      <c r="L274" s="15">
        <f t="shared" si="65"/>
        <v>0</v>
      </c>
      <c r="M274" s="15">
        <f t="shared" si="69"/>
        <v>0.49907401424051134</v>
      </c>
      <c r="N274" s="15">
        <f t="shared" si="66"/>
        <v>0.30942588882911704</v>
      </c>
      <c r="O274" s="15">
        <f t="shared" si="67"/>
        <v>0.89047201030212131</v>
      </c>
      <c r="P274" s="1">
        <f>'App MESURE'!T270</f>
        <v>2.7913545082062479</v>
      </c>
      <c r="Q274" s="83">
        <v>13.591291838709674</v>
      </c>
      <c r="R274" s="77">
        <f t="shared" si="61"/>
        <v>3.6133542708382316</v>
      </c>
    </row>
    <row r="275" spans="1:18" s="1" customFormat="1" x14ac:dyDescent="0.2">
      <c r="A275" s="16">
        <v>41306</v>
      </c>
      <c r="B275" s="1">
        <f t="shared" si="59"/>
        <v>2</v>
      </c>
      <c r="C275" s="46"/>
      <c r="D275" s="46"/>
      <c r="E275" s="46">
        <v>30.297619050000002</v>
      </c>
      <c r="F275" s="50">
        <v>18.337499999999999</v>
      </c>
      <c r="G275" s="15">
        <f t="shared" si="62"/>
        <v>0</v>
      </c>
      <c r="H275" s="15">
        <f t="shared" si="63"/>
        <v>18.337499999999999</v>
      </c>
      <c r="I275" s="22">
        <f t="shared" si="68"/>
        <v>23.941316695750295</v>
      </c>
      <c r="J275" s="15">
        <f t="shared" si="60"/>
        <v>22.476159688684366</v>
      </c>
      <c r="K275" s="15">
        <f t="shared" si="64"/>
        <v>1.4651570070659297</v>
      </c>
      <c r="L275" s="15">
        <f t="shared" si="65"/>
        <v>0</v>
      </c>
      <c r="M275" s="15">
        <f t="shared" si="69"/>
        <v>0.18964812541139431</v>
      </c>
      <c r="N275" s="15">
        <f t="shared" si="66"/>
        <v>0.11758183775506446</v>
      </c>
      <c r="O275" s="15">
        <f t="shared" si="67"/>
        <v>0.11758183775506446</v>
      </c>
      <c r="P275" s="1">
        <f>'App MESURE'!T271</f>
        <v>1.0593259359401566</v>
      </c>
      <c r="Q275" s="83">
        <v>12.909694178571428</v>
      </c>
      <c r="R275" s="77">
        <f t="shared" si="61"/>
        <v>0.88688194646645235</v>
      </c>
    </row>
    <row r="276" spans="1:18" s="1" customFormat="1" x14ac:dyDescent="0.2">
      <c r="A276" s="16">
        <v>41334</v>
      </c>
      <c r="B276" s="1">
        <f t="shared" si="59"/>
        <v>3</v>
      </c>
      <c r="C276" s="46"/>
      <c r="D276" s="46"/>
      <c r="E276" s="46">
        <v>97.097619050000006</v>
      </c>
      <c r="F276" s="50">
        <v>91.056250000000006</v>
      </c>
      <c r="G276" s="15">
        <f t="shared" si="62"/>
        <v>6.0413510623539244</v>
      </c>
      <c r="H276" s="15">
        <f t="shared" si="63"/>
        <v>85.01489893764608</v>
      </c>
      <c r="I276" s="22">
        <f t="shared" si="68"/>
        <v>86.480055944712007</v>
      </c>
      <c r="J276" s="15">
        <f t="shared" si="60"/>
        <v>59.039825369316503</v>
      </c>
      <c r="K276" s="15">
        <f t="shared" si="64"/>
        <v>27.440230575395503</v>
      </c>
      <c r="L276" s="15">
        <f t="shared" si="65"/>
        <v>2.1089650311323127</v>
      </c>
      <c r="M276" s="15">
        <f t="shared" si="69"/>
        <v>2.1810313187886425</v>
      </c>
      <c r="N276" s="15">
        <f t="shared" si="66"/>
        <v>1.3522394176489583</v>
      </c>
      <c r="O276" s="15">
        <f t="shared" si="67"/>
        <v>7.3935904800028824</v>
      </c>
      <c r="P276" s="1">
        <f>'App MESURE'!T272</f>
        <v>8.1255512677279018</v>
      </c>
      <c r="Q276" s="83">
        <v>15.992726935483871</v>
      </c>
      <c r="R276" s="77">
        <f t="shared" si="61"/>
        <v>0.53576659476703092</v>
      </c>
    </row>
    <row r="277" spans="1:18" s="1" customFormat="1" x14ac:dyDescent="0.2">
      <c r="A277" s="16">
        <v>41365</v>
      </c>
      <c r="B277" s="1">
        <f t="shared" si="59"/>
        <v>4</v>
      </c>
      <c r="C277" s="46"/>
      <c r="D277" s="46"/>
      <c r="E277" s="46">
        <v>28.264285709999999</v>
      </c>
      <c r="F277" s="50">
        <v>28.681249999999999</v>
      </c>
      <c r="G277" s="15">
        <f t="shared" si="62"/>
        <v>1.1269917063276392E-2</v>
      </c>
      <c r="H277" s="15">
        <f t="shared" si="63"/>
        <v>28.669980082936721</v>
      </c>
      <c r="I277" s="22">
        <f t="shared" si="68"/>
        <v>54.001245627199907</v>
      </c>
      <c r="J277" s="15">
        <f t="shared" si="60"/>
        <v>45.905546388536358</v>
      </c>
      <c r="K277" s="15">
        <f t="shared" si="64"/>
        <v>8.0956992386635491</v>
      </c>
      <c r="L277" s="15">
        <f t="shared" si="65"/>
        <v>0</v>
      </c>
      <c r="M277" s="15">
        <f t="shared" si="69"/>
        <v>0.82879190113968426</v>
      </c>
      <c r="N277" s="15">
        <f t="shared" si="66"/>
        <v>0.51385097870660423</v>
      </c>
      <c r="O277" s="15">
        <f t="shared" si="67"/>
        <v>0.52512089576988064</v>
      </c>
      <c r="P277" s="1">
        <f>'App MESURE'!T273</f>
        <v>2.7584970039897403</v>
      </c>
      <c r="Q277" s="83">
        <v>17.072152666666668</v>
      </c>
      <c r="R277" s="77">
        <f t="shared" si="61"/>
        <v>4.9879688407672855</v>
      </c>
    </row>
    <row r="278" spans="1:18" s="1" customFormat="1" x14ac:dyDescent="0.2">
      <c r="A278" s="16">
        <v>41395</v>
      </c>
      <c r="B278" s="1">
        <f t="shared" si="59"/>
        <v>5</v>
      </c>
      <c r="C278" s="46"/>
      <c r="D278" s="46"/>
      <c r="E278" s="46">
        <v>19.033333330000001</v>
      </c>
      <c r="F278" s="50">
        <v>15.3375</v>
      </c>
      <c r="G278" s="15">
        <f t="shared" si="62"/>
        <v>0</v>
      </c>
      <c r="H278" s="15">
        <f t="shared" si="63"/>
        <v>15.3375</v>
      </c>
      <c r="I278" s="22">
        <f t="shared" si="68"/>
        <v>23.433199238663548</v>
      </c>
      <c r="J278" s="15">
        <f t="shared" si="60"/>
        <v>22.744366769690643</v>
      </c>
      <c r="K278" s="15">
        <f t="shared" si="64"/>
        <v>0.68883246897290462</v>
      </c>
      <c r="L278" s="15">
        <f t="shared" si="65"/>
        <v>0</v>
      </c>
      <c r="M278" s="15">
        <f t="shared" si="69"/>
        <v>0.31494092243308003</v>
      </c>
      <c r="N278" s="15">
        <f t="shared" si="66"/>
        <v>0.19526337190850962</v>
      </c>
      <c r="O278" s="15">
        <f t="shared" si="67"/>
        <v>0.19526337190850962</v>
      </c>
      <c r="P278" s="1">
        <f>'App MESURE'!T274</f>
        <v>0.48749583755889547</v>
      </c>
      <c r="Q278" s="83">
        <v>18.216881580645165</v>
      </c>
      <c r="R278" s="77">
        <f t="shared" si="61"/>
        <v>8.5399813980103947E-2</v>
      </c>
    </row>
    <row r="279" spans="1:18" s="1" customFormat="1" x14ac:dyDescent="0.2">
      <c r="A279" s="16">
        <v>41426</v>
      </c>
      <c r="B279" s="1">
        <f t="shared" si="59"/>
        <v>6</v>
      </c>
      <c r="C279" s="46"/>
      <c r="D279" s="46"/>
      <c r="E279" s="46">
        <v>0.63571428600000002</v>
      </c>
      <c r="F279" s="50">
        <v>0.70625000000000004</v>
      </c>
      <c r="G279" s="15">
        <f t="shared" si="62"/>
        <v>0</v>
      </c>
      <c r="H279" s="15">
        <f t="shared" si="63"/>
        <v>0.70625000000000004</v>
      </c>
      <c r="I279" s="22">
        <f t="shared" si="68"/>
        <v>1.3950824689729047</v>
      </c>
      <c r="J279" s="15">
        <f t="shared" si="60"/>
        <v>1.3949790410051019</v>
      </c>
      <c r="K279" s="15">
        <f t="shared" si="64"/>
        <v>1.0342796780271613E-4</v>
      </c>
      <c r="L279" s="15">
        <f t="shared" si="65"/>
        <v>0</v>
      </c>
      <c r="M279" s="15">
        <f t="shared" si="69"/>
        <v>0.11967755052457041</v>
      </c>
      <c r="N279" s="15">
        <f t="shared" si="66"/>
        <v>7.4200081325233647E-2</v>
      </c>
      <c r="O279" s="15">
        <f t="shared" si="67"/>
        <v>7.4200081325233647E-2</v>
      </c>
      <c r="P279" s="1">
        <f>'App MESURE'!T275</f>
        <v>0.19254497470872564</v>
      </c>
      <c r="Q279" s="83">
        <v>20.936041366666661</v>
      </c>
      <c r="R279" s="77">
        <f t="shared" si="61"/>
        <v>1.4005513789950087E-2</v>
      </c>
    </row>
    <row r="280" spans="1:18" s="1" customFormat="1" x14ac:dyDescent="0.2">
      <c r="A280" s="16">
        <v>41456</v>
      </c>
      <c r="B280" s="1">
        <f t="shared" si="59"/>
        <v>7</v>
      </c>
      <c r="C280" s="46"/>
      <c r="D280" s="46"/>
      <c r="E280" s="46">
        <v>1.7809523810000001</v>
      </c>
      <c r="F280" s="50">
        <v>6.2500000000000003E-3</v>
      </c>
      <c r="G280" s="15">
        <f t="shared" si="62"/>
        <v>0</v>
      </c>
      <c r="H280" s="15">
        <f t="shared" si="63"/>
        <v>6.2500000000000003E-3</v>
      </c>
      <c r="I280" s="22">
        <f t="shared" si="68"/>
        <v>6.3534279678027165E-3</v>
      </c>
      <c r="J280" s="15">
        <f t="shared" si="60"/>
        <v>6.3534279609752282E-3</v>
      </c>
      <c r="K280" s="15">
        <f t="shared" si="64"/>
        <v>6.8274882275565218E-12</v>
      </c>
      <c r="L280" s="15">
        <f t="shared" si="65"/>
        <v>0</v>
      </c>
      <c r="M280" s="15">
        <f t="shared" si="69"/>
        <v>4.5477469199336762E-2</v>
      </c>
      <c r="N280" s="15">
        <f t="shared" si="66"/>
        <v>2.8196030903588791E-2</v>
      </c>
      <c r="O280" s="15">
        <f t="shared" si="67"/>
        <v>2.8196030903588791E-2</v>
      </c>
      <c r="P280" s="1">
        <f>'App MESURE'!T276</f>
        <v>0.12179181562918259</v>
      </c>
      <c r="Q280" s="83">
        <v>23.476691451612911</v>
      </c>
      <c r="R280" s="77">
        <f t="shared" si="61"/>
        <v>8.760170918399696E-3</v>
      </c>
    </row>
    <row r="281" spans="1:18" s="1" customFormat="1" ht="13.5" thickBot="1" x14ac:dyDescent="0.25">
      <c r="A281" s="16">
        <v>41487</v>
      </c>
      <c r="B281" s="4">
        <f t="shared" si="59"/>
        <v>8</v>
      </c>
      <c r="C281" s="47"/>
      <c r="D281" s="47"/>
      <c r="E281" s="47">
        <v>2.34047619</v>
      </c>
      <c r="F281" s="57">
        <v>8.7499999999999994E-2</v>
      </c>
      <c r="G281" s="24">
        <f t="shared" si="62"/>
        <v>0</v>
      </c>
      <c r="H281" s="24">
        <f t="shared" si="63"/>
        <v>8.7499999999999994E-2</v>
      </c>
      <c r="I281" s="23">
        <f t="shared" si="68"/>
        <v>8.7500000006827477E-2</v>
      </c>
      <c r="J281" s="24">
        <f t="shared" si="60"/>
        <v>8.7499984760767868E-2</v>
      </c>
      <c r="K281" s="24">
        <f t="shared" si="64"/>
        <v>1.5246059609230755E-8</v>
      </c>
      <c r="L281" s="24">
        <f t="shared" si="65"/>
        <v>0</v>
      </c>
      <c r="M281" s="24">
        <f t="shared" si="69"/>
        <v>1.7281438295747971E-2</v>
      </c>
      <c r="N281" s="24">
        <f t="shared" si="66"/>
        <v>1.0714491743363742E-2</v>
      </c>
      <c r="O281" s="24">
        <f t="shared" si="67"/>
        <v>1.0714491743363742E-2</v>
      </c>
      <c r="P281" s="4">
        <f>'App MESURE'!T277</f>
        <v>6.4838808320572053E-2</v>
      </c>
      <c r="Q281" s="84">
        <v>24.596909096774191</v>
      </c>
      <c r="R281" s="78">
        <f t="shared" si="61"/>
        <v>2.9294416449498666E-3</v>
      </c>
    </row>
    <row r="282" spans="1:18" s="1" customFormat="1" x14ac:dyDescent="0.2">
      <c r="A282" s="16">
        <v>41518</v>
      </c>
      <c r="B282" s="1">
        <f t="shared" ref="B282:B345" si="70">B270</f>
        <v>9</v>
      </c>
      <c r="C282" s="46"/>
      <c r="D282" s="46"/>
      <c r="E282" s="46">
        <v>20.669047620000001</v>
      </c>
      <c r="F282" s="50">
        <v>22.268750000000001</v>
      </c>
      <c r="G282" s="15">
        <f t="shared" si="62"/>
        <v>0</v>
      </c>
      <c r="H282" s="15">
        <f t="shared" si="63"/>
        <v>22.268750000000001</v>
      </c>
      <c r="I282" s="22">
        <f t="shared" si="68"/>
        <v>22.268750015246059</v>
      </c>
      <c r="J282" s="15">
        <f t="shared" si="60"/>
        <v>21.95881249062057</v>
      </c>
      <c r="K282" s="15">
        <f t="shared" si="64"/>
        <v>0.3099375246254894</v>
      </c>
      <c r="L282" s="15">
        <f t="shared" si="65"/>
        <v>0</v>
      </c>
      <c r="M282" s="15">
        <f t="shared" si="69"/>
        <v>6.5669465523842292E-3</v>
      </c>
      <c r="N282" s="15">
        <f t="shared" si="66"/>
        <v>4.0715068624782224E-3</v>
      </c>
      <c r="O282" s="15">
        <f t="shared" si="67"/>
        <v>4.0715068624782224E-3</v>
      </c>
      <c r="P282" s="1">
        <f>'App MESURE'!T278</f>
        <v>5.3557731872904961E-2</v>
      </c>
      <c r="Q282" s="83">
        <v>22.950997933333333</v>
      </c>
      <c r="R282" s="77">
        <f t="shared" si="61"/>
        <v>2.4488864657825848E-3</v>
      </c>
    </row>
    <row r="283" spans="1:18" s="1" customFormat="1" x14ac:dyDescent="0.2">
      <c r="A283" s="16">
        <v>41548</v>
      </c>
      <c r="B283" s="1">
        <f t="shared" si="70"/>
        <v>10</v>
      </c>
      <c r="C283" s="46"/>
      <c r="D283" s="46"/>
      <c r="E283" s="46">
        <v>13.84285714</v>
      </c>
      <c r="F283" s="50">
        <v>8.7062500000000007</v>
      </c>
      <c r="G283" s="15">
        <f t="shared" si="62"/>
        <v>0</v>
      </c>
      <c r="H283" s="15">
        <f t="shared" si="63"/>
        <v>8.7062500000000007</v>
      </c>
      <c r="I283" s="22">
        <f t="shared" si="68"/>
        <v>9.0161875246254901</v>
      </c>
      <c r="J283" s="15">
        <f t="shared" si="60"/>
        <v>8.9884061621049209</v>
      </c>
      <c r="K283" s="15">
        <f t="shared" si="64"/>
        <v>2.7781362520569175E-2</v>
      </c>
      <c r="L283" s="15">
        <f t="shared" si="65"/>
        <v>0</v>
      </c>
      <c r="M283" s="15">
        <f t="shared" si="69"/>
        <v>2.4954396899060068E-3</v>
      </c>
      <c r="N283" s="15">
        <f t="shared" si="66"/>
        <v>1.5471726077417242E-3</v>
      </c>
      <c r="O283" s="15">
        <f t="shared" si="67"/>
        <v>1.5471726077417242E-3</v>
      </c>
      <c r="P283" s="1">
        <f>'App MESURE'!T279</f>
        <v>4.8081481170153942E-2</v>
      </c>
      <c r="Q283" s="83">
        <v>20.939148838709684</v>
      </c>
      <c r="R283" s="77">
        <f t="shared" si="61"/>
        <v>2.1654418733817911E-3</v>
      </c>
    </row>
    <row r="284" spans="1:18" s="1" customFormat="1" x14ac:dyDescent="0.2">
      <c r="A284" s="16">
        <v>41579</v>
      </c>
      <c r="B284" s="1">
        <f t="shared" si="70"/>
        <v>11</v>
      </c>
      <c r="C284" s="46"/>
      <c r="D284" s="46"/>
      <c r="E284" s="46">
        <v>40.111904760000002</v>
      </c>
      <c r="F284" s="50">
        <v>33.25</v>
      </c>
      <c r="G284" s="15">
        <f t="shared" si="62"/>
        <v>0.45295221337664959</v>
      </c>
      <c r="H284" s="15">
        <f t="shared" si="63"/>
        <v>32.797047786623352</v>
      </c>
      <c r="I284" s="22">
        <f t="shared" si="68"/>
        <v>32.824829149143923</v>
      </c>
      <c r="J284" s="15">
        <f t="shared" si="60"/>
        <v>30.480218120617472</v>
      </c>
      <c r="K284" s="15">
        <f t="shared" si="64"/>
        <v>2.344611028526451</v>
      </c>
      <c r="L284" s="15">
        <f t="shared" si="65"/>
        <v>0</v>
      </c>
      <c r="M284" s="15">
        <f t="shared" si="69"/>
        <v>9.4826708216428257E-4</v>
      </c>
      <c r="N284" s="15">
        <f t="shared" si="66"/>
        <v>5.8792559094185523E-4</v>
      </c>
      <c r="O284" s="15">
        <f t="shared" si="67"/>
        <v>0.45354013896759143</v>
      </c>
      <c r="P284" s="1">
        <f>'App MESURE'!T280</f>
        <v>0.13427766723145493</v>
      </c>
      <c r="Q284" s="83">
        <v>16.224584933333333</v>
      </c>
      <c r="R284" s="77">
        <f t="shared" si="61"/>
        <v>0.10192852585906738</v>
      </c>
    </row>
    <row r="285" spans="1:18" s="1" customFormat="1" x14ac:dyDescent="0.2">
      <c r="A285" s="16">
        <v>41609</v>
      </c>
      <c r="B285" s="1">
        <f t="shared" si="70"/>
        <v>12</v>
      </c>
      <c r="C285" s="46"/>
      <c r="D285" s="46"/>
      <c r="E285" s="46">
        <v>21.554761899999999</v>
      </c>
      <c r="F285" s="50">
        <v>16.606249999999999</v>
      </c>
      <c r="G285" s="15">
        <f t="shared" si="62"/>
        <v>0</v>
      </c>
      <c r="H285" s="15">
        <f t="shared" si="63"/>
        <v>16.606249999999999</v>
      </c>
      <c r="I285" s="22">
        <f t="shared" si="68"/>
        <v>18.95086102852645</v>
      </c>
      <c r="J285" s="15">
        <f t="shared" si="60"/>
        <v>18.255171923198745</v>
      </c>
      <c r="K285" s="15">
        <f t="shared" si="64"/>
        <v>0.69568910532770545</v>
      </c>
      <c r="L285" s="15">
        <f t="shared" si="65"/>
        <v>0</v>
      </c>
      <c r="M285" s="15">
        <f t="shared" si="69"/>
        <v>3.6034149122242734E-4</v>
      </c>
      <c r="N285" s="15">
        <f t="shared" si="66"/>
        <v>2.2341172455790496E-4</v>
      </c>
      <c r="O285" s="15">
        <f t="shared" si="67"/>
        <v>2.2341172455790496E-4</v>
      </c>
      <c r="P285" s="1">
        <f>'App MESURE'!T281</f>
        <v>0.10196778808522393</v>
      </c>
      <c r="Q285" s="83">
        <v>13.510570870967744</v>
      </c>
      <c r="R285" s="77">
        <f t="shared" si="61"/>
        <v>1.0351918121020855E-2</v>
      </c>
    </row>
    <row r="286" spans="1:18" s="1" customFormat="1" x14ac:dyDescent="0.2">
      <c r="A286" s="16">
        <v>41640</v>
      </c>
      <c r="B286" s="1">
        <f t="shared" si="70"/>
        <v>1</v>
      </c>
      <c r="C286" s="46"/>
      <c r="D286" s="46"/>
      <c r="E286" s="46">
        <v>94.069047620000006</v>
      </c>
      <c r="F286" s="50">
        <v>72.1875</v>
      </c>
      <c r="G286" s="15">
        <f t="shared" si="62"/>
        <v>4.217221305076122</v>
      </c>
      <c r="H286" s="15">
        <f t="shared" si="63"/>
        <v>67.970278694923877</v>
      </c>
      <c r="I286" s="22">
        <f t="shared" si="68"/>
        <v>68.665967800251579</v>
      </c>
      <c r="J286" s="15">
        <f t="shared" si="60"/>
        <v>48.758090248474929</v>
      </c>
      <c r="K286" s="15">
        <f t="shared" si="64"/>
        <v>19.90787755177665</v>
      </c>
      <c r="L286" s="15">
        <f t="shared" si="65"/>
        <v>0.83473031806408537</v>
      </c>
      <c r="M286" s="15">
        <f t="shared" si="69"/>
        <v>0.83486724783074995</v>
      </c>
      <c r="N286" s="15">
        <f t="shared" si="66"/>
        <v>0.51761769365506494</v>
      </c>
      <c r="O286" s="15">
        <f t="shared" si="67"/>
        <v>4.7348389987311865</v>
      </c>
      <c r="P286" s="1">
        <f>'App MESURE'!T282</f>
        <v>1.9560072260086072</v>
      </c>
      <c r="Q286" s="83">
        <v>13.774464322580641</v>
      </c>
      <c r="R286" s="77">
        <f t="shared" si="61"/>
        <v>7.7219060210925141</v>
      </c>
    </row>
    <row r="287" spans="1:18" s="1" customFormat="1" x14ac:dyDescent="0.2">
      <c r="A287" s="16">
        <v>41671</v>
      </c>
      <c r="B287" s="1">
        <f t="shared" si="70"/>
        <v>2</v>
      </c>
      <c r="C287" s="46"/>
      <c r="D287" s="46"/>
      <c r="E287" s="46">
        <v>39.030952380000002</v>
      </c>
      <c r="F287" s="50">
        <v>28.243749999999999</v>
      </c>
      <c r="G287" s="15">
        <f t="shared" si="62"/>
        <v>0</v>
      </c>
      <c r="H287" s="15">
        <f t="shared" si="63"/>
        <v>28.243749999999999</v>
      </c>
      <c r="I287" s="22">
        <f t="shared" si="68"/>
        <v>47.316897233712567</v>
      </c>
      <c r="J287" s="15">
        <f t="shared" si="60"/>
        <v>38.781535004972376</v>
      </c>
      <c r="K287" s="15">
        <f t="shared" si="64"/>
        <v>8.5353622287401905</v>
      </c>
      <c r="L287" s="15">
        <f t="shared" si="65"/>
        <v>0</v>
      </c>
      <c r="M287" s="15">
        <f t="shared" si="69"/>
        <v>0.31724955417568501</v>
      </c>
      <c r="N287" s="15">
        <f t="shared" si="66"/>
        <v>0.1966947235889247</v>
      </c>
      <c r="O287" s="15">
        <f t="shared" si="67"/>
        <v>0.1966947235889247</v>
      </c>
      <c r="P287" s="1">
        <f>'App MESURE'!T283</f>
        <v>1.096454915704808</v>
      </c>
      <c r="Q287" s="83">
        <v>13.444713089285711</v>
      </c>
      <c r="R287" s="77">
        <f t="shared" si="61"/>
        <v>0.80956840331641122</v>
      </c>
    </row>
    <row r="288" spans="1:18" s="1" customFormat="1" x14ac:dyDescent="0.2">
      <c r="A288" s="16">
        <v>41699</v>
      </c>
      <c r="B288" s="1">
        <f t="shared" si="70"/>
        <v>3</v>
      </c>
      <c r="C288" s="46"/>
      <c r="D288" s="46"/>
      <c r="E288" s="46">
        <v>21.426190479999999</v>
      </c>
      <c r="F288" s="50">
        <v>16.84375</v>
      </c>
      <c r="G288" s="15">
        <f t="shared" si="62"/>
        <v>0</v>
      </c>
      <c r="H288" s="15">
        <f t="shared" si="63"/>
        <v>16.84375</v>
      </c>
      <c r="I288" s="22">
        <f t="shared" si="68"/>
        <v>25.37911222874019</v>
      </c>
      <c r="J288" s="15">
        <f t="shared" si="60"/>
        <v>24.120749049317261</v>
      </c>
      <c r="K288" s="15">
        <f t="shared" si="64"/>
        <v>1.2583631794229291</v>
      </c>
      <c r="L288" s="15">
        <f t="shared" si="65"/>
        <v>0</v>
      </c>
      <c r="M288" s="15">
        <f t="shared" si="69"/>
        <v>0.12055483058676031</v>
      </c>
      <c r="N288" s="15">
        <f t="shared" si="66"/>
        <v>7.4743994963791388E-2</v>
      </c>
      <c r="O288" s="15">
        <f t="shared" si="67"/>
        <v>7.4743994963791388E-2</v>
      </c>
      <c r="P288" s="1">
        <f>'App MESURE'!T284</f>
        <v>0.20524987633910791</v>
      </c>
      <c r="Q288" s="83">
        <v>15.408619483870966</v>
      </c>
      <c r="R288" s="77">
        <f t="shared" si="61"/>
        <v>1.7031785073548186E-2</v>
      </c>
    </row>
    <row r="289" spans="1:18" s="1" customFormat="1" x14ac:dyDescent="0.2">
      <c r="A289" s="16">
        <v>41730</v>
      </c>
      <c r="B289" s="1">
        <f t="shared" si="70"/>
        <v>4</v>
      </c>
      <c r="C289" s="46"/>
      <c r="D289" s="46"/>
      <c r="E289" s="46">
        <v>35.745238100000002</v>
      </c>
      <c r="F289" s="50">
        <v>41.706249999999997</v>
      </c>
      <c r="G289" s="15">
        <f t="shared" si="62"/>
        <v>1.2704572023123453</v>
      </c>
      <c r="H289" s="15">
        <f t="shared" si="63"/>
        <v>40.435792797687654</v>
      </c>
      <c r="I289" s="22">
        <f t="shared" si="68"/>
        <v>41.694155977110583</v>
      </c>
      <c r="J289" s="15">
        <f t="shared" si="60"/>
        <v>37.927666793041098</v>
      </c>
      <c r="K289" s="15">
        <f t="shared" si="64"/>
        <v>3.766489184069485</v>
      </c>
      <c r="L289" s="15">
        <f t="shared" si="65"/>
        <v>0</v>
      </c>
      <c r="M289" s="15">
        <f t="shared" si="69"/>
        <v>4.5810835622968921E-2</v>
      </c>
      <c r="N289" s="15">
        <f t="shared" si="66"/>
        <v>2.840271808624073E-2</v>
      </c>
      <c r="O289" s="15">
        <f t="shared" si="67"/>
        <v>1.298859920398586</v>
      </c>
      <c r="P289" s="1">
        <f>'App MESURE'!T285</f>
        <v>0.36285637156428191</v>
      </c>
      <c r="Q289" s="83">
        <v>17.731749499999996</v>
      </c>
      <c r="R289" s="77">
        <f t="shared" si="61"/>
        <v>0.87610264343041155</v>
      </c>
    </row>
    <row r="290" spans="1:18" s="1" customFormat="1" x14ac:dyDescent="0.2">
      <c r="A290" s="16">
        <v>41760</v>
      </c>
      <c r="B290" s="1">
        <f t="shared" si="70"/>
        <v>5</v>
      </c>
      <c r="C290" s="46"/>
      <c r="D290" s="46"/>
      <c r="E290" s="46">
        <v>4.835714286</v>
      </c>
      <c r="F290" s="50">
        <v>3.8812500000000001</v>
      </c>
      <c r="G290" s="15">
        <f t="shared" si="62"/>
        <v>0</v>
      </c>
      <c r="H290" s="15">
        <f t="shared" si="63"/>
        <v>3.8812500000000001</v>
      </c>
      <c r="I290" s="22">
        <f t="shared" si="68"/>
        <v>7.6477391840694846</v>
      </c>
      <c r="J290" s="15">
        <f t="shared" si="60"/>
        <v>7.6291644242514467</v>
      </c>
      <c r="K290" s="15">
        <f t="shared" si="64"/>
        <v>1.8574759818037911E-2</v>
      </c>
      <c r="L290" s="15">
        <f t="shared" si="65"/>
        <v>0</v>
      </c>
      <c r="M290" s="15">
        <f t="shared" si="69"/>
        <v>1.740811753672819E-2</v>
      </c>
      <c r="N290" s="15">
        <f t="shared" si="66"/>
        <v>1.0793032872771478E-2</v>
      </c>
      <c r="O290" s="15">
        <f t="shared" si="67"/>
        <v>1.0793032872771478E-2</v>
      </c>
      <c r="P290" s="1">
        <f>'App MESURE'!T286</f>
        <v>6.2100682969196512E-2</v>
      </c>
      <c r="Q290" s="83">
        <v>20.30151470967742</v>
      </c>
      <c r="R290" s="77">
        <f t="shared" si="61"/>
        <v>2.6324749584171834E-3</v>
      </c>
    </row>
    <row r="291" spans="1:18" s="1" customFormat="1" x14ac:dyDescent="0.2">
      <c r="A291" s="16">
        <v>41791</v>
      </c>
      <c r="B291" s="1">
        <f t="shared" si="70"/>
        <v>6</v>
      </c>
      <c r="C291" s="46"/>
      <c r="D291" s="46"/>
      <c r="E291" s="46">
        <v>2.6190476189999998</v>
      </c>
      <c r="F291" s="50">
        <v>2.4375</v>
      </c>
      <c r="G291" s="15">
        <f t="shared" si="62"/>
        <v>0</v>
      </c>
      <c r="H291" s="15">
        <f t="shared" si="63"/>
        <v>2.4375</v>
      </c>
      <c r="I291" s="22">
        <f t="shared" si="68"/>
        <v>2.4560747598180379</v>
      </c>
      <c r="J291" s="15">
        <f t="shared" si="60"/>
        <v>2.4555384407297489</v>
      </c>
      <c r="K291" s="15">
        <f t="shared" si="64"/>
        <v>5.3631908828899455E-4</v>
      </c>
      <c r="L291" s="15">
        <f t="shared" si="65"/>
        <v>0</v>
      </c>
      <c r="M291" s="15">
        <f t="shared" si="69"/>
        <v>6.6150846639567128E-3</v>
      </c>
      <c r="N291" s="15">
        <f t="shared" si="66"/>
        <v>4.1013524916531617E-3</v>
      </c>
      <c r="O291" s="15">
        <f t="shared" si="67"/>
        <v>4.1013524916531617E-3</v>
      </c>
      <c r="P291" s="1">
        <f>'App MESURE'!T287</f>
        <v>4.7095756043658767E-2</v>
      </c>
      <c r="Q291" s="83">
        <v>21.294780466666666</v>
      </c>
      <c r="R291" s="77">
        <f t="shared" si="61"/>
        <v>1.8485187367927125E-3</v>
      </c>
    </row>
    <row r="292" spans="1:18" s="1" customFormat="1" x14ac:dyDescent="0.2">
      <c r="A292" s="16">
        <v>41821</v>
      </c>
      <c r="B292" s="1">
        <f t="shared" si="70"/>
        <v>7</v>
      </c>
      <c r="C292" s="46"/>
      <c r="D292" s="46"/>
      <c r="E292" s="46">
        <v>0.96666666700000003</v>
      </c>
      <c r="F292" s="50">
        <v>1.2875000000000001</v>
      </c>
      <c r="G292" s="15">
        <f t="shared" si="62"/>
        <v>0</v>
      </c>
      <c r="H292" s="15">
        <f t="shared" si="63"/>
        <v>1.2875000000000001</v>
      </c>
      <c r="I292" s="22">
        <f t="shared" si="68"/>
        <v>1.2880363190882891</v>
      </c>
      <c r="J292" s="15">
        <f t="shared" si="60"/>
        <v>1.2879698146777634</v>
      </c>
      <c r="K292" s="15">
        <f t="shared" si="64"/>
        <v>6.6504410525691782E-5</v>
      </c>
      <c r="L292" s="15">
        <f t="shared" si="65"/>
        <v>0</v>
      </c>
      <c r="M292" s="15">
        <f t="shared" si="69"/>
        <v>2.5137321723035511E-3</v>
      </c>
      <c r="N292" s="15">
        <f t="shared" si="66"/>
        <v>1.5585139468282016E-3</v>
      </c>
      <c r="O292" s="15">
        <f t="shared" si="67"/>
        <v>1.5585139468282016E-3</v>
      </c>
      <c r="P292" s="1">
        <f>'App MESURE'!T288</f>
        <v>4.7752906127988888E-2</v>
      </c>
      <c r="Q292" s="83">
        <v>22.366353612903229</v>
      </c>
      <c r="R292" s="77">
        <f t="shared" si="61"/>
        <v>2.1339218689868794E-3</v>
      </c>
    </row>
    <row r="293" spans="1:18" s="1" customFormat="1" ht="13.5" thickBot="1" x14ac:dyDescent="0.25">
      <c r="A293" s="16">
        <v>41852</v>
      </c>
      <c r="B293" s="4">
        <f t="shared" si="70"/>
        <v>8</v>
      </c>
      <c r="C293" s="47"/>
      <c r="D293" s="47"/>
      <c r="E293" s="47">
        <v>0.485714286</v>
      </c>
      <c r="F293" s="57">
        <v>0.63749999999999996</v>
      </c>
      <c r="G293" s="24">
        <f t="shared" si="62"/>
        <v>0</v>
      </c>
      <c r="H293" s="24">
        <f t="shared" si="63"/>
        <v>0.63749999999999996</v>
      </c>
      <c r="I293" s="23">
        <f t="shared" si="68"/>
        <v>0.63756650441052565</v>
      </c>
      <c r="J293" s="24">
        <f t="shared" si="60"/>
        <v>0.637559630897653</v>
      </c>
      <c r="K293" s="24">
        <f t="shared" si="64"/>
        <v>6.8735128726515882E-6</v>
      </c>
      <c r="L293" s="24">
        <f t="shared" si="65"/>
        <v>0</v>
      </c>
      <c r="M293" s="24">
        <f t="shared" si="69"/>
        <v>9.5521822547534941E-4</v>
      </c>
      <c r="N293" s="24">
        <f t="shared" si="66"/>
        <v>5.922352997947166E-4</v>
      </c>
      <c r="O293" s="24">
        <f t="shared" si="67"/>
        <v>5.922352997947166E-4</v>
      </c>
      <c r="P293" s="4">
        <f>'App MESURE'!T289</f>
        <v>4.0743305228467565E-2</v>
      </c>
      <c r="Q293" s="84">
        <v>23.503382548387094</v>
      </c>
      <c r="R293" s="78">
        <f t="shared" si="61"/>
        <v>1.6121084164171773E-3</v>
      </c>
    </row>
    <row r="294" spans="1:18" s="1" customFormat="1" x14ac:dyDescent="0.2">
      <c r="A294" s="16">
        <v>41883</v>
      </c>
      <c r="B294" s="1">
        <f t="shared" si="70"/>
        <v>9</v>
      </c>
      <c r="C294" s="46"/>
      <c r="D294" s="46"/>
      <c r="E294" s="46">
        <v>27.14285714</v>
      </c>
      <c r="F294" s="50">
        <v>15.956250000000001</v>
      </c>
      <c r="G294" s="15">
        <f t="shared" si="62"/>
        <v>0</v>
      </c>
      <c r="H294" s="15">
        <f t="shared" si="63"/>
        <v>15.956250000000001</v>
      </c>
      <c r="I294" s="22">
        <f t="shared" si="68"/>
        <v>15.956256873512874</v>
      </c>
      <c r="J294" s="15">
        <f t="shared" si="60"/>
        <v>15.837694183082105</v>
      </c>
      <c r="K294" s="15">
        <f t="shared" si="64"/>
        <v>0.11856269043076928</v>
      </c>
      <c r="L294" s="15">
        <f t="shared" si="65"/>
        <v>0</v>
      </c>
      <c r="M294" s="15">
        <f t="shared" si="69"/>
        <v>3.6298292568063282E-4</v>
      </c>
      <c r="N294" s="15">
        <f t="shared" si="66"/>
        <v>2.2504941392199234E-4</v>
      </c>
      <c r="O294" s="15">
        <f t="shared" si="67"/>
        <v>2.2504941392199234E-4</v>
      </c>
      <c r="P294" s="1">
        <f>'App MESURE'!T290</f>
        <v>0.52090096684567633</v>
      </c>
      <c r="Q294" s="83">
        <v>22.743466033333331</v>
      </c>
      <c r="R294" s="77">
        <f t="shared" si="61"/>
        <v>0.27110341099339907</v>
      </c>
    </row>
    <row r="295" spans="1:18" s="1" customFormat="1" x14ac:dyDescent="0.2">
      <c r="A295" s="16">
        <v>41913</v>
      </c>
      <c r="B295" s="1">
        <f t="shared" si="70"/>
        <v>10</v>
      </c>
      <c r="C295" s="46"/>
      <c r="D295" s="46"/>
      <c r="E295" s="46">
        <v>4.3309523810000004</v>
      </c>
      <c r="F295" s="50">
        <v>5.9124999999999996</v>
      </c>
      <c r="G295" s="15">
        <f t="shared" si="62"/>
        <v>0</v>
      </c>
      <c r="H295" s="15">
        <f t="shared" si="63"/>
        <v>5.9124999999999996</v>
      </c>
      <c r="I295" s="22">
        <f t="shared" si="68"/>
        <v>6.0310626904307689</v>
      </c>
      <c r="J295" s="15">
        <f t="shared" si="60"/>
        <v>6.0245757168703813</v>
      </c>
      <c r="K295" s="15">
        <f t="shared" si="64"/>
        <v>6.4869735603876322E-3</v>
      </c>
      <c r="L295" s="15">
        <f t="shared" si="65"/>
        <v>0</v>
      </c>
      <c r="M295" s="15">
        <f t="shared" si="69"/>
        <v>1.3793351175864048E-4</v>
      </c>
      <c r="N295" s="15">
        <f t="shared" si="66"/>
        <v>8.5518777290357096E-5</v>
      </c>
      <c r="O295" s="15">
        <f t="shared" si="67"/>
        <v>8.5518777290357096E-5</v>
      </c>
      <c r="P295" s="1">
        <f>'App MESURE'!T291</f>
        <v>6.7905508714112628E-3</v>
      </c>
      <c r="Q295" s="83">
        <v>22.718206580645163</v>
      </c>
      <c r="R295" s="77">
        <f t="shared" si="61"/>
        <v>4.4957455383191384E-5</v>
      </c>
    </row>
    <row r="296" spans="1:18" s="1" customFormat="1" x14ac:dyDescent="0.2">
      <c r="A296" s="16">
        <v>41944</v>
      </c>
      <c r="B296" s="1">
        <f t="shared" si="70"/>
        <v>11</v>
      </c>
      <c r="C296" s="46"/>
      <c r="D296" s="46"/>
      <c r="E296" s="46">
        <v>163.047619</v>
      </c>
      <c r="F296" s="50">
        <v>150.03125</v>
      </c>
      <c r="G296" s="15">
        <f t="shared" si="62"/>
        <v>11.742738405736945</v>
      </c>
      <c r="H296" s="15">
        <f t="shared" si="63"/>
        <v>138.28851159426304</v>
      </c>
      <c r="I296" s="22">
        <f t="shared" si="68"/>
        <v>138.29499856782343</v>
      </c>
      <c r="J296" s="15">
        <f t="shared" si="60"/>
        <v>75.904739195620351</v>
      </c>
      <c r="K296" s="15">
        <f t="shared" si="64"/>
        <v>62.390259372203076</v>
      </c>
      <c r="L296" s="15">
        <f t="shared" si="65"/>
        <v>8.0213990044181465</v>
      </c>
      <c r="M296" s="15">
        <f t="shared" si="69"/>
        <v>8.0214514191526156</v>
      </c>
      <c r="N296" s="15">
        <f t="shared" si="66"/>
        <v>4.973299879874622</v>
      </c>
      <c r="O296" s="15">
        <f t="shared" si="67"/>
        <v>16.716038285611567</v>
      </c>
      <c r="P296" s="1">
        <f>'App MESURE'!T292</f>
        <v>7.9408920940311365</v>
      </c>
      <c r="Q296" s="83">
        <v>17.652186066666669</v>
      </c>
      <c r="R296" s="77">
        <f t="shared" si="61"/>
        <v>77.003190683608537</v>
      </c>
    </row>
    <row r="297" spans="1:18" s="1" customFormat="1" x14ac:dyDescent="0.2">
      <c r="A297" s="16">
        <v>41974</v>
      </c>
      <c r="B297" s="1">
        <f t="shared" si="70"/>
        <v>12</v>
      </c>
      <c r="C297" s="46"/>
      <c r="D297" s="46"/>
      <c r="E297" s="46">
        <v>57.038095239999997</v>
      </c>
      <c r="F297" s="50">
        <v>49.506250000000001</v>
      </c>
      <c r="G297" s="15">
        <f t="shared" si="62"/>
        <v>2.0245194537474887</v>
      </c>
      <c r="H297" s="15">
        <f t="shared" si="63"/>
        <v>47.481730546252514</v>
      </c>
      <c r="I297" s="22">
        <f t="shared" si="68"/>
        <v>101.85059091403745</v>
      </c>
      <c r="J297" s="15">
        <f t="shared" si="60"/>
        <v>56.326110030489147</v>
      </c>
      <c r="K297" s="15">
        <f t="shared" si="64"/>
        <v>45.524480883548307</v>
      </c>
      <c r="L297" s="15">
        <f t="shared" si="65"/>
        <v>5.1682453689240226</v>
      </c>
      <c r="M297" s="15">
        <f t="shared" si="69"/>
        <v>8.2163969082020163</v>
      </c>
      <c r="N297" s="15">
        <f t="shared" si="66"/>
        <v>5.0941660830852502</v>
      </c>
      <c r="O297" s="15">
        <f t="shared" si="67"/>
        <v>7.1186855368327393</v>
      </c>
      <c r="P297" s="1">
        <f>'App MESURE'!T293</f>
        <v>9.5543050760756358</v>
      </c>
      <c r="Q297" s="83">
        <v>13.42619670967742</v>
      </c>
      <c r="R297" s="77">
        <f t="shared" si="61"/>
        <v>5.9322425399417797</v>
      </c>
    </row>
    <row r="298" spans="1:18" s="1" customFormat="1" x14ac:dyDescent="0.2">
      <c r="A298" s="16">
        <v>42005</v>
      </c>
      <c r="B298" s="1">
        <f t="shared" si="70"/>
        <v>1</v>
      </c>
      <c r="C298" s="46"/>
      <c r="D298" s="46"/>
      <c r="E298" s="46">
        <v>62.952380949999998</v>
      </c>
      <c r="F298" s="50">
        <v>48.543750000000003</v>
      </c>
      <c r="G298" s="15">
        <f t="shared" si="62"/>
        <v>1.9314701054133447</v>
      </c>
      <c r="H298" s="15">
        <f t="shared" si="63"/>
        <v>46.612279894586656</v>
      </c>
      <c r="I298" s="22">
        <f t="shared" si="68"/>
        <v>86.968515409210951</v>
      </c>
      <c r="J298" s="15">
        <f t="shared" si="60"/>
        <v>51.569562901444073</v>
      </c>
      <c r="K298" s="15">
        <f t="shared" si="64"/>
        <v>35.398952507766879</v>
      </c>
      <c r="L298" s="15">
        <f t="shared" si="65"/>
        <v>3.4553278112735919</v>
      </c>
      <c r="M298" s="15">
        <f t="shared" si="69"/>
        <v>6.5775586363903589</v>
      </c>
      <c r="N298" s="15">
        <f t="shared" si="66"/>
        <v>4.0780863545620223</v>
      </c>
      <c r="O298" s="15">
        <f t="shared" si="67"/>
        <v>6.009556459975367</v>
      </c>
      <c r="P298" s="1">
        <f>'App MESURE'!T294</f>
        <v>6.3593508910766419</v>
      </c>
      <c r="Q298" s="83">
        <v>12.636539580645159</v>
      </c>
      <c r="R298" s="77">
        <f t="shared" si="61"/>
        <v>0.12235614402946451</v>
      </c>
    </row>
    <row r="299" spans="1:18" s="1" customFormat="1" x14ac:dyDescent="0.2">
      <c r="A299" s="16">
        <v>42036</v>
      </c>
      <c r="B299" s="1">
        <f t="shared" si="70"/>
        <v>2</v>
      </c>
      <c r="C299" s="46"/>
      <c r="D299" s="46"/>
      <c r="E299" s="46">
        <v>26.519047619999998</v>
      </c>
      <c r="F299" s="50">
        <v>25.712499999999999</v>
      </c>
      <c r="G299" s="15">
        <f t="shared" si="62"/>
        <v>0</v>
      </c>
      <c r="H299" s="15">
        <f t="shared" si="63"/>
        <v>25.712499999999999</v>
      </c>
      <c r="I299" s="22">
        <f t="shared" si="68"/>
        <v>57.656124696493286</v>
      </c>
      <c r="J299" s="15">
        <f t="shared" si="60"/>
        <v>42.392530546508993</v>
      </c>
      <c r="K299" s="15">
        <f t="shared" si="64"/>
        <v>15.263594149984293</v>
      </c>
      <c r="L299" s="15">
        <f t="shared" si="65"/>
        <v>4.9065186685629543E-2</v>
      </c>
      <c r="M299" s="15">
        <f t="shared" si="69"/>
        <v>2.5485374685139659</v>
      </c>
      <c r="N299" s="15">
        <f t="shared" si="66"/>
        <v>1.5800932304786588</v>
      </c>
      <c r="O299" s="15">
        <f t="shared" si="67"/>
        <v>1.5800932304786588</v>
      </c>
      <c r="P299" s="1">
        <f>'App MESURE'!T295</f>
        <v>0.80051832772814324</v>
      </c>
      <c r="Q299" s="83">
        <v>12.289549624999998</v>
      </c>
      <c r="R299" s="77">
        <f t="shared" si="61"/>
        <v>0.60773702899847581</v>
      </c>
    </row>
    <row r="300" spans="1:18" s="1" customFormat="1" x14ac:dyDescent="0.2">
      <c r="A300" s="16">
        <v>42064</v>
      </c>
      <c r="B300" s="1">
        <f t="shared" si="70"/>
        <v>3</v>
      </c>
      <c r="C300" s="46"/>
      <c r="D300" s="46"/>
      <c r="E300" s="46">
        <v>56.745238100000002</v>
      </c>
      <c r="F300" s="50">
        <v>41.362499999999997</v>
      </c>
      <c r="G300" s="15">
        <f t="shared" si="62"/>
        <v>1.237225292193008</v>
      </c>
      <c r="H300" s="15">
        <f t="shared" si="63"/>
        <v>40.125274707806987</v>
      </c>
      <c r="I300" s="22">
        <f t="shared" si="68"/>
        <v>55.339803671105649</v>
      </c>
      <c r="J300" s="15">
        <f t="shared" si="60"/>
        <v>44.149667342715126</v>
      </c>
      <c r="K300" s="15">
        <f t="shared" si="64"/>
        <v>11.190136328390523</v>
      </c>
      <c r="L300" s="15">
        <f t="shared" si="65"/>
        <v>0</v>
      </c>
      <c r="M300" s="15">
        <f t="shared" si="69"/>
        <v>0.9684442380353071</v>
      </c>
      <c r="N300" s="15">
        <f t="shared" si="66"/>
        <v>0.60043542758189039</v>
      </c>
      <c r="O300" s="15">
        <f t="shared" si="67"/>
        <v>1.8376607197748984</v>
      </c>
      <c r="P300" s="1">
        <f>'App MESURE'!T296</f>
        <v>2.4959655452998573</v>
      </c>
      <c r="Q300" s="83">
        <v>14.581724225806452</v>
      </c>
      <c r="R300" s="77">
        <f t="shared" si="61"/>
        <v>0.43336524330944648</v>
      </c>
    </row>
    <row r="301" spans="1:18" s="1" customFormat="1" x14ac:dyDescent="0.2">
      <c r="A301" s="16">
        <v>42095</v>
      </c>
      <c r="B301" s="1">
        <f t="shared" si="70"/>
        <v>4</v>
      </c>
      <c r="C301" s="46"/>
      <c r="D301" s="46"/>
      <c r="E301" s="46">
        <v>20.783333330000001</v>
      </c>
      <c r="F301" s="50">
        <v>6.7312500000000002</v>
      </c>
      <c r="G301" s="15">
        <f t="shared" si="62"/>
        <v>0</v>
      </c>
      <c r="H301" s="15">
        <f t="shared" si="63"/>
        <v>6.7312500000000002</v>
      </c>
      <c r="I301" s="22">
        <f t="shared" si="68"/>
        <v>17.921386328390522</v>
      </c>
      <c r="J301" s="15">
        <f t="shared" si="60"/>
        <v>17.56266409868158</v>
      </c>
      <c r="K301" s="15">
        <f t="shared" si="64"/>
        <v>0.35872222970894185</v>
      </c>
      <c r="L301" s="15">
        <f t="shared" si="65"/>
        <v>0</v>
      </c>
      <c r="M301" s="15">
        <f t="shared" si="69"/>
        <v>0.36800881045341671</v>
      </c>
      <c r="N301" s="15">
        <f t="shared" si="66"/>
        <v>0.22816546248111835</v>
      </c>
      <c r="O301" s="15">
        <f t="shared" si="67"/>
        <v>0.22816546248111835</v>
      </c>
      <c r="P301" s="1">
        <f>'App MESURE'!T297</f>
        <v>0.26756960933641449</v>
      </c>
      <c r="Q301" s="83">
        <v>17.2427998</v>
      </c>
      <c r="R301" s="77">
        <f t="shared" si="61"/>
        <v>1.5526867893937448E-3</v>
      </c>
    </row>
    <row r="302" spans="1:18" s="1" customFormat="1" x14ac:dyDescent="0.2">
      <c r="A302" s="16">
        <v>42125</v>
      </c>
      <c r="B302" s="1">
        <f t="shared" si="70"/>
        <v>5</v>
      </c>
      <c r="C302" s="46"/>
      <c r="D302" s="46"/>
      <c r="E302" s="46">
        <v>33.8952381</v>
      </c>
      <c r="F302" s="50">
        <v>11.456250000000001</v>
      </c>
      <c r="G302" s="15">
        <f t="shared" si="62"/>
        <v>0</v>
      </c>
      <c r="H302" s="15">
        <f t="shared" si="63"/>
        <v>11.456250000000001</v>
      </c>
      <c r="I302" s="22">
        <f t="shared" si="68"/>
        <v>11.814972229708943</v>
      </c>
      <c r="J302" s="15">
        <f t="shared" si="60"/>
        <v>11.754505038685906</v>
      </c>
      <c r="K302" s="15">
        <f t="shared" si="64"/>
        <v>6.0467191023036548E-2</v>
      </c>
      <c r="L302" s="15">
        <f t="shared" si="65"/>
        <v>0</v>
      </c>
      <c r="M302" s="15">
        <f t="shared" si="69"/>
        <v>0.13984334797229836</v>
      </c>
      <c r="N302" s="15">
        <f t="shared" si="66"/>
        <v>8.6702875742824981E-2</v>
      </c>
      <c r="O302" s="15">
        <f t="shared" si="67"/>
        <v>8.6702875742824981E-2</v>
      </c>
      <c r="P302" s="1">
        <f>'App MESURE'!T298</f>
        <v>0.16143987071709989</v>
      </c>
      <c r="Q302" s="83">
        <v>21.152777903225804</v>
      </c>
      <c r="R302" s="77">
        <f t="shared" si="61"/>
        <v>5.5856184177847934E-3</v>
      </c>
    </row>
    <row r="303" spans="1:18" s="1" customFormat="1" x14ac:dyDescent="0.2">
      <c r="A303" s="16">
        <v>42156</v>
      </c>
      <c r="B303" s="1">
        <f t="shared" si="70"/>
        <v>6</v>
      </c>
      <c r="C303" s="46"/>
      <c r="D303" s="46"/>
      <c r="E303" s="46">
        <v>4.8666666669999996</v>
      </c>
      <c r="F303" s="50">
        <v>5.2249999999999996</v>
      </c>
      <c r="G303" s="15">
        <f t="shared" si="62"/>
        <v>0</v>
      </c>
      <c r="H303" s="15">
        <f t="shared" si="63"/>
        <v>5.2249999999999996</v>
      </c>
      <c r="I303" s="22">
        <f t="shared" si="68"/>
        <v>5.2854671910230362</v>
      </c>
      <c r="J303" s="15">
        <f t="shared" si="60"/>
        <v>5.2810235398814926</v>
      </c>
      <c r="K303" s="15">
        <f t="shared" si="64"/>
        <v>4.4436511415435476E-3</v>
      </c>
      <c r="L303" s="15">
        <f t="shared" si="65"/>
        <v>0</v>
      </c>
      <c r="M303" s="15">
        <f t="shared" si="69"/>
        <v>5.3140472229473379E-2</v>
      </c>
      <c r="N303" s="15">
        <f t="shared" si="66"/>
        <v>3.2947092782273493E-2</v>
      </c>
      <c r="O303" s="15">
        <f t="shared" si="67"/>
        <v>3.2947092782273493E-2</v>
      </c>
      <c r="P303" s="1">
        <f>'App MESURE'!T299</f>
        <v>4.0195680158192471E-2</v>
      </c>
      <c r="Q303" s="83">
        <v>22.596023566666666</v>
      </c>
      <c r="R303" s="77">
        <f t="shared" si="61"/>
        <v>5.2542018946331963E-5</v>
      </c>
    </row>
    <row r="304" spans="1:18" s="1" customFormat="1" x14ac:dyDescent="0.2">
      <c r="A304" s="16">
        <v>42186</v>
      </c>
      <c r="B304" s="1">
        <f t="shared" si="70"/>
        <v>7</v>
      </c>
      <c r="C304" s="46"/>
      <c r="D304" s="46"/>
      <c r="E304" s="46">
        <v>4.4785714289999996</v>
      </c>
      <c r="F304" s="50">
        <v>0.25</v>
      </c>
      <c r="G304" s="15">
        <f t="shared" si="62"/>
        <v>0</v>
      </c>
      <c r="H304" s="15">
        <f t="shared" si="63"/>
        <v>0.25</v>
      </c>
      <c r="I304" s="22">
        <f t="shared" si="68"/>
        <v>0.25444365114154355</v>
      </c>
      <c r="J304" s="15">
        <f t="shared" si="60"/>
        <v>0.25444327164830122</v>
      </c>
      <c r="K304" s="15">
        <f t="shared" si="64"/>
        <v>3.7949324233066406E-7</v>
      </c>
      <c r="L304" s="15">
        <f t="shared" si="65"/>
        <v>0</v>
      </c>
      <c r="M304" s="15">
        <f t="shared" si="69"/>
        <v>2.0193379447199886E-2</v>
      </c>
      <c r="N304" s="15">
        <f t="shared" si="66"/>
        <v>1.2519895257263929E-2</v>
      </c>
      <c r="O304" s="15">
        <f t="shared" si="67"/>
        <v>1.2519895257263929E-2</v>
      </c>
      <c r="P304" s="1">
        <f>'App MESURE'!T300</f>
        <v>1.949545250179362E-2</v>
      </c>
      <c r="Q304" s="83">
        <v>24.509534193548379</v>
      </c>
      <c r="R304" s="77">
        <f t="shared" si="61"/>
        <v>4.8658398871710665E-5</v>
      </c>
    </row>
    <row r="305" spans="1:18" s="1" customFormat="1" ht="13.5" thickBot="1" x14ac:dyDescent="0.25">
      <c r="A305" s="16">
        <v>42217</v>
      </c>
      <c r="B305" s="4">
        <f t="shared" si="70"/>
        <v>8</v>
      </c>
      <c r="C305" s="47"/>
      <c r="D305" s="47"/>
      <c r="E305" s="47">
        <v>8.4285714289999998</v>
      </c>
      <c r="F305" s="57">
        <v>1.78125</v>
      </c>
      <c r="G305" s="24">
        <f t="shared" si="62"/>
        <v>0</v>
      </c>
      <c r="H305" s="24">
        <f t="shared" si="63"/>
        <v>1.78125</v>
      </c>
      <c r="I305" s="23">
        <f t="shared" si="68"/>
        <v>1.7812503794932424</v>
      </c>
      <c r="J305" s="24">
        <f t="shared" si="60"/>
        <v>1.7811060646130101</v>
      </c>
      <c r="K305" s="24">
        <f t="shared" si="64"/>
        <v>1.4431488023225469E-4</v>
      </c>
      <c r="L305" s="24">
        <f t="shared" si="65"/>
        <v>0</v>
      </c>
      <c r="M305" s="24">
        <f t="shared" si="69"/>
        <v>7.6734841899359571E-3</v>
      </c>
      <c r="N305" s="24">
        <f t="shared" si="66"/>
        <v>4.7575601977602935E-3</v>
      </c>
      <c r="O305" s="24">
        <f t="shared" si="67"/>
        <v>4.7575601977602935E-3</v>
      </c>
      <c r="P305" s="4">
        <f>'App MESURE'!T301</f>
        <v>1.7195427206638192E-2</v>
      </c>
      <c r="Q305" s="84">
        <v>23.772904870967743</v>
      </c>
      <c r="R305" s="78">
        <f t="shared" si="61"/>
        <v>1.5470053573053325E-4</v>
      </c>
    </row>
    <row r="306" spans="1:18" s="1" customFormat="1" x14ac:dyDescent="0.2">
      <c r="A306" s="16">
        <v>42248</v>
      </c>
      <c r="B306" s="1">
        <f t="shared" si="70"/>
        <v>9</v>
      </c>
      <c r="C306" s="46"/>
      <c r="D306" s="46"/>
      <c r="E306" s="46">
        <v>7.8</v>
      </c>
      <c r="F306" s="50">
        <v>11.668749999999999</v>
      </c>
      <c r="G306" s="15">
        <f t="shared" si="62"/>
        <v>0</v>
      </c>
      <c r="H306" s="15">
        <f t="shared" si="63"/>
        <v>11.668749999999999</v>
      </c>
      <c r="I306" s="22">
        <f t="shared" si="68"/>
        <v>11.668894314880232</v>
      </c>
      <c r="J306" s="15">
        <f t="shared" si="60"/>
        <v>11.617813441221193</v>
      </c>
      <c r="K306" s="15">
        <f t="shared" si="64"/>
        <v>5.1080873659039128E-2</v>
      </c>
      <c r="L306" s="15">
        <f t="shared" si="65"/>
        <v>0</v>
      </c>
      <c r="M306" s="15">
        <f t="shared" si="69"/>
        <v>2.9159239921756636E-3</v>
      </c>
      <c r="N306" s="15">
        <f t="shared" si="66"/>
        <v>1.8078728751489115E-3</v>
      </c>
      <c r="O306" s="15">
        <f t="shared" si="67"/>
        <v>1.8078728751489115E-3</v>
      </c>
      <c r="P306" s="1">
        <f>'App MESURE'!T302</f>
        <v>1.1595413238004995</v>
      </c>
      <c r="Q306" s="83">
        <v>22.090106199999997</v>
      </c>
      <c r="R306" s="77">
        <f t="shared" si="61"/>
        <v>1.340346743391521</v>
      </c>
    </row>
    <row r="307" spans="1:18" s="1" customFormat="1" x14ac:dyDescent="0.2">
      <c r="A307" s="16">
        <v>42278</v>
      </c>
      <c r="B307" s="1">
        <f t="shared" si="70"/>
        <v>10</v>
      </c>
      <c r="C307" s="46"/>
      <c r="D307" s="46"/>
      <c r="E307" s="46">
        <v>41.423809519999999</v>
      </c>
      <c r="F307" s="50">
        <v>49.8125</v>
      </c>
      <c r="G307" s="15">
        <f t="shared" si="62"/>
        <v>2.0541260645810802</v>
      </c>
      <c r="H307" s="15">
        <f t="shared" si="63"/>
        <v>47.758373935418916</v>
      </c>
      <c r="I307" s="22">
        <f t="shared" si="68"/>
        <v>47.809454809077955</v>
      </c>
      <c r="J307" s="15">
        <f t="shared" si="60"/>
        <v>44.230074000364041</v>
      </c>
      <c r="K307" s="15">
        <f t="shared" si="64"/>
        <v>3.5793808087139141</v>
      </c>
      <c r="L307" s="15">
        <f t="shared" si="65"/>
        <v>0</v>
      </c>
      <c r="M307" s="15">
        <f t="shared" si="69"/>
        <v>1.1080511170267521E-3</v>
      </c>
      <c r="N307" s="15">
        <f t="shared" si="66"/>
        <v>6.8699169255658627E-4</v>
      </c>
      <c r="O307" s="15">
        <f t="shared" si="67"/>
        <v>2.0548130562736366</v>
      </c>
      <c r="P307" s="1">
        <f>'App MESURE'!T303</f>
        <v>0.15015879426943282</v>
      </c>
      <c r="Q307" s="83">
        <v>21.173547451612905</v>
      </c>
      <c r="R307" s="77">
        <f t="shared" si="61"/>
        <v>3.627707857770778</v>
      </c>
    </row>
    <row r="308" spans="1:18" s="1" customFormat="1" x14ac:dyDescent="0.2">
      <c r="A308" s="16">
        <v>42309</v>
      </c>
      <c r="B308" s="1">
        <f t="shared" si="70"/>
        <v>11</v>
      </c>
      <c r="C308" s="46"/>
      <c r="D308" s="46"/>
      <c r="E308" s="46">
        <v>20.55238095</v>
      </c>
      <c r="F308" s="50">
        <v>19.762499999999999</v>
      </c>
      <c r="G308" s="15">
        <f t="shared" si="62"/>
        <v>0</v>
      </c>
      <c r="H308" s="15">
        <f t="shared" si="63"/>
        <v>19.762499999999999</v>
      </c>
      <c r="I308" s="22">
        <f t="shared" si="68"/>
        <v>23.341880808713913</v>
      </c>
      <c r="J308" s="15">
        <f t="shared" si="60"/>
        <v>22.514956474232513</v>
      </c>
      <c r="K308" s="15">
        <f t="shared" si="64"/>
        <v>0.82692433448140079</v>
      </c>
      <c r="L308" s="15">
        <f t="shared" si="65"/>
        <v>0</v>
      </c>
      <c r="M308" s="15">
        <f t="shared" si="69"/>
        <v>4.2105942447016583E-4</v>
      </c>
      <c r="N308" s="15">
        <f t="shared" si="66"/>
        <v>2.6105684317150279E-4</v>
      </c>
      <c r="O308" s="15">
        <f t="shared" si="67"/>
        <v>2.6105684317150279E-4</v>
      </c>
      <c r="P308" s="1">
        <f>'App MESURE'!T304</f>
        <v>9.9010612705738396E-2</v>
      </c>
      <c r="Q308" s="83">
        <v>16.772125316666667</v>
      </c>
      <c r="R308" s="77">
        <f t="shared" si="61"/>
        <v>9.75147478305422E-3</v>
      </c>
    </row>
    <row r="309" spans="1:18" s="1" customFormat="1" x14ac:dyDescent="0.2">
      <c r="A309" s="16">
        <v>42339</v>
      </c>
      <c r="B309" s="1">
        <f t="shared" si="70"/>
        <v>12</v>
      </c>
      <c r="C309" s="46"/>
      <c r="D309" s="46"/>
      <c r="E309" s="46">
        <v>4.7619047999999997E-2</v>
      </c>
      <c r="F309" s="50">
        <v>0.23749999999999999</v>
      </c>
      <c r="G309" s="15">
        <f t="shared" si="62"/>
        <v>0</v>
      </c>
      <c r="H309" s="15">
        <f t="shared" si="63"/>
        <v>0.23749999999999999</v>
      </c>
      <c r="I309" s="22">
        <f t="shared" si="68"/>
        <v>1.0644243344814008</v>
      </c>
      <c r="J309" s="15">
        <f t="shared" si="60"/>
        <v>1.0643275966441976</v>
      </c>
      <c r="K309" s="15">
        <f t="shared" si="64"/>
        <v>9.6737837203209054E-5</v>
      </c>
      <c r="L309" s="15">
        <f t="shared" si="65"/>
        <v>0</v>
      </c>
      <c r="M309" s="15">
        <f t="shared" si="69"/>
        <v>1.6000258129866303E-4</v>
      </c>
      <c r="N309" s="15">
        <f t="shared" si="66"/>
        <v>9.9201600405171084E-5</v>
      </c>
      <c r="O309" s="15">
        <f t="shared" si="67"/>
        <v>9.9201600405171084E-5</v>
      </c>
      <c r="P309" s="1">
        <f>'App MESURE'!T305</f>
        <v>4.4248105678228219E-2</v>
      </c>
      <c r="Q309" s="83">
        <v>15.66126970967742</v>
      </c>
      <c r="R309" s="77">
        <f t="shared" si="61"/>
        <v>1.9491257312728206E-3</v>
      </c>
    </row>
    <row r="310" spans="1:18" s="1" customFormat="1" x14ac:dyDescent="0.2">
      <c r="A310" s="16">
        <v>42370</v>
      </c>
      <c r="B310" s="1">
        <f t="shared" si="70"/>
        <v>1</v>
      </c>
      <c r="C310" s="46"/>
      <c r="D310" s="46"/>
      <c r="E310" s="46">
        <v>14.84047619</v>
      </c>
      <c r="F310" s="50">
        <v>16.487500000000001</v>
      </c>
      <c r="G310" s="15">
        <f t="shared" si="62"/>
        <v>0</v>
      </c>
      <c r="H310" s="15">
        <f t="shared" si="63"/>
        <v>16.487500000000001</v>
      </c>
      <c r="I310" s="22">
        <f t="shared" si="68"/>
        <v>16.487596737837205</v>
      </c>
      <c r="J310" s="15">
        <f t="shared" si="60"/>
        <v>16.129308492920106</v>
      </c>
      <c r="K310" s="15">
        <f t="shared" si="64"/>
        <v>0.3582882449170981</v>
      </c>
      <c r="L310" s="15">
        <f t="shared" si="65"/>
        <v>0</v>
      </c>
      <c r="M310" s="15">
        <f t="shared" si="69"/>
        <v>6.0800980893491947E-5</v>
      </c>
      <c r="N310" s="15">
        <f t="shared" si="66"/>
        <v>3.7696608153965005E-5</v>
      </c>
      <c r="O310" s="15">
        <f t="shared" si="67"/>
        <v>3.7696608153965005E-5</v>
      </c>
      <c r="P310" s="1">
        <f>'App MESURE'!T306</f>
        <v>0.27644113547487098</v>
      </c>
      <c r="Q310" s="83">
        <v>15.450602919354838</v>
      </c>
      <c r="R310" s="77">
        <f t="shared" si="61"/>
        <v>7.6398861017346983E-2</v>
      </c>
    </row>
    <row r="311" spans="1:18" s="1" customFormat="1" x14ac:dyDescent="0.2">
      <c r="A311" s="16">
        <v>42401</v>
      </c>
      <c r="B311" s="1">
        <f t="shared" si="70"/>
        <v>2</v>
      </c>
      <c r="C311" s="46"/>
      <c r="D311" s="46"/>
      <c r="E311" s="46">
        <v>59.335714289999999</v>
      </c>
      <c r="F311" s="50">
        <v>45.668750000000003</v>
      </c>
      <c r="G311" s="15">
        <f t="shared" si="62"/>
        <v>1.6535304935061605</v>
      </c>
      <c r="H311" s="15">
        <f t="shared" si="63"/>
        <v>44.015219506493843</v>
      </c>
      <c r="I311" s="22">
        <f t="shared" si="68"/>
        <v>44.373507751410941</v>
      </c>
      <c r="J311" s="15">
        <f t="shared" si="60"/>
        <v>37.904148700237002</v>
      </c>
      <c r="K311" s="15">
        <f t="shared" si="64"/>
        <v>6.4693590511739387</v>
      </c>
      <c r="L311" s="15">
        <f t="shared" si="65"/>
        <v>0</v>
      </c>
      <c r="M311" s="15">
        <f t="shared" si="69"/>
        <v>2.3104372739526941E-5</v>
      </c>
      <c r="N311" s="15">
        <f t="shared" si="66"/>
        <v>1.4324711098506703E-5</v>
      </c>
      <c r="O311" s="15">
        <f t="shared" si="67"/>
        <v>1.653544818217259</v>
      </c>
      <c r="P311" s="1">
        <f>'App MESURE'!T307</f>
        <v>2.9166511242851909</v>
      </c>
      <c r="Q311" s="83">
        <v>14.518028534482761</v>
      </c>
      <c r="R311" s="77">
        <f t="shared" si="61"/>
        <v>1.5954375404285761</v>
      </c>
    </row>
    <row r="312" spans="1:18" s="1" customFormat="1" x14ac:dyDescent="0.2">
      <c r="A312" s="16">
        <v>42430</v>
      </c>
      <c r="B312" s="1">
        <f t="shared" si="70"/>
        <v>3</v>
      </c>
      <c r="C312" s="46"/>
      <c r="D312" s="46"/>
      <c r="E312" s="46">
        <v>38.992857139999998</v>
      </c>
      <c r="F312" s="50">
        <v>44.706249999999997</v>
      </c>
      <c r="G312" s="15">
        <f t="shared" si="62"/>
        <v>1.5604811451720157</v>
      </c>
      <c r="H312" s="15">
        <f t="shared" si="63"/>
        <v>43.145768854827985</v>
      </c>
      <c r="I312" s="22">
        <f t="shared" si="68"/>
        <v>49.615127906001923</v>
      </c>
      <c r="J312" s="15">
        <f t="shared" si="60"/>
        <v>40.672272101484715</v>
      </c>
      <c r="K312" s="15">
        <f t="shared" si="64"/>
        <v>8.9428558045172082</v>
      </c>
      <c r="L312" s="15">
        <f t="shared" si="65"/>
        <v>0</v>
      </c>
      <c r="M312" s="15">
        <f t="shared" si="69"/>
        <v>8.7796616410202382E-6</v>
      </c>
      <c r="N312" s="15">
        <f t="shared" si="66"/>
        <v>5.4433902174325474E-6</v>
      </c>
      <c r="O312" s="15">
        <f t="shared" si="67"/>
        <v>1.5604865885622332</v>
      </c>
      <c r="P312" s="1">
        <f>'App MESURE'!T308</f>
        <v>0.45376213322994907</v>
      </c>
      <c r="Q312" s="83">
        <v>14.139899548387099</v>
      </c>
      <c r="R312" s="77">
        <f t="shared" si="61"/>
        <v>1.224839020030541</v>
      </c>
    </row>
    <row r="313" spans="1:18" s="1" customFormat="1" x14ac:dyDescent="0.2">
      <c r="A313" s="16">
        <v>42461</v>
      </c>
      <c r="B313" s="1">
        <f t="shared" si="70"/>
        <v>4</v>
      </c>
      <c r="C313" s="46"/>
      <c r="D313" s="46"/>
      <c r="E313" s="46">
        <v>13.919047620000001</v>
      </c>
      <c r="F313" s="50">
        <v>11.275</v>
      </c>
      <c r="G313" s="15">
        <f t="shared" si="62"/>
        <v>0</v>
      </c>
      <c r="H313" s="15">
        <f t="shared" si="63"/>
        <v>11.275</v>
      </c>
      <c r="I313" s="22">
        <f t="shared" si="68"/>
        <v>20.217855804517207</v>
      </c>
      <c r="J313" s="15">
        <f t="shared" si="60"/>
        <v>19.690011773109092</v>
      </c>
      <c r="K313" s="15">
        <f t="shared" si="64"/>
        <v>0.5278440314081152</v>
      </c>
      <c r="L313" s="15">
        <f t="shared" si="65"/>
        <v>0</v>
      </c>
      <c r="M313" s="15">
        <f t="shared" si="69"/>
        <v>3.3362714235876909E-6</v>
      </c>
      <c r="N313" s="15">
        <f t="shared" si="66"/>
        <v>2.0684882826243681E-6</v>
      </c>
      <c r="O313" s="15">
        <f t="shared" si="67"/>
        <v>2.0684882826243681E-6</v>
      </c>
      <c r="P313" s="1">
        <f>'App MESURE'!T309</f>
        <v>3.2090829118120959E-2</v>
      </c>
      <c r="Q313" s="83">
        <v>17.002015199999999</v>
      </c>
      <c r="R313" s="77">
        <f t="shared" si="61"/>
        <v>1.0296885587590628E-3</v>
      </c>
    </row>
    <row r="314" spans="1:18" s="1" customFormat="1" x14ac:dyDescent="0.2">
      <c r="A314" s="16">
        <v>42491</v>
      </c>
      <c r="B314" s="1">
        <f t="shared" si="70"/>
        <v>5</v>
      </c>
      <c r="C314" s="46"/>
      <c r="D314" s="46"/>
      <c r="E314" s="46">
        <v>53.659523810000003</v>
      </c>
      <c r="F314" s="50">
        <v>44.325000000000003</v>
      </c>
      <c r="G314" s="15">
        <f t="shared" si="62"/>
        <v>1.5236239357669332</v>
      </c>
      <c r="H314" s="15">
        <f t="shared" si="63"/>
        <v>42.801376064233068</v>
      </c>
      <c r="I314" s="22">
        <f t="shared" si="68"/>
        <v>43.329220095641183</v>
      </c>
      <c r="J314" s="15">
        <f t="shared" si="60"/>
        <v>39.925040314366342</v>
      </c>
      <c r="K314" s="15">
        <f t="shared" si="64"/>
        <v>3.4041797812748413</v>
      </c>
      <c r="L314" s="15">
        <f t="shared" si="65"/>
        <v>0</v>
      </c>
      <c r="M314" s="15">
        <f t="shared" si="69"/>
        <v>1.2677831409633227E-6</v>
      </c>
      <c r="N314" s="15">
        <f t="shared" si="66"/>
        <v>7.8602554739726004E-7</v>
      </c>
      <c r="O314" s="15">
        <f t="shared" si="67"/>
        <v>1.5236247217924805</v>
      </c>
      <c r="P314" s="1">
        <f>'App MESURE'!T310</f>
        <v>2.6943153457535004E-2</v>
      </c>
      <c r="Q314" s="83">
        <v>19.400587483870968</v>
      </c>
      <c r="R314" s="77">
        <f t="shared" si="61"/>
        <v>2.240055716993552</v>
      </c>
    </row>
    <row r="315" spans="1:18" s="1" customFormat="1" x14ac:dyDescent="0.2">
      <c r="A315" s="16">
        <v>42522</v>
      </c>
      <c r="B315" s="1">
        <f t="shared" si="70"/>
        <v>6</v>
      </c>
      <c r="C315" s="46"/>
      <c r="D315" s="46"/>
      <c r="E315" s="46">
        <v>2.5714285710000002</v>
      </c>
      <c r="F315" s="50">
        <v>2.2312500000000002</v>
      </c>
      <c r="G315" s="15">
        <f t="shared" si="62"/>
        <v>0</v>
      </c>
      <c r="H315" s="15">
        <f t="shared" si="63"/>
        <v>2.2312500000000002</v>
      </c>
      <c r="I315" s="22">
        <f t="shared" si="68"/>
        <v>5.6354297812748415</v>
      </c>
      <c r="J315" s="15">
        <f t="shared" si="60"/>
        <v>5.6295470170952191</v>
      </c>
      <c r="K315" s="15">
        <f t="shared" si="64"/>
        <v>5.8827641796224128E-3</v>
      </c>
      <c r="L315" s="15">
        <f t="shared" si="65"/>
        <v>0</v>
      </c>
      <c r="M315" s="15">
        <f t="shared" si="69"/>
        <v>4.8175759356606269E-7</v>
      </c>
      <c r="N315" s="15">
        <f t="shared" si="66"/>
        <v>2.9868970801095884E-7</v>
      </c>
      <c r="O315" s="15">
        <f t="shared" si="67"/>
        <v>2.9868970801095884E-7</v>
      </c>
      <c r="P315" s="1">
        <f>'App MESURE'!T311</f>
        <v>1.5114451939592807E-2</v>
      </c>
      <c r="Q315" s="83">
        <v>21.96856786666666</v>
      </c>
      <c r="R315" s="77">
        <f t="shared" si="61"/>
        <v>2.2843762846100316E-4</v>
      </c>
    </row>
    <row r="316" spans="1:18" s="1" customFormat="1" x14ac:dyDescent="0.2">
      <c r="A316" s="16">
        <v>42552</v>
      </c>
      <c r="B316" s="1">
        <f t="shared" si="70"/>
        <v>7</v>
      </c>
      <c r="C316" s="46"/>
      <c r="D316" s="46"/>
      <c r="E316" s="46">
        <v>5.3119047620000002</v>
      </c>
      <c r="F316" s="50">
        <v>0.6875</v>
      </c>
      <c r="G316" s="15">
        <f t="shared" si="62"/>
        <v>0</v>
      </c>
      <c r="H316" s="15">
        <f t="shared" si="63"/>
        <v>0.6875</v>
      </c>
      <c r="I316" s="22">
        <f t="shared" si="68"/>
        <v>0.69338276417962241</v>
      </c>
      <c r="J316" s="15">
        <f t="shared" si="60"/>
        <v>0.69337491714266142</v>
      </c>
      <c r="K316" s="15">
        <f t="shared" si="64"/>
        <v>7.8470369609950907E-6</v>
      </c>
      <c r="L316" s="15">
        <f t="shared" si="65"/>
        <v>0</v>
      </c>
      <c r="M316" s="15">
        <f t="shared" si="69"/>
        <v>1.8306788555510385E-7</v>
      </c>
      <c r="N316" s="15">
        <f t="shared" si="66"/>
        <v>1.1350208904416439E-7</v>
      </c>
      <c r="O316" s="15">
        <f t="shared" si="67"/>
        <v>1.1350208904416439E-7</v>
      </c>
      <c r="P316" s="1">
        <f>'App MESURE'!T312</f>
        <v>1.2923951658492401E-2</v>
      </c>
      <c r="Q316" s="83">
        <v>24.35517541935484</v>
      </c>
      <c r="R316" s="77">
        <f t="shared" si="61"/>
        <v>1.6702559269290732E-4</v>
      </c>
    </row>
    <row r="317" spans="1:18" s="1" customFormat="1" ht="13.5" thickBot="1" x14ac:dyDescent="0.25">
      <c r="A317" s="16">
        <v>42583</v>
      </c>
      <c r="B317" s="4">
        <f t="shared" si="70"/>
        <v>8</v>
      </c>
      <c r="C317" s="47"/>
      <c r="D317" s="47"/>
      <c r="E317" s="47">
        <v>8.4023809519999997</v>
      </c>
      <c r="F317" s="57">
        <v>0.66249999999999998</v>
      </c>
      <c r="G317" s="24">
        <f t="shared" si="62"/>
        <v>0</v>
      </c>
      <c r="H317" s="24">
        <f t="shared" si="63"/>
        <v>0.66249999999999998</v>
      </c>
      <c r="I317" s="23">
        <f t="shared" si="68"/>
        <v>0.66250784703696097</v>
      </c>
      <c r="J317" s="24">
        <f t="shared" si="60"/>
        <v>0.66250161294936272</v>
      </c>
      <c r="K317" s="24">
        <f t="shared" si="64"/>
        <v>6.234087598255833E-6</v>
      </c>
      <c r="L317" s="24">
        <f t="shared" si="65"/>
        <v>0</v>
      </c>
      <c r="M317" s="24">
        <f t="shared" si="69"/>
        <v>6.9565796510939462E-8</v>
      </c>
      <c r="N317" s="24">
        <f t="shared" si="66"/>
        <v>4.3130793836782467E-8</v>
      </c>
      <c r="O317" s="24">
        <f t="shared" si="67"/>
        <v>4.3130793836782467E-8</v>
      </c>
      <c r="P317" s="4">
        <f>'App MESURE'!T313</f>
        <v>9.090576166566687E-3</v>
      </c>
      <c r="Q317" s="84">
        <v>25.025300064516131</v>
      </c>
      <c r="R317" s="78">
        <f t="shared" si="61"/>
        <v>8.2637790874477536E-5</v>
      </c>
    </row>
    <row r="318" spans="1:18" s="1" customFormat="1" x14ac:dyDescent="0.2">
      <c r="A318" s="16">
        <v>42614</v>
      </c>
      <c r="B318" s="1">
        <f t="shared" si="70"/>
        <v>9</v>
      </c>
      <c r="C318" s="46"/>
      <c r="D318" s="46"/>
      <c r="E318" s="46">
        <v>8.3452380949999991</v>
      </c>
      <c r="F318" s="50">
        <v>0.33750000000000002</v>
      </c>
      <c r="G318" s="15">
        <f t="shared" si="62"/>
        <v>0</v>
      </c>
      <c r="H318" s="15">
        <f t="shared" si="63"/>
        <v>0.33750000000000002</v>
      </c>
      <c r="I318" s="22">
        <f t="shared" si="68"/>
        <v>0.33750623408759828</v>
      </c>
      <c r="J318" s="15">
        <f t="shared" si="60"/>
        <v>0.33750518758452908</v>
      </c>
      <c r="K318" s="15">
        <f t="shared" si="64"/>
        <v>1.0465030692019539E-6</v>
      </c>
      <c r="L318" s="15">
        <f t="shared" si="65"/>
        <v>0</v>
      </c>
      <c r="M318" s="15">
        <f t="shared" si="69"/>
        <v>2.6435002674156996E-8</v>
      </c>
      <c r="N318" s="15">
        <f t="shared" si="66"/>
        <v>1.6389701657977338E-8</v>
      </c>
      <c r="O318" s="15">
        <f t="shared" si="67"/>
        <v>1.6389701657977338E-8</v>
      </c>
      <c r="P318" s="1">
        <f>'App MESURE'!T314</f>
        <v>1.0514401349281955E-2</v>
      </c>
      <c r="Q318" s="83">
        <v>23.318308566666666</v>
      </c>
      <c r="R318" s="77">
        <f t="shared" si="61"/>
        <v>1.1055229107824836E-4</v>
      </c>
    </row>
    <row r="319" spans="1:18" s="1" customFormat="1" x14ac:dyDescent="0.2">
      <c r="A319" s="16">
        <v>42644</v>
      </c>
      <c r="B319" s="1">
        <f t="shared" si="70"/>
        <v>10</v>
      </c>
      <c r="C319" s="46"/>
      <c r="D319" s="46"/>
      <c r="E319" s="46">
        <v>24.633333329999999</v>
      </c>
      <c r="F319" s="50">
        <v>18.512499999999999</v>
      </c>
      <c r="G319" s="15">
        <f t="shared" si="62"/>
        <v>0</v>
      </c>
      <c r="H319" s="15">
        <f t="shared" si="63"/>
        <v>18.512499999999999</v>
      </c>
      <c r="I319" s="22">
        <f t="shared" si="68"/>
        <v>18.512501046503068</v>
      </c>
      <c r="J319" s="15">
        <f t="shared" si="60"/>
        <v>18.284852857391531</v>
      </c>
      <c r="K319" s="15">
        <f t="shared" si="64"/>
        <v>0.22764818911153739</v>
      </c>
      <c r="L319" s="15">
        <f t="shared" si="65"/>
        <v>0</v>
      </c>
      <c r="M319" s="15">
        <f t="shared" si="69"/>
        <v>1.0045301016179658E-8</v>
      </c>
      <c r="N319" s="15">
        <f t="shared" si="66"/>
        <v>6.2280866300313876E-9</v>
      </c>
      <c r="O319" s="15">
        <f t="shared" si="67"/>
        <v>6.2280866300313876E-9</v>
      </c>
      <c r="P319" s="1">
        <f>'App MESURE'!T315</f>
        <v>1.1963417285229865</v>
      </c>
      <c r="Q319" s="83">
        <v>21.228096258064518</v>
      </c>
      <c r="R319" s="77">
        <f t="shared" si="61"/>
        <v>1.431233516503527</v>
      </c>
    </row>
    <row r="320" spans="1:18" s="1" customFormat="1" x14ac:dyDescent="0.2">
      <c r="A320" s="16">
        <v>42675</v>
      </c>
      <c r="B320" s="1">
        <f t="shared" si="70"/>
        <v>11</v>
      </c>
      <c r="C320" s="46"/>
      <c r="D320" s="46"/>
      <c r="E320" s="46">
        <v>49.890476190000001</v>
      </c>
      <c r="F320" s="50">
        <v>86.55</v>
      </c>
      <c r="G320" s="15">
        <f t="shared" si="62"/>
        <v>5.6057109315167937</v>
      </c>
      <c r="H320" s="15">
        <f t="shared" si="63"/>
        <v>80.944289068483201</v>
      </c>
      <c r="I320" s="22">
        <f t="shared" si="68"/>
        <v>81.171937257594735</v>
      </c>
      <c r="J320" s="15">
        <f t="shared" si="60"/>
        <v>59.291070951253133</v>
      </c>
      <c r="K320" s="15">
        <f t="shared" si="64"/>
        <v>21.880866306341602</v>
      </c>
      <c r="L320" s="15">
        <f t="shared" si="65"/>
        <v>1.1684973031850319</v>
      </c>
      <c r="M320" s="15">
        <f t="shared" si="69"/>
        <v>1.1684973070022462</v>
      </c>
      <c r="N320" s="15">
        <f t="shared" si="66"/>
        <v>0.72446833034139269</v>
      </c>
      <c r="O320" s="15">
        <f t="shared" si="67"/>
        <v>6.330179261858186</v>
      </c>
      <c r="P320" s="1">
        <f>'App MESURE'!T316</f>
        <v>2.2094481085319244</v>
      </c>
      <c r="Q320" s="83">
        <v>17.014537499999996</v>
      </c>
      <c r="R320" s="77">
        <f t="shared" si="61"/>
        <v>16.980425237993579</v>
      </c>
    </row>
    <row r="321" spans="1:18" s="1" customFormat="1" x14ac:dyDescent="0.2">
      <c r="A321" s="16">
        <v>42705</v>
      </c>
      <c r="B321" s="1">
        <f t="shared" si="70"/>
        <v>12</v>
      </c>
      <c r="C321" s="46"/>
      <c r="D321" s="46"/>
      <c r="E321" s="46">
        <v>59.688095240000003</v>
      </c>
      <c r="F321" s="50">
        <v>60.612499999999997</v>
      </c>
      <c r="G321" s="15">
        <f t="shared" si="62"/>
        <v>3.0982122588758934</v>
      </c>
      <c r="H321" s="15">
        <f t="shared" si="63"/>
        <v>57.514287741124107</v>
      </c>
      <c r="I321" s="22">
        <f t="shared" si="68"/>
        <v>78.226656744280675</v>
      </c>
      <c r="J321" s="15">
        <f t="shared" si="60"/>
        <v>52.985689555714053</v>
      </c>
      <c r="K321" s="15">
        <f t="shared" si="64"/>
        <v>25.240967188566621</v>
      </c>
      <c r="L321" s="15">
        <f t="shared" si="65"/>
        <v>1.7369195704522209</v>
      </c>
      <c r="M321" s="15">
        <f t="shared" si="69"/>
        <v>2.1809485471130743</v>
      </c>
      <c r="N321" s="15">
        <f t="shared" si="66"/>
        <v>1.3521880992101061</v>
      </c>
      <c r="O321" s="15">
        <f t="shared" si="67"/>
        <v>4.4504003580859992</v>
      </c>
      <c r="P321" s="1">
        <f>'App MESURE'!T317</f>
        <v>2.7681352052265829</v>
      </c>
      <c r="Q321" s="83">
        <v>14.343163370967739</v>
      </c>
      <c r="R321" s="77">
        <f t="shared" si="61"/>
        <v>2.8300160445251157</v>
      </c>
    </row>
    <row r="322" spans="1:18" s="1" customFormat="1" x14ac:dyDescent="0.2">
      <c r="A322" s="16">
        <v>42736</v>
      </c>
      <c r="B322" s="1">
        <f t="shared" si="70"/>
        <v>1</v>
      </c>
      <c r="C322" s="46"/>
      <c r="D322" s="46"/>
      <c r="E322" s="46">
        <v>37.033333329999998</v>
      </c>
      <c r="F322" s="50">
        <v>32.1</v>
      </c>
      <c r="G322" s="15">
        <f t="shared" si="62"/>
        <v>0.34177636861377608</v>
      </c>
      <c r="H322" s="15">
        <f t="shared" si="63"/>
        <v>31.758223631386226</v>
      </c>
      <c r="I322" s="22">
        <f t="shared" si="68"/>
        <v>55.262271249500621</v>
      </c>
      <c r="J322" s="15">
        <f t="shared" si="60"/>
        <v>41.393051073504893</v>
      </c>
      <c r="K322" s="15">
        <f t="shared" si="64"/>
        <v>13.869220175995729</v>
      </c>
      <c r="L322" s="15">
        <f t="shared" si="65"/>
        <v>0</v>
      </c>
      <c r="M322" s="15">
        <f t="shared" si="69"/>
        <v>0.82876044790296821</v>
      </c>
      <c r="N322" s="15">
        <f t="shared" si="66"/>
        <v>0.51383147769984028</v>
      </c>
      <c r="O322" s="15">
        <f t="shared" si="67"/>
        <v>0.8556078463136163</v>
      </c>
      <c r="P322" s="1">
        <f>'App MESURE'!T318</f>
        <v>0.21664047780083012</v>
      </c>
      <c r="Q322" s="83">
        <v>12.273194290322582</v>
      </c>
      <c r="R322" s="77">
        <f t="shared" si="61"/>
        <v>0.40827929802415464</v>
      </c>
    </row>
    <row r="323" spans="1:18" s="1" customFormat="1" x14ac:dyDescent="0.2">
      <c r="A323" s="16">
        <v>42767</v>
      </c>
      <c r="B323" s="1">
        <f t="shared" si="70"/>
        <v>2</v>
      </c>
      <c r="C323" s="46"/>
      <c r="D323" s="46"/>
      <c r="E323" s="46">
        <v>73.169047620000001</v>
      </c>
      <c r="F323" s="50">
        <v>69.543750000000003</v>
      </c>
      <c r="G323" s="15">
        <f t="shared" si="62"/>
        <v>3.9616377054310377</v>
      </c>
      <c r="H323" s="15">
        <f t="shared" si="63"/>
        <v>65.582112294568958</v>
      </c>
      <c r="I323" s="22">
        <f t="shared" si="68"/>
        <v>79.451332470564694</v>
      </c>
      <c r="J323" s="15">
        <f t="shared" si="60"/>
        <v>52.907026912772231</v>
      </c>
      <c r="K323" s="15">
        <f t="shared" si="64"/>
        <v>26.544305557792462</v>
      </c>
      <c r="L323" s="15">
        <f t="shared" si="65"/>
        <v>1.957402995450191</v>
      </c>
      <c r="M323" s="15">
        <f t="shared" si="69"/>
        <v>2.272331965653319</v>
      </c>
      <c r="N323" s="15">
        <f t="shared" si="66"/>
        <v>1.4088458187050577</v>
      </c>
      <c r="O323" s="15">
        <f t="shared" si="67"/>
        <v>5.3704835241360955</v>
      </c>
      <c r="P323" s="1">
        <f>'App MESURE'!T319</f>
        <v>1.9081447948665629</v>
      </c>
      <c r="Q323" s="83">
        <v>14.119672517857142</v>
      </c>
      <c r="R323" s="77">
        <f t="shared" si="61"/>
        <v>11.987789476199762</v>
      </c>
    </row>
    <row r="324" spans="1:18" s="1" customFormat="1" x14ac:dyDescent="0.2">
      <c r="A324" s="16">
        <v>42795</v>
      </c>
      <c r="B324" s="1">
        <f t="shared" si="70"/>
        <v>3</v>
      </c>
      <c r="C324" s="46"/>
      <c r="D324" s="46"/>
      <c r="E324" s="46">
        <v>20.26190476</v>
      </c>
      <c r="F324" s="50">
        <v>18.881250000000001</v>
      </c>
      <c r="G324" s="15">
        <f t="shared" si="62"/>
        <v>0</v>
      </c>
      <c r="H324" s="15">
        <f t="shared" si="63"/>
        <v>18.881250000000001</v>
      </c>
      <c r="I324" s="22">
        <f t="shared" si="68"/>
        <v>43.468152562342276</v>
      </c>
      <c r="J324" s="15">
        <f t="shared" si="60"/>
        <v>37.768372513581511</v>
      </c>
      <c r="K324" s="15">
        <f t="shared" si="64"/>
        <v>5.6997800487607648</v>
      </c>
      <c r="L324" s="15">
        <f t="shared" si="65"/>
        <v>0</v>
      </c>
      <c r="M324" s="15">
        <f t="shared" si="69"/>
        <v>0.86348614694826131</v>
      </c>
      <c r="N324" s="15">
        <f t="shared" si="66"/>
        <v>0.53536141110792201</v>
      </c>
      <c r="O324" s="15">
        <f t="shared" si="67"/>
        <v>0.53536141110792201</v>
      </c>
      <c r="P324" s="1">
        <f>'App MESURE'!T320</f>
        <v>4.0524255200357524E-2</v>
      </c>
      <c r="Q324" s="83">
        <v>15.172063129032258</v>
      </c>
      <c r="R324" s="77">
        <f t="shared" si="61"/>
        <v>0.24486381086668729</v>
      </c>
    </row>
    <row r="325" spans="1:18" s="1" customFormat="1" x14ac:dyDescent="0.2">
      <c r="A325" s="16">
        <v>42826</v>
      </c>
      <c r="B325" s="1">
        <f t="shared" si="70"/>
        <v>4</v>
      </c>
      <c r="C325" s="46"/>
      <c r="D325" s="46"/>
      <c r="E325" s="46">
        <v>12.05952381</v>
      </c>
      <c r="F325" s="50">
        <v>8.7062500000000007</v>
      </c>
      <c r="G325" s="15">
        <f t="shared" si="62"/>
        <v>0</v>
      </c>
      <c r="H325" s="15">
        <f t="shared" si="63"/>
        <v>8.7062500000000007</v>
      </c>
      <c r="I325" s="22">
        <f t="shared" si="68"/>
        <v>14.406030048760766</v>
      </c>
      <c r="J325" s="15">
        <f t="shared" si="60"/>
        <v>14.249459906555956</v>
      </c>
      <c r="K325" s="15">
        <f t="shared" si="64"/>
        <v>0.15657014220481003</v>
      </c>
      <c r="L325" s="15">
        <f t="shared" si="65"/>
        <v>0</v>
      </c>
      <c r="M325" s="15">
        <f t="shared" si="69"/>
        <v>0.3281247358403393</v>
      </c>
      <c r="N325" s="15">
        <f t="shared" si="66"/>
        <v>0.20343733622101037</v>
      </c>
      <c r="O325" s="15">
        <f t="shared" si="67"/>
        <v>0.20343733622101037</v>
      </c>
      <c r="P325" s="1">
        <f>'App MESURE'!T321</f>
        <v>2.8586028668360308E-2</v>
      </c>
      <c r="Q325" s="83">
        <v>18.573407033333336</v>
      </c>
      <c r="R325" s="77">
        <f t="shared" si="61"/>
        <v>3.0572979752871425E-2</v>
      </c>
    </row>
    <row r="326" spans="1:18" s="1" customFormat="1" x14ac:dyDescent="0.2">
      <c r="A326" s="16">
        <v>42856</v>
      </c>
      <c r="B326" s="1">
        <f t="shared" si="70"/>
        <v>5</v>
      </c>
      <c r="C326" s="46"/>
      <c r="D326" s="46"/>
      <c r="E326" s="46">
        <v>4.2857142860000002</v>
      </c>
      <c r="F326" s="50">
        <v>7.53125</v>
      </c>
      <c r="G326" s="15">
        <f t="shared" si="62"/>
        <v>0</v>
      </c>
      <c r="H326" s="15">
        <f t="shared" si="63"/>
        <v>7.53125</v>
      </c>
      <c r="I326" s="22">
        <f t="shared" si="68"/>
        <v>7.68782014220481</v>
      </c>
      <c r="J326" s="15">
        <f t="shared" si="60"/>
        <v>7.6702787706978901</v>
      </c>
      <c r="K326" s="15">
        <f t="shared" si="64"/>
        <v>1.7541371506919923E-2</v>
      </c>
      <c r="L326" s="15">
        <f t="shared" si="65"/>
        <v>0</v>
      </c>
      <c r="M326" s="15">
        <f t="shared" si="69"/>
        <v>0.12468739961932893</v>
      </c>
      <c r="N326" s="15">
        <f t="shared" si="66"/>
        <v>7.730618776398393E-2</v>
      </c>
      <c r="O326" s="15">
        <f t="shared" si="67"/>
        <v>7.730618776398393E-2</v>
      </c>
      <c r="P326" s="1">
        <f>'App MESURE'!T322</f>
        <v>2.0809752670453863E-2</v>
      </c>
      <c r="Q326" s="83">
        <v>20.818021741935489</v>
      </c>
      <c r="R326" s="77">
        <f t="shared" si="61"/>
        <v>3.191847178277456E-3</v>
      </c>
    </row>
    <row r="327" spans="1:18" s="1" customFormat="1" x14ac:dyDescent="0.2">
      <c r="A327" s="16">
        <v>42887</v>
      </c>
      <c r="B327" s="1">
        <f t="shared" si="70"/>
        <v>6</v>
      </c>
      <c r="C327" s="46"/>
      <c r="D327" s="46"/>
      <c r="E327" s="46">
        <v>5.404761905</v>
      </c>
      <c r="F327" s="50">
        <v>0.55000000000000004</v>
      </c>
      <c r="G327" s="15">
        <f t="shared" si="62"/>
        <v>0</v>
      </c>
      <c r="H327" s="15">
        <f t="shared" si="63"/>
        <v>0.55000000000000004</v>
      </c>
      <c r="I327" s="22">
        <f t="shared" si="68"/>
        <v>0.56754137150691997</v>
      </c>
      <c r="J327" s="15">
        <f t="shared" ref="J327:J390" si="71">I327/SQRT(1+(I327/($K$2*(300+(25*Q327)+0.05*(Q327)^3)))^2)</f>
        <v>0.56753638825579855</v>
      </c>
      <c r="K327" s="15">
        <f t="shared" si="64"/>
        <v>4.9832511214153996E-6</v>
      </c>
      <c r="L327" s="15">
        <f t="shared" si="65"/>
        <v>0</v>
      </c>
      <c r="M327" s="15">
        <f t="shared" si="69"/>
        <v>4.7381211855344996E-2</v>
      </c>
      <c r="N327" s="15">
        <f t="shared" si="66"/>
        <v>2.9376351350313898E-2</v>
      </c>
      <c r="O327" s="15">
        <f t="shared" si="67"/>
        <v>2.9376351350313898E-2</v>
      </c>
      <c r="P327" s="1">
        <f>'App MESURE'!T323</f>
        <v>2.3000252951554268E-2</v>
      </c>
      <c r="Q327" s="83">
        <v>23.308003733333344</v>
      </c>
      <c r="R327" s="77">
        <f t="shared" ref="R327:R390" si="72">(P327-O327)^2</f>
        <v>4.0654630790665111E-5</v>
      </c>
    </row>
    <row r="328" spans="1:18" s="1" customFormat="1" x14ac:dyDescent="0.2">
      <c r="A328" s="16">
        <v>42917</v>
      </c>
      <c r="B328" s="1">
        <f t="shared" si="70"/>
        <v>7</v>
      </c>
      <c r="C328" s="46"/>
      <c r="D328" s="46"/>
      <c r="E328" s="46">
        <v>1.8976190479999999</v>
      </c>
      <c r="F328" s="50">
        <v>8.7499999999999994E-2</v>
      </c>
      <c r="G328" s="15">
        <f t="shared" si="62"/>
        <v>0</v>
      </c>
      <c r="H328" s="15">
        <f t="shared" si="63"/>
        <v>8.7499999999999994E-2</v>
      </c>
      <c r="I328" s="22">
        <f t="shared" si="68"/>
        <v>8.750498325112141E-2</v>
      </c>
      <c r="J328" s="15">
        <f t="shared" si="71"/>
        <v>8.7504965006674443E-2</v>
      </c>
      <c r="K328" s="15">
        <f t="shared" si="64"/>
        <v>1.8244446967075056E-8</v>
      </c>
      <c r="L328" s="15">
        <f t="shared" si="65"/>
        <v>0</v>
      </c>
      <c r="M328" s="15">
        <f t="shared" si="69"/>
        <v>1.8004860505031098E-2</v>
      </c>
      <c r="N328" s="15">
        <f t="shared" si="66"/>
        <v>1.1163013513119281E-2</v>
      </c>
      <c r="O328" s="15">
        <f t="shared" si="67"/>
        <v>1.1163013513119281E-2</v>
      </c>
      <c r="P328" s="1">
        <f>'App MESURE'!T324</f>
        <v>2.1795477796949049E-2</v>
      </c>
      <c r="Q328" s="83">
        <v>23.316090322580646</v>
      </c>
      <c r="R328" s="77">
        <f t="shared" si="72"/>
        <v>1.1304929674691566E-4</v>
      </c>
    </row>
    <row r="329" spans="1:18" s="1" customFormat="1" ht="13.5" thickBot="1" x14ac:dyDescent="0.25">
      <c r="A329" s="16">
        <v>42948</v>
      </c>
      <c r="B329" s="4">
        <f t="shared" si="70"/>
        <v>8</v>
      </c>
      <c r="C329" s="47"/>
      <c r="D329" s="47"/>
      <c r="E329" s="47">
        <v>6.335714286</v>
      </c>
      <c r="F329" s="57">
        <v>0.98750000000000004</v>
      </c>
      <c r="G329" s="24">
        <f t="shared" si="62"/>
        <v>0</v>
      </c>
      <c r="H329" s="24">
        <f t="shared" si="63"/>
        <v>0.98750000000000004</v>
      </c>
      <c r="I329" s="23">
        <f t="shared" si="68"/>
        <v>0.987500018244447</v>
      </c>
      <c r="J329" s="24">
        <f t="shared" si="71"/>
        <v>0.98747754650902642</v>
      </c>
      <c r="K329" s="24">
        <f t="shared" si="64"/>
        <v>2.2471735420581673E-5</v>
      </c>
      <c r="L329" s="24">
        <f t="shared" si="65"/>
        <v>0</v>
      </c>
      <c r="M329" s="24">
        <f t="shared" si="69"/>
        <v>6.841846991911817E-3</v>
      </c>
      <c r="N329" s="24">
        <f t="shared" si="66"/>
        <v>4.2419451349853263E-3</v>
      </c>
      <c r="O329" s="24">
        <f t="shared" si="67"/>
        <v>4.2419451349853263E-3</v>
      </c>
      <c r="P329" s="4">
        <f>'App MESURE'!T325</f>
        <v>2.1795477796949049E-2</v>
      </c>
      <c r="Q329" s="84">
        <v>24.417039548387091</v>
      </c>
      <c r="R329" s="78">
        <f t="shared" si="72"/>
        <v>3.0812650891462727E-4</v>
      </c>
    </row>
    <row r="330" spans="1:18" s="1" customFormat="1" x14ac:dyDescent="0.2">
      <c r="A330" s="16">
        <v>42979</v>
      </c>
      <c r="B330" s="1">
        <f t="shared" si="70"/>
        <v>9</v>
      </c>
      <c r="C330" s="46"/>
      <c r="D330" s="46"/>
      <c r="E330" s="46">
        <v>0.34285714299999998</v>
      </c>
      <c r="F330" s="50">
        <v>0.26874999999999999</v>
      </c>
      <c r="G330" s="15">
        <f t="shared" si="62"/>
        <v>0</v>
      </c>
      <c r="H330" s="15">
        <f t="shared" si="63"/>
        <v>0.26874999999999999</v>
      </c>
      <c r="I330" s="22">
        <f t="shared" si="68"/>
        <v>0.26877247173542057</v>
      </c>
      <c r="J330" s="15">
        <f t="shared" si="71"/>
        <v>0.26877186716614987</v>
      </c>
      <c r="K330" s="15">
        <f t="shared" si="64"/>
        <v>6.0456927070129396E-7</v>
      </c>
      <c r="L330" s="15">
        <f t="shared" si="65"/>
        <v>0</v>
      </c>
      <c r="M330" s="15">
        <f t="shared" si="69"/>
        <v>2.5999018569264907E-3</v>
      </c>
      <c r="N330" s="15">
        <f t="shared" si="66"/>
        <v>1.6119391512944242E-3</v>
      </c>
      <c r="O330" s="15">
        <f t="shared" si="67"/>
        <v>1.6119391512944242E-3</v>
      </c>
      <c r="P330" s="1">
        <f>'App MESURE'!T326</f>
        <v>1.653827712230807E-2</v>
      </c>
      <c r="Q330" s="83">
        <v>22.363195833333336</v>
      </c>
      <c r="R330" s="77">
        <f t="shared" si="72"/>
        <v>2.2279556522492377E-4</v>
      </c>
    </row>
    <row r="331" spans="1:18" s="1" customFormat="1" x14ac:dyDescent="0.2">
      <c r="A331" s="16">
        <v>43009</v>
      </c>
      <c r="B331" s="1">
        <f t="shared" si="70"/>
        <v>10</v>
      </c>
      <c r="C331" s="46"/>
      <c r="D331" s="46"/>
      <c r="E331" s="46">
        <v>7.845238095</v>
      </c>
      <c r="F331" s="50">
        <v>8.9875000000000007</v>
      </c>
      <c r="G331" s="15">
        <f t="shared" si="62"/>
        <v>0</v>
      </c>
      <c r="H331" s="15">
        <f t="shared" si="63"/>
        <v>8.9875000000000007</v>
      </c>
      <c r="I331" s="22">
        <f t="shared" si="68"/>
        <v>8.9875006045692718</v>
      </c>
      <c r="J331" s="15">
        <f t="shared" si="71"/>
        <v>8.9662633379158123</v>
      </c>
      <c r="K331" s="15">
        <f t="shared" si="64"/>
        <v>2.1237266653459486E-2</v>
      </c>
      <c r="L331" s="15">
        <f t="shared" si="65"/>
        <v>0</v>
      </c>
      <c r="M331" s="15">
        <f t="shared" si="69"/>
        <v>9.8796270563206645E-4</v>
      </c>
      <c r="N331" s="15">
        <f t="shared" si="66"/>
        <v>6.1253687749188125E-4</v>
      </c>
      <c r="O331" s="15">
        <f t="shared" si="67"/>
        <v>6.1253687749188125E-4</v>
      </c>
      <c r="P331" s="1">
        <f>'App MESURE'!T327</f>
        <v>7.7762759979064459E-3</v>
      </c>
      <c r="Q331" s="83">
        <v>22.780961580645162</v>
      </c>
      <c r="R331" s="77">
        <f t="shared" si="72"/>
        <v>5.1319158185358036E-5</v>
      </c>
    </row>
    <row r="332" spans="1:18" s="1" customFormat="1" x14ac:dyDescent="0.2">
      <c r="A332" s="16">
        <v>43040</v>
      </c>
      <c r="B332" s="1">
        <f t="shared" si="70"/>
        <v>11</v>
      </c>
      <c r="C332" s="46"/>
      <c r="D332" s="46"/>
      <c r="E332" s="46">
        <v>37.047619050000002</v>
      </c>
      <c r="F332" s="50">
        <v>24.125</v>
      </c>
      <c r="G332" s="15">
        <f t="shared" si="62"/>
        <v>0</v>
      </c>
      <c r="H332" s="15">
        <f t="shared" si="63"/>
        <v>24.125</v>
      </c>
      <c r="I332" s="22">
        <f t="shared" si="68"/>
        <v>24.146237266653458</v>
      </c>
      <c r="J332" s="15">
        <f t="shared" si="71"/>
        <v>23.296347891559932</v>
      </c>
      <c r="K332" s="15">
        <f t="shared" si="64"/>
        <v>0.84988937509352525</v>
      </c>
      <c r="L332" s="15">
        <f t="shared" si="65"/>
        <v>0</v>
      </c>
      <c r="M332" s="15">
        <f t="shared" si="69"/>
        <v>3.754258281401852E-4</v>
      </c>
      <c r="N332" s="15">
        <f t="shared" si="66"/>
        <v>2.3276401344691483E-4</v>
      </c>
      <c r="O332" s="15">
        <f t="shared" si="67"/>
        <v>2.3276401344691483E-4</v>
      </c>
      <c r="P332" s="1">
        <f>'App MESURE'!T328</f>
        <v>0.5562775463854478</v>
      </c>
      <c r="Q332" s="83">
        <v>17.301780099999998</v>
      </c>
      <c r="R332" s="77">
        <f t="shared" si="72"/>
        <v>0.30918580000312579</v>
      </c>
    </row>
    <row r="333" spans="1:18" s="1" customFormat="1" x14ac:dyDescent="0.2">
      <c r="A333" s="16">
        <v>43070</v>
      </c>
      <c r="B333" s="1">
        <f t="shared" si="70"/>
        <v>12</v>
      </c>
      <c r="C333" s="46"/>
      <c r="D333" s="46"/>
      <c r="E333" s="46">
        <v>36.054761900000003</v>
      </c>
      <c r="F333" s="50">
        <v>39.556249999999999</v>
      </c>
      <c r="G333" s="15">
        <f t="shared" si="62"/>
        <v>1.0626067099295817</v>
      </c>
      <c r="H333" s="15">
        <f t="shared" si="63"/>
        <v>38.493643290070416</v>
      </c>
      <c r="I333" s="22">
        <f t="shared" si="68"/>
        <v>39.343532665163941</v>
      </c>
      <c r="J333" s="15">
        <f t="shared" si="71"/>
        <v>33.718462766766827</v>
      </c>
      <c r="K333" s="15">
        <f t="shared" si="64"/>
        <v>5.6250698983971148</v>
      </c>
      <c r="L333" s="15">
        <f t="shared" si="65"/>
        <v>0</v>
      </c>
      <c r="M333" s="15">
        <f t="shared" si="69"/>
        <v>1.4266181469327037E-4</v>
      </c>
      <c r="N333" s="15">
        <f t="shared" si="66"/>
        <v>8.8450325109827631E-5</v>
      </c>
      <c r="O333" s="15">
        <f t="shared" si="67"/>
        <v>1.0626951602546915</v>
      </c>
      <c r="P333" s="1">
        <f>'App MESURE'!T329</f>
        <v>1.5398121725995297</v>
      </c>
      <c r="Q333" s="83">
        <v>12.951529177419355</v>
      </c>
      <c r="R333" s="77">
        <f t="shared" si="72"/>
        <v>0.22764064346886456</v>
      </c>
    </row>
    <row r="334" spans="1:18" s="1" customFormat="1" x14ac:dyDescent="0.2">
      <c r="A334" s="16">
        <v>43101</v>
      </c>
      <c r="B334" s="1">
        <f t="shared" si="70"/>
        <v>1</v>
      </c>
      <c r="C334" s="46"/>
      <c r="D334" s="46"/>
      <c r="E334" s="46">
        <v>72.609523809999999</v>
      </c>
      <c r="F334" s="50">
        <v>59.043750000000003</v>
      </c>
      <c r="G334" s="15">
        <f t="shared" ref="G334:G397" si="73">IF((F334-$J$2)&gt;0,$I$2*(F334-$J$2),0)</f>
        <v>2.9465539054221912</v>
      </c>
      <c r="H334" s="15">
        <f t="shared" ref="H334:H397" si="74">F334-G334</f>
        <v>56.097196094577811</v>
      </c>
      <c r="I334" s="22">
        <f t="shared" si="68"/>
        <v>61.722265992974926</v>
      </c>
      <c r="J334" s="15">
        <f t="shared" si="71"/>
        <v>44.394846817127828</v>
      </c>
      <c r="K334" s="15">
        <f t="shared" ref="K334:K397" si="75">I334-J334</f>
        <v>17.327419175847098</v>
      </c>
      <c r="L334" s="15">
        <f t="shared" ref="L334:L397" si="76">IF(K334&gt;$N$2,(K334-$N$2)/$L$2,0)</f>
        <v>0.39819878164688305</v>
      </c>
      <c r="M334" s="15">
        <f t="shared" si="69"/>
        <v>0.39825299313646645</v>
      </c>
      <c r="N334" s="15">
        <f t="shared" ref="N334:N397" si="77">$M$2*M334</f>
        <v>0.2469168557446092</v>
      </c>
      <c r="O334" s="15">
        <f t="shared" ref="O334:O397" si="78">N334+G334</f>
        <v>3.1934707611668003</v>
      </c>
      <c r="P334" s="1">
        <f>'App MESURE'!T330</f>
        <v>3.3112697499254291</v>
      </c>
      <c r="Q334" s="83">
        <v>12.604134774193552</v>
      </c>
      <c r="R334" s="77">
        <f t="shared" si="72"/>
        <v>1.3876601752555558E-2</v>
      </c>
    </row>
    <row r="335" spans="1:18" s="1" customFormat="1" x14ac:dyDescent="0.2">
      <c r="A335" s="16">
        <v>43132</v>
      </c>
      <c r="B335" s="1">
        <f t="shared" si="70"/>
        <v>2</v>
      </c>
      <c r="C335" s="46"/>
      <c r="D335" s="46"/>
      <c r="E335" s="46">
        <v>65.059523810000002</v>
      </c>
      <c r="F335" s="50">
        <v>66.706249999999997</v>
      </c>
      <c r="G335" s="15">
        <f t="shared" si="73"/>
        <v>3.6873233928095988</v>
      </c>
      <c r="H335" s="15">
        <f t="shared" si="74"/>
        <v>63.018926607190402</v>
      </c>
      <c r="I335" s="22">
        <f t="shared" ref="I335:I398" si="79">H335+K334-L334</f>
        <v>79.948147001390609</v>
      </c>
      <c r="J335" s="15">
        <f t="shared" si="71"/>
        <v>49.238998341036883</v>
      </c>
      <c r="K335" s="15">
        <f t="shared" si="75"/>
        <v>30.709148660353726</v>
      </c>
      <c r="L335" s="15">
        <f t="shared" si="76"/>
        <v>2.6619620673797009</v>
      </c>
      <c r="M335" s="15">
        <f t="shared" ref="M335:M398" si="80">L335+M334-N334</f>
        <v>2.8132982047715585</v>
      </c>
      <c r="N335" s="15">
        <f t="shared" si="77"/>
        <v>1.7442448869583662</v>
      </c>
      <c r="O335" s="15">
        <f t="shared" si="78"/>
        <v>5.4315682797679647</v>
      </c>
      <c r="P335" s="1">
        <f>'App MESURE'!T331</f>
        <v>1.9645501771049003</v>
      </c>
      <c r="Q335" s="83">
        <v>12.278499053571426</v>
      </c>
      <c r="R335" s="77">
        <f t="shared" si="72"/>
        <v>12.020214524193394</v>
      </c>
    </row>
    <row r="336" spans="1:18" s="1" customFormat="1" x14ac:dyDescent="0.2">
      <c r="A336" s="16">
        <v>43160</v>
      </c>
      <c r="B336" s="1">
        <f t="shared" si="70"/>
        <v>3</v>
      </c>
      <c r="C336" s="46"/>
      <c r="D336" s="46"/>
      <c r="E336" s="46">
        <v>104.37619050000001</v>
      </c>
      <c r="F336" s="50">
        <v>96.837500000000006</v>
      </c>
      <c r="G336" s="15">
        <f t="shared" si="73"/>
        <v>6.6002513689064148</v>
      </c>
      <c r="H336" s="15">
        <f t="shared" si="74"/>
        <v>90.237248631093593</v>
      </c>
      <c r="I336" s="22">
        <f t="shared" si="79"/>
        <v>118.28443522406761</v>
      </c>
      <c r="J336" s="15">
        <f t="shared" si="71"/>
        <v>64.904683755706401</v>
      </c>
      <c r="K336" s="15">
        <f t="shared" si="75"/>
        <v>53.379751468361206</v>
      </c>
      <c r="L336" s="15">
        <f t="shared" si="76"/>
        <v>6.4971074692963962</v>
      </c>
      <c r="M336" s="15">
        <f t="shared" si="80"/>
        <v>7.5661607871095882</v>
      </c>
      <c r="N336" s="15">
        <f t="shared" si="77"/>
        <v>4.6910196880079447</v>
      </c>
      <c r="O336" s="15">
        <f t="shared" si="78"/>
        <v>11.29127105691436</v>
      </c>
      <c r="P336" s="1">
        <f>'App MESURE'!T332</f>
        <v>5.1542471614292538</v>
      </c>
      <c r="Q336" s="83">
        <v>15.421919274193549</v>
      </c>
      <c r="R336" s="77">
        <f t="shared" si="72"/>
        <v>37.663062293755182</v>
      </c>
    </row>
    <row r="337" spans="1:18" s="1" customFormat="1" x14ac:dyDescent="0.2">
      <c r="A337" s="16">
        <v>43191</v>
      </c>
      <c r="B337" s="1">
        <f t="shared" si="70"/>
        <v>4</v>
      </c>
      <c r="C337" s="46"/>
      <c r="D337" s="46"/>
      <c r="E337" s="46">
        <v>94.52857143</v>
      </c>
      <c r="F337" s="50">
        <v>70.287499999999994</v>
      </c>
      <c r="G337" s="15">
        <f t="shared" si="73"/>
        <v>4.0335394745983306</v>
      </c>
      <c r="H337" s="15">
        <f t="shared" si="74"/>
        <v>66.253960525401666</v>
      </c>
      <c r="I337" s="22">
        <f t="shared" si="79"/>
        <v>113.13660452446648</v>
      </c>
      <c r="J337" s="15">
        <f t="shared" si="71"/>
        <v>66.441915429569946</v>
      </c>
      <c r="K337" s="15">
        <f t="shared" si="75"/>
        <v>46.694689094896532</v>
      </c>
      <c r="L337" s="15">
        <f t="shared" si="76"/>
        <v>5.366207402798663</v>
      </c>
      <c r="M337" s="15">
        <f t="shared" si="80"/>
        <v>8.2413485019003065</v>
      </c>
      <c r="N337" s="15">
        <f t="shared" si="77"/>
        <v>5.1096360711781896</v>
      </c>
      <c r="O337" s="15">
        <f t="shared" si="78"/>
        <v>9.1431755457765203</v>
      </c>
      <c r="P337" s="1">
        <f>'App MESURE'!T333</f>
        <v>5.6973817061281</v>
      </c>
      <c r="Q337" s="83">
        <v>16.218623733333331</v>
      </c>
      <c r="R337" s="77">
        <f t="shared" si="72"/>
        <v>11.873495185359003</v>
      </c>
    </row>
    <row r="338" spans="1:18" s="1" customFormat="1" x14ac:dyDescent="0.2">
      <c r="A338" s="16">
        <v>43221</v>
      </c>
      <c r="B338" s="1">
        <f t="shared" si="70"/>
        <v>5</v>
      </c>
      <c r="C338" s="46"/>
      <c r="D338" s="46"/>
      <c r="E338" s="46">
        <v>32.830952379999999</v>
      </c>
      <c r="F338" s="50">
        <v>18.018750000000001</v>
      </c>
      <c r="G338" s="15">
        <f t="shared" si="73"/>
        <v>0</v>
      </c>
      <c r="H338" s="15">
        <f t="shared" si="74"/>
        <v>18.018750000000001</v>
      </c>
      <c r="I338" s="22">
        <f t="shared" si="79"/>
        <v>59.347231692097864</v>
      </c>
      <c r="J338" s="15">
        <f t="shared" si="71"/>
        <v>50.12700515712676</v>
      </c>
      <c r="K338" s="15">
        <f t="shared" si="75"/>
        <v>9.2202265349711041</v>
      </c>
      <c r="L338" s="15">
        <f t="shared" si="76"/>
        <v>0</v>
      </c>
      <c r="M338" s="15">
        <f t="shared" si="80"/>
        <v>3.1317124307221169</v>
      </c>
      <c r="N338" s="15">
        <f t="shared" si="77"/>
        <v>1.9416617070477125</v>
      </c>
      <c r="O338" s="15">
        <f t="shared" si="78"/>
        <v>1.9416617070477125</v>
      </c>
      <c r="P338" s="1">
        <f>'App MESURE'!T334</f>
        <v>8.8496211356456439E-2</v>
      </c>
      <c r="Q338" s="83">
        <v>18.086988903225809</v>
      </c>
      <c r="R338" s="77">
        <f t="shared" si="72"/>
        <v>3.4342223544206187</v>
      </c>
    </row>
    <row r="339" spans="1:18" s="1" customFormat="1" x14ac:dyDescent="0.2">
      <c r="A339" s="16">
        <v>43252</v>
      </c>
      <c r="B339" s="1">
        <f t="shared" si="70"/>
        <v>6</v>
      </c>
      <c r="C339" s="46"/>
      <c r="D339" s="46"/>
      <c r="E339" s="46">
        <v>2.1452380949999998</v>
      </c>
      <c r="F339" s="50">
        <v>4.3562500000000002</v>
      </c>
      <c r="G339" s="15">
        <f t="shared" si="73"/>
        <v>0</v>
      </c>
      <c r="H339" s="15">
        <f t="shared" si="74"/>
        <v>4.3562500000000002</v>
      </c>
      <c r="I339" s="22">
        <f t="shared" si="79"/>
        <v>13.576476534971103</v>
      </c>
      <c r="J339" s="15">
        <f t="shared" si="71"/>
        <v>13.473581026966427</v>
      </c>
      <c r="K339" s="15">
        <f t="shared" si="75"/>
        <v>0.10289550800467673</v>
      </c>
      <c r="L339" s="15">
        <f t="shared" si="76"/>
        <v>0</v>
      </c>
      <c r="M339" s="15">
        <f t="shared" si="80"/>
        <v>1.1900507236744045</v>
      </c>
      <c r="N339" s="15">
        <f t="shared" si="77"/>
        <v>0.73783144867813077</v>
      </c>
      <c r="O339" s="15">
        <f t="shared" si="78"/>
        <v>0.73783144867813077</v>
      </c>
      <c r="P339" s="1">
        <f>'App MESURE'!T335</f>
        <v>5.0052931423144313E-2</v>
      </c>
      <c r="Q339" s="83">
        <v>20.316373766666668</v>
      </c>
      <c r="R339" s="77">
        <f t="shared" si="72"/>
        <v>0.47303928879746776</v>
      </c>
    </row>
    <row r="340" spans="1:18" s="1" customFormat="1" x14ac:dyDescent="0.2">
      <c r="A340" s="16">
        <v>43282</v>
      </c>
      <c r="B340" s="1">
        <f t="shared" si="70"/>
        <v>7</v>
      </c>
      <c r="C340" s="46"/>
      <c r="D340" s="46"/>
      <c r="E340" s="46">
        <v>7.3809524000000001E-2</v>
      </c>
      <c r="F340" s="50">
        <v>9.375E-2</v>
      </c>
      <c r="G340" s="15">
        <f t="shared" si="73"/>
        <v>0</v>
      </c>
      <c r="H340" s="15">
        <f t="shared" si="74"/>
        <v>9.375E-2</v>
      </c>
      <c r="I340" s="22">
        <f t="shared" si="79"/>
        <v>0.19664550800467673</v>
      </c>
      <c r="J340" s="15">
        <f t="shared" si="71"/>
        <v>0.19664526635362639</v>
      </c>
      <c r="K340" s="15">
        <f t="shared" si="75"/>
        <v>2.4165105033668866E-7</v>
      </c>
      <c r="L340" s="15">
        <f t="shared" si="76"/>
        <v>0</v>
      </c>
      <c r="M340" s="15">
        <f t="shared" si="80"/>
        <v>0.45221927499627368</v>
      </c>
      <c r="N340" s="15">
        <f t="shared" si="77"/>
        <v>0.28037595049768965</v>
      </c>
      <c r="O340" s="15">
        <f t="shared" si="78"/>
        <v>0.28037595049768965</v>
      </c>
      <c r="P340" s="1">
        <f>'App MESURE'!T336</f>
        <v>4.3810005622008152E-2</v>
      </c>
      <c r="Q340" s="83">
        <v>22.218841580645162</v>
      </c>
      <c r="R340" s="77">
        <f t="shared" si="72"/>
        <v>5.5963446274923979E-2</v>
      </c>
    </row>
    <row r="341" spans="1:18" s="1" customFormat="1" ht="13.5" thickBot="1" x14ac:dyDescent="0.25">
      <c r="A341" s="16">
        <v>43313</v>
      </c>
      <c r="B341" s="4">
        <f t="shared" si="70"/>
        <v>8</v>
      </c>
      <c r="C341" s="47"/>
      <c r="D341" s="47"/>
      <c r="E341" s="47">
        <v>3.2428571430000002</v>
      </c>
      <c r="F341" s="57">
        <v>0.15</v>
      </c>
      <c r="G341" s="24">
        <f t="shared" si="73"/>
        <v>0</v>
      </c>
      <c r="H341" s="24">
        <f t="shared" si="74"/>
        <v>0.15</v>
      </c>
      <c r="I341" s="23">
        <f t="shared" si="79"/>
        <v>0.15000024165105033</v>
      </c>
      <c r="J341" s="24">
        <f t="shared" si="71"/>
        <v>0.15000016300128075</v>
      </c>
      <c r="K341" s="24">
        <f t="shared" si="75"/>
        <v>7.8649769585936724E-8</v>
      </c>
      <c r="L341" s="24">
        <f t="shared" si="76"/>
        <v>0</v>
      </c>
      <c r="M341" s="24">
        <f t="shared" si="80"/>
        <v>0.17184332449858403</v>
      </c>
      <c r="N341" s="24">
        <f t="shared" si="77"/>
        <v>0.1065428611891221</v>
      </c>
      <c r="O341" s="24">
        <f t="shared" si="78"/>
        <v>0.1065428611891221</v>
      </c>
      <c r="P341" s="4">
        <f>'App MESURE'!T337</f>
        <v>3.3186079258671154E-2</v>
      </c>
      <c r="Q341" s="84">
        <v>24.427229419354841</v>
      </c>
      <c r="R341" s="78">
        <f t="shared" si="72"/>
        <v>5.3812174551917348E-3</v>
      </c>
    </row>
    <row r="342" spans="1:18" s="1" customFormat="1" x14ac:dyDescent="0.2">
      <c r="A342" s="16">
        <v>43344</v>
      </c>
      <c r="B342" s="1">
        <f t="shared" si="70"/>
        <v>9</v>
      </c>
      <c r="C342" s="46"/>
      <c r="D342" s="46"/>
      <c r="E342" s="46">
        <v>41.816666669999996</v>
      </c>
      <c r="F342" s="50">
        <v>19.84375</v>
      </c>
      <c r="G342" s="15">
        <f t="shared" si="73"/>
        <v>0</v>
      </c>
      <c r="H342" s="15">
        <f t="shared" si="74"/>
        <v>19.84375</v>
      </c>
      <c r="I342" s="22">
        <f t="shared" si="79"/>
        <v>19.843750078649769</v>
      </c>
      <c r="J342" s="15">
        <f t="shared" si="71"/>
        <v>19.653457372215527</v>
      </c>
      <c r="K342" s="15">
        <f t="shared" si="75"/>
        <v>0.19029270643424212</v>
      </c>
      <c r="L342" s="15">
        <f t="shared" si="76"/>
        <v>0</v>
      </c>
      <c r="M342" s="15">
        <f t="shared" si="80"/>
        <v>6.5300463309461931E-2</v>
      </c>
      <c r="N342" s="15">
        <f t="shared" si="77"/>
        <v>4.0486287251866399E-2</v>
      </c>
      <c r="O342" s="15">
        <f t="shared" si="78"/>
        <v>4.0486287251866399E-2</v>
      </c>
      <c r="P342" s="1">
        <f>'App MESURE'!T338</f>
        <v>0.11653461495454161</v>
      </c>
      <c r="Q342" s="83">
        <v>24.008846066666667</v>
      </c>
      <c r="R342" s="77">
        <f t="shared" si="72"/>
        <v>5.7833481463734774E-3</v>
      </c>
    </row>
    <row r="343" spans="1:18" s="1" customFormat="1" x14ac:dyDescent="0.2">
      <c r="A343" s="16">
        <v>43374</v>
      </c>
      <c r="B343" s="1">
        <f t="shared" si="70"/>
        <v>10</v>
      </c>
      <c r="C343" s="46"/>
      <c r="D343" s="46"/>
      <c r="E343" s="46">
        <v>116.6119048</v>
      </c>
      <c r="F343" s="50">
        <v>81.737499999999997</v>
      </c>
      <c r="G343" s="15">
        <f t="shared" si="73"/>
        <v>5.1404641898460728</v>
      </c>
      <c r="H343" s="15">
        <f t="shared" si="74"/>
        <v>76.597035810153926</v>
      </c>
      <c r="I343" s="22">
        <f t="shared" si="79"/>
        <v>76.787328516588161</v>
      </c>
      <c r="J343" s="15">
        <f t="shared" si="71"/>
        <v>63.095559587949474</v>
      </c>
      <c r="K343" s="15">
        <f t="shared" si="75"/>
        <v>13.691768928638687</v>
      </c>
      <c r="L343" s="15">
        <f t="shared" si="76"/>
        <v>0</v>
      </c>
      <c r="M343" s="15">
        <f t="shared" si="80"/>
        <v>2.4814176057595533E-2</v>
      </c>
      <c r="N343" s="15">
        <f t="shared" si="77"/>
        <v>1.538478915570923E-2</v>
      </c>
      <c r="O343" s="15">
        <f t="shared" si="78"/>
        <v>5.1558489790017816</v>
      </c>
      <c r="P343" s="1">
        <f>'App MESURE'!T339</f>
        <v>3.6553973440863032</v>
      </c>
      <c r="Q343" s="83">
        <v>20.452556129032263</v>
      </c>
      <c r="R343" s="77">
        <f t="shared" si="72"/>
        <v>2.2513551087205319</v>
      </c>
    </row>
    <row r="344" spans="1:18" s="1" customFormat="1" x14ac:dyDescent="0.2">
      <c r="A344" s="16">
        <v>43405</v>
      </c>
      <c r="B344" s="1">
        <f t="shared" si="70"/>
        <v>11</v>
      </c>
      <c r="C344" s="46"/>
      <c r="D344" s="46"/>
      <c r="E344" s="46">
        <v>52.171428570000003</v>
      </c>
      <c r="F344" s="50">
        <v>61.881250000000001</v>
      </c>
      <c r="G344" s="15">
        <f t="shared" si="73"/>
        <v>3.2208682180436292</v>
      </c>
      <c r="H344" s="15">
        <f t="shared" si="74"/>
        <v>58.660381781956374</v>
      </c>
      <c r="I344" s="22">
        <f t="shared" si="79"/>
        <v>72.352150710595055</v>
      </c>
      <c r="J344" s="15">
        <f t="shared" si="71"/>
        <v>53.803718464164895</v>
      </c>
      <c r="K344" s="15">
        <f t="shared" si="75"/>
        <v>18.54843224643016</v>
      </c>
      <c r="L344" s="15">
        <f t="shared" si="76"/>
        <v>0.60475538285348251</v>
      </c>
      <c r="M344" s="15">
        <f t="shared" si="80"/>
        <v>0.61418476975536884</v>
      </c>
      <c r="N344" s="15">
        <f t="shared" si="77"/>
        <v>0.38079455724832867</v>
      </c>
      <c r="O344" s="15">
        <f t="shared" si="78"/>
        <v>3.6016627752919579</v>
      </c>
      <c r="P344" s="1">
        <f>'App MESURE'!T340</f>
        <v>2.0873277178605765</v>
      </c>
      <c r="Q344" s="83">
        <v>15.935222500000005</v>
      </c>
      <c r="R344" s="77">
        <f t="shared" si="72"/>
        <v>2.2932106661657055</v>
      </c>
    </row>
    <row r="345" spans="1:18" s="1" customFormat="1" x14ac:dyDescent="0.2">
      <c r="A345" s="16">
        <v>43435</v>
      </c>
      <c r="B345" s="1">
        <f t="shared" si="70"/>
        <v>12</v>
      </c>
      <c r="C345" s="46"/>
      <c r="D345" s="46"/>
      <c r="E345" s="46">
        <v>5.6857142859999996</v>
      </c>
      <c r="F345" s="50">
        <v>3.1312500000000001</v>
      </c>
      <c r="G345" s="15">
        <f t="shared" si="73"/>
        <v>0</v>
      </c>
      <c r="H345" s="15">
        <f t="shared" si="74"/>
        <v>3.1312500000000001</v>
      </c>
      <c r="I345" s="22">
        <f t="shared" si="79"/>
        <v>21.074926863576678</v>
      </c>
      <c r="J345" s="15">
        <f t="shared" si="71"/>
        <v>20.213478085625255</v>
      </c>
      <c r="K345" s="15">
        <f t="shared" si="75"/>
        <v>0.86144877795142349</v>
      </c>
      <c r="L345" s="15">
        <f t="shared" si="76"/>
        <v>0</v>
      </c>
      <c r="M345" s="15">
        <f t="shared" si="80"/>
        <v>0.23339021250704017</v>
      </c>
      <c r="N345" s="15">
        <f t="shared" si="77"/>
        <v>0.14470193175436491</v>
      </c>
      <c r="O345" s="15">
        <f t="shared" si="78"/>
        <v>0.14470193175436491</v>
      </c>
      <c r="P345" s="1">
        <f>'App MESURE'!T341</f>
        <v>0.11379648960316616</v>
      </c>
      <c r="Q345" s="83">
        <v>14.223659387096776</v>
      </c>
      <c r="R345" s="77">
        <f t="shared" si="72"/>
        <v>9.5514635456109265E-4</v>
      </c>
    </row>
    <row r="346" spans="1:18" s="1" customFormat="1" x14ac:dyDescent="0.2">
      <c r="A346" s="16">
        <v>43466</v>
      </c>
      <c r="B346" s="1">
        <f t="shared" ref="B346:B401" si="81">B334</f>
        <v>1</v>
      </c>
      <c r="C346" s="46"/>
      <c r="D346" s="46"/>
      <c r="E346" s="46">
        <v>23.20952381</v>
      </c>
      <c r="F346" s="50">
        <v>14.956250000000001</v>
      </c>
      <c r="G346" s="15">
        <f t="shared" si="73"/>
        <v>0</v>
      </c>
      <c r="H346" s="15">
        <f t="shared" si="74"/>
        <v>14.956250000000001</v>
      </c>
      <c r="I346" s="22">
        <f t="shared" si="79"/>
        <v>15.817698777951424</v>
      </c>
      <c r="J346" s="15">
        <f t="shared" si="71"/>
        <v>15.333023196729858</v>
      </c>
      <c r="K346" s="15">
        <f t="shared" si="75"/>
        <v>0.48467558122156618</v>
      </c>
      <c r="L346" s="15">
        <f t="shared" si="76"/>
        <v>0</v>
      </c>
      <c r="M346" s="15">
        <f t="shared" si="80"/>
        <v>8.8688280752675264E-2</v>
      </c>
      <c r="N346" s="15">
        <f t="shared" si="77"/>
        <v>5.498673406665866E-2</v>
      </c>
      <c r="O346" s="15">
        <f t="shared" si="78"/>
        <v>5.498673406665866E-2</v>
      </c>
      <c r="P346" s="1">
        <f>'App MESURE'!T342</f>
        <v>0.22989300450148756</v>
      </c>
      <c r="Q346" s="83">
        <v>12.259465403225807</v>
      </c>
      <c r="R346" s="77">
        <f t="shared" si="72"/>
        <v>3.05922034374215E-2</v>
      </c>
    </row>
    <row r="347" spans="1:18" s="1" customFormat="1" x14ac:dyDescent="0.2">
      <c r="A347" s="16">
        <v>43497</v>
      </c>
      <c r="B347" s="1">
        <f t="shared" si="81"/>
        <v>2</v>
      </c>
      <c r="C347" s="46"/>
      <c r="D347" s="46"/>
      <c r="E347" s="46">
        <v>17.461904759999999</v>
      </c>
      <c r="F347" s="50">
        <v>17.018750000000001</v>
      </c>
      <c r="G347" s="15">
        <f t="shared" si="73"/>
        <v>0</v>
      </c>
      <c r="H347" s="15">
        <f t="shared" si="74"/>
        <v>17.018750000000001</v>
      </c>
      <c r="I347" s="22">
        <f t="shared" si="79"/>
        <v>17.503425581221567</v>
      </c>
      <c r="J347" s="15">
        <f t="shared" si="71"/>
        <v>17.000438710134411</v>
      </c>
      <c r="K347" s="15">
        <f t="shared" si="75"/>
        <v>0.50298687108715612</v>
      </c>
      <c r="L347" s="15">
        <f t="shared" si="76"/>
        <v>0</v>
      </c>
      <c r="M347" s="15">
        <f t="shared" si="80"/>
        <v>3.3701546686016604E-2</v>
      </c>
      <c r="N347" s="15">
        <f t="shared" si="77"/>
        <v>2.0894958945330295E-2</v>
      </c>
      <c r="O347" s="15">
        <f t="shared" si="78"/>
        <v>2.0894958945330295E-2</v>
      </c>
      <c r="P347" s="1">
        <f>'App MESURE'!T343</f>
        <v>0.3878280747688268</v>
      </c>
      <c r="Q347" s="83">
        <v>14.223414803571432</v>
      </c>
      <c r="R347" s="77">
        <f t="shared" si="72"/>
        <v>0.13463991148793952</v>
      </c>
    </row>
    <row r="348" spans="1:18" s="1" customFormat="1" x14ac:dyDescent="0.2">
      <c r="A348" s="16">
        <v>43525</v>
      </c>
      <c r="B348" s="1">
        <f t="shared" si="81"/>
        <v>3</v>
      </c>
      <c r="C348" s="46"/>
      <c r="D348" s="46"/>
      <c r="E348" s="46">
        <v>27.65714286</v>
      </c>
      <c r="F348" s="50">
        <v>13.8125</v>
      </c>
      <c r="G348" s="15">
        <f t="shared" si="73"/>
        <v>0</v>
      </c>
      <c r="H348" s="15">
        <f t="shared" si="74"/>
        <v>13.8125</v>
      </c>
      <c r="I348" s="22">
        <f t="shared" si="79"/>
        <v>14.315486871087156</v>
      </c>
      <c r="J348" s="15">
        <f t="shared" si="71"/>
        <v>14.110591106635759</v>
      </c>
      <c r="K348" s="15">
        <f t="shared" si="75"/>
        <v>0.2048957644513969</v>
      </c>
      <c r="L348" s="15">
        <f t="shared" si="76"/>
        <v>0</v>
      </c>
      <c r="M348" s="15">
        <f t="shared" si="80"/>
        <v>1.2806587740686309E-2</v>
      </c>
      <c r="N348" s="15">
        <f t="shared" si="77"/>
        <v>7.9400843992255121E-3</v>
      </c>
      <c r="O348" s="15">
        <f t="shared" si="78"/>
        <v>7.9400843992255121E-3</v>
      </c>
      <c r="P348" s="1">
        <f>'App MESURE'!T344</f>
        <v>9.1672436764052026E-2</v>
      </c>
      <c r="Q348" s="83">
        <v>16.495503967741936</v>
      </c>
      <c r="R348" s="77">
        <f t="shared" si="72"/>
        <v>7.0111068325474681E-3</v>
      </c>
    </row>
    <row r="349" spans="1:18" s="1" customFormat="1" x14ac:dyDescent="0.2">
      <c r="A349" s="16">
        <v>43556</v>
      </c>
      <c r="B349" s="1">
        <f t="shared" si="81"/>
        <v>4</v>
      </c>
      <c r="C349" s="46"/>
      <c r="D349" s="46"/>
      <c r="E349" s="46">
        <v>31.914285710000001</v>
      </c>
      <c r="F349" s="50">
        <v>26</v>
      </c>
      <c r="G349" s="15">
        <f t="shared" si="73"/>
        <v>0</v>
      </c>
      <c r="H349" s="15">
        <f t="shared" si="74"/>
        <v>26</v>
      </c>
      <c r="I349" s="22">
        <f t="shared" si="79"/>
        <v>26.204895764451397</v>
      </c>
      <c r="J349" s="15">
        <f t="shared" si="71"/>
        <v>25.057530713511991</v>
      </c>
      <c r="K349" s="15">
        <f t="shared" si="75"/>
        <v>1.1473650509394062</v>
      </c>
      <c r="L349" s="15">
        <f t="shared" si="76"/>
        <v>0</v>
      </c>
      <c r="M349" s="15">
        <f t="shared" si="80"/>
        <v>4.8665033414607966E-3</v>
      </c>
      <c r="N349" s="15">
        <f t="shared" si="77"/>
        <v>3.0172320717056938E-3</v>
      </c>
      <c r="O349" s="15">
        <f t="shared" si="78"/>
        <v>3.0172320717056938E-3</v>
      </c>
      <c r="P349" s="1">
        <f>'App MESURE'!T345</f>
        <v>9.2110536820272121E-2</v>
      </c>
      <c r="Q349" s="83">
        <v>16.817889566666668</v>
      </c>
      <c r="R349" s="77">
        <f t="shared" si="72"/>
        <v>7.9376169510209302E-3</v>
      </c>
    </row>
    <row r="350" spans="1:18" s="1" customFormat="1" x14ac:dyDescent="0.2">
      <c r="A350" s="16">
        <v>43586</v>
      </c>
      <c r="B350" s="1">
        <f t="shared" si="81"/>
        <v>5</v>
      </c>
      <c r="C350" s="46"/>
      <c r="D350" s="46"/>
      <c r="E350" s="46">
        <v>4.55952381</v>
      </c>
      <c r="F350" s="50">
        <v>9.375E-2</v>
      </c>
      <c r="G350" s="15">
        <f t="shared" si="73"/>
        <v>0</v>
      </c>
      <c r="H350" s="15">
        <f t="shared" si="74"/>
        <v>9.375E-2</v>
      </c>
      <c r="I350" s="22">
        <f t="shared" si="79"/>
        <v>1.2411150509394062</v>
      </c>
      <c r="J350" s="15">
        <f t="shared" si="71"/>
        <v>1.2410406034907997</v>
      </c>
      <c r="K350" s="15">
        <f t="shared" si="75"/>
        <v>7.4447448606518307E-5</v>
      </c>
      <c r="L350" s="15">
        <f t="shared" si="76"/>
        <v>0</v>
      </c>
      <c r="M350" s="15">
        <f t="shared" si="80"/>
        <v>1.8492712697551028E-3</v>
      </c>
      <c r="N350" s="15">
        <f t="shared" si="77"/>
        <v>1.1465481872481636E-3</v>
      </c>
      <c r="O350" s="15">
        <f t="shared" si="78"/>
        <v>1.1465481872481636E-3</v>
      </c>
      <c r="P350" s="1">
        <f>'App MESURE'!T346</f>
        <v>5.2572006746409786E-2</v>
      </c>
      <c r="Q350" s="83">
        <v>20.780443806451611</v>
      </c>
      <c r="R350" s="77">
        <f t="shared" si="72"/>
        <v>2.6445777880200493E-3</v>
      </c>
    </row>
    <row r="351" spans="1:18" s="1" customFormat="1" x14ac:dyDescent="0.2">
      <c r="A351" s="16">
        <v>43617</v>
      </c>
      <c r="B351" s="1">
        <f t="shared" si="81"/>
        <v>6</v>
      </c>
      <c r="C351" s="46"/>
      <c r="D351" s="46"/>
      <c r="E351" s="46">
        <v>1.30952381</v>
      </c>
      <c r="F351" s="50">
        <v>2.1687500000000002</v>
      </c>
      <c r="G351" s="15">
        <f t="shared" si="73"/>
        <v>0</v>
      </c>
      <c r="H351" s="15">
        <f t="shared" si="74"/>
        <v>2.1687500000000002</v>
      </c>
      <c r="I351" s="22">
        <f t="shared" si="79"/>
        <v>2.1688244474486069</v>
      </c>
      <c r="J351" s="15">
        <f t="shared" si="71"/>
        <v>2.168423708886615</v>
      </c>
      <c r="K351" s="15">
        <f t="shared" si="75"/>
        <v>4.0073856199196456E-4</v>
      </c>
      <c r="L351" s="15">
        <f t="shared" si="76"/>
        <v>0</v>
      </c>
      <c r="M351" s="15">
        <f t="shared" si="80"/>
        <v>7.0272308250693915E-4</v>
      </c>
      <c r="N351" s="15">
        <f t="shared" si="77"/>
        <v>4.356883111543023E-4</v>
      </c>
      <c r="O351" s="15">
        <f t="shared" si="78"/>
        <v>4.356883111543023E-4</v>
      </c>
      <c r="P351" s="1">
        <f>'App MESURE'!T347</f>
        <v>4.2276655425237862E-2</v>
      </c>
      <c r="Q351" s="83">
        <v>20.717741000000004</v>
      </c>
      <c r="R351" s="77">
        <f t="shared" si="72"/>
        <v>1.7506665290418222E-3</v>
      </c>
    </row>
    <row r="352" spans="1:18" s="1" customFormat="1" x14ac:dyDescent="0.2">
      <c r="A352" s="16">
        <v>43647</v>
      </c>
      <c r="B352" s="1">
        <f t="shared" si="81"/>
        <v>7</v>
      </c>
      <c r="C352" s="46"/>
      <c r="D352" s="46"/>
      <c r="E352" s="46">
        <v>0.60476190500000004</v>
      </c>
      <c r="F352" s="50">
        <v>0.7</v>
      </c>
      <c r="G352" s="15">
        <f t="shared" si="73"/>
        <v>0</v>
      </c>
      <c r="H352" s="15">
        <f t="shared" si="74"/>
        <v>0.7</v>
      </c>
      <c r="I352" s="22">
        <f t="shared" si="79"/>
        <v>0.70040073856199192</v>
      </c>
      <c r="J352" s="15">
        <f t="shared" si="71"/>
        <v>0.70039015971141239</v>
      </c>
      <c r="K352" s="15">
        <f t="shared" si="75"/>
        <v>1.057885057953456E-5</v>
      </c>
      <c r="L352" s="15">
        <f t="shared" si="76"/>
        <v>0</v>
      </c>
      <c r="M352" s="15">
        <f t="shared" si="80"/>
        <v>2.6703477135263685E-4</v>
      </c>
      <c r="N352" s="15">
        <f t="shared" si="77"/>
        <v>1.6556155823863484E-4</v>
      </c>
      <c r="O352" s="15">
        <f t="shared" si="78"/>
        <v>1.6556155823863484E-4</v>
      </c>
      <c r="P352" s="1">
        <f>'App MESURE'!T348</f>
        <v>2.4862178190489616E-2</v>
      </c>
      <c r="Q352" s="83">
        <v>22.442952870967741</v>
      </c>
      <c r="R352" s="77">
        <f t="shared" si="72"/>
        <v>6.0992287308037584E-4</v>
      </c>
    </row>
    <row r="353" spans="1:18" s="1" customFormat="1" ht="13.5" thickBot="1" x14ac:dyDescent="0.25">
      <c r="A353" s="16">
        <v>43678</v>
      </c>
      <c r="B353" s="4">
        <f t="shared" si="81"/>
        <v>8</v>
      </c>
      <c r="C353" s="47"/>
      <c r="D353" s="47"/>
      <c r="E353" s="47">
        <v>2.345238095</v>
      </c>
      <c r="F353" s="57">
        <v>0.875</v>
      </c>
      <c r="G353" s="24">
        <f t="shared" si="73"/>
        <v>0</v>
      </c>
      <c r="H353" s="24">
        <f t="shared" si="74"/>
        <v>0.875</v>
      </c>
      <c r="I353" s="23">
        <f t="shared" si="79"/>
        <v>0.87501057885057953</v>
      </c>
      <c r="J353" s="24">
        <f t="shared" si="71"/>
        <v>0.87499301274380281</v>
      </c>
      <c r="K353" s="24">
        <f t="shared" si="75"/>
        <v>1.7566106776722989E-5</v>
      </c>
      <c r="L353" s="24">
        <f t="shared" si="76"/>
        <v>0</v>
      </c>
      <c r="M353" s="24">
        <f t="shared" si="80"/>
        <v>1.0147321311400201E-4</v>
      </c>
      <c r="N353" s="24">
        <f t="shared" si="77"/>
        <v>6.2913392130681251E-5</v>
      </c>
      <c r="O353" s="24">
        <f t="shared" si="78"/>
        <v>6.2913392130681251E-5</v>
      </c>
      <c r="P353" s="4">
        <f>'App MESURE'!T349</f>
        <v>1.9824027543958692E-2</v>
      </c>
      <c r="Q353" s="84">
        <v>23.584767903225806</v>
      </c>
      <c r="R353" s="78">
        <f t="shared" si="72"/>
        <v>3.9050163252157735E-4</v>
      </c>
    </row>
    <row r="354" spans="1:18" s="1" customFormat="1" x14ac:dyDescent="0.2">
      <c r="A354" s="16">
        <v>43709</v>
      </c>
      <c r="B354" s="1">
        <f t="shared" si="81"/>
        <v>9</v>
      </c>
      <c r="C354" s="46"/>
      <c r="D354" s="46"/>
      <c r="E354" s="46">
        <v>7.4976190479999998</v>
      </c>
      <c r="F354" s="50">
        <v>4.6375000000000002</v>
      </c>
      <c r="G354" s="15">
        <f t="shared" si="73"/>
        <v>0</v>
      </c>
      <c r="H354" s="15">
        <f t="shared" si="74"/>
        <v>4.6375000000000002</v>
      </c>
      <c r="I354" s="22">
        <f t="shared" si="79"/>
        <v>4.6375175661067765</v>
      </c>
      <c r="J354" s="15">
        <f t="shared" si="71"/>
        <v>4.6345771745941606</v>
      </c>
      <c r="K354" s="15">
        <f t="shared" si="75"/>
        <v>2.9403915126158253E-3</v>
      </c>
      <c r="L354" s="15">
        <f t="shared" si="76"/>
        <v>0</v>
      </c>
      <c r="M354" s="15">
        <f t="shared" si="80"/>
        <v>3.8559820983320763E-5</v>
      </c>
      <c r="N354" s="15">
        <f t="shared" si="77"/>
        <v>2.3907089009658873E-5</v>
      </c>
      <c r="O354" s="15">
        <f t="shared" si="78"/>
        <v>2.3907089009658873E-5</v>
      </c>
      <c r="P354" s="1">
        <f>'App MESURE'!T350</f>
        <v>1.1062026419557055E-2</v>
      </c>
      <c r="Q354" s="83">
        <v>22.744364466666656</v>
      </c>
      <c r="R354" s="77">
        <f t="shared" si="72"/>
        <v>1.2184007835540409E-4</v>
      </c>
    </row>
    <row r="355" spans="1:18" s="1" customFormat="1" x14ac:dyDescent="0.2">
      <c r="A355" s="16">
        <v>43739</v>
      </c>
      <c r="B355" s="1">
        <f t="shared" si="81"/>
        <v>10</v>
      </c>
      <c r="C355" s="46"/>
      <c r="D355" s="46"/>
      <c r="E355" s="46">
        <v>18.07857143</v>
      </c>
      <c r="F355" s="50">
        <v>12.875</v>
      </c>
      <c r="G355" s="15">
        <f t="shared" si="73"/>
        <v>0</v>
      </c>
      <c r="H355" s="15">
        <f t="shared" si="74"/>
        <v>12.875</v>
      </c>
      <c r="I355" s="22">
        <f t="shared" si="79"/>
        <v>12.877940391512617</v>
      </c>
      <c r="J355" s="15">
        <f t="shared" si="71"/>
        <v>12.784215931919785</v>
      </c>
      <c r="K355" s="15">
        <f t="shared" si="75"/>
        <v>9.3724459592831266E-2</v>
      </c>
      <c r="L355" s="15">
        <f t="shared" si="76"/>
        <v>0</v>
      </c>
      <c r="M355" s="15">
        <f t="shared" si="80"/>
        <v>1.465273197366189E-5</v>
      </c>
      <c r="N355" s="15">
        <f t="shared" si="77"/>
        <v>9.0846938236703713E-6</v>
      </c>
      <c r="O355" s="15">
        <f t="shared" si="78"/>
        <v>9.0846938236703713E-6</v>
      </c>
      <c r="P355" s="1">
        <f>'App MESURE'!T351</f>
        <v>9.0905761665666888E-3</v>
      </c>
      <c r="Q355" s="83">
        <v>19.859945032258072</v>
      </c>
      <c r="R355" s="77">
        <f t="shared" si="72"/>
        <v>8.2473487369504164E-5</v>
      </c>
    </row>
    <row r="356" spans="1:18" s="1" customFormat="1" x14ac:dyDescent="0.2">
      <c r="A356" s="16">
        <v>43770</v>
      </c>
      <c r="B356" s="1">
        <f t="shared" si="81"/>
        <v>11</v>
      </c>
      <c r="C356" s="46"/>
      <c r="D356" s="46"/>
      <c r="E356" s="46">
        <v>38.116666670000001</v>
      </c>
      <c r="F356" s="50">
        <v>34.225000000000001</v>
      </c>
      <c r="G356" s="15">
        <f t="shared" si="73"/>
        <v>0.5472099948060426</v>
      </c>
      <c r="H356" s="15">
        <f t="shared" si="74"/>
        <v>33.677790005193955</v>
      </c>
      <c r="I356" s="22">
        <f t="shared" si="79"/>
        <v>33.77151446478679</v>
      </c>
      <c r="J356" s="15">
        <f t="shared" si="71"/>
        <v>31.225425929814833</v>
      </c>
      <c r="K356" s="15">
        <f t="shared" si="75"/>
        <v>2.5460885349719575</v>
      </c>
      <c r="L356" s="15">
        <f t="shared" si="76"/>
        <v>0</v>
      </c>
      <c r="M356" s="15">
        <f t="shared" si="80"/>
        <v>5.5680381499915191E-6</v>
      </c>
      <c r="N356" s="15">
        <f t="shared" si="77"/>
        <v>3.4521836529947417E-6</v>
      </c>
      <c r="O356" s="15">
        <f t="shared" si="78"/>
        <v>0.54721344698969554</v>
      </c>
      <c r="P356" s="1">
        <f>'App MESURE'!T352</f>
        <v>1.4347776841207664E-2</v>
      </c>
      <c r="Q356" s="83">
        <v>16.198646</v>
      </c>
      <c r="R356" s="77">
        <f t="shared" si="72"/>
        <v>0.28394582242279703</v>
      </c>
    </row>
    <row r="357" spans="1:18" s="1" customFormat="1" x14ac:dyDescent="0.2">
      <c r="A357" s="16">
        <v>43800</v>
      </c>
      <c r="B357" s="1">
        <f t="shared" si="81"/>
        <v>12</v>
      </c>
      <c r="C357" s="46"/>
      <c r="D357" s="46"/>
      <c r="E357" s="46">
        <v>40.700000000000003</v>
      </c>
      <c r="F357" s="50">
        <v>34.306249999999999</v>
      </c>
      <c r="G357" s="15">
        <f t="shared" si="73"/>
        <v>0.55506480992515839</v>
      </c>
      <c r="H357" s="15">
        <f t="shared" si="74"/>
        <v>33.751185190074843</v>
      </c>
      <c r="I357" s="22">
        <f t="shared" si="79"/>
        <v>36.2972737250468</v>
      </c>
      <c r="J357" s="15">
        <f t="shared" si="71"/>
        <v>32.618973512567479</v>
      </c>
      <c r="K357" s="15">
        <f t="shared" si="75"/>
        <v>3.6783002124793214</v>
      </c>
      <c r="L357" s="15">
        <f t="shared" si="76"/>
        <v>0</v>
      </c>
      <c r="M357" s="15">
        <f t="shared" si="80"/>
        <v>2.1158544969967774E-6</v>
      </c>
      <c r="N357" s="15">
        <f t="shared" si="77"/>
        <v>1.3118297881380019E-6</v>
      </c>
      <c r="O357" s="15">
        <f t="shared" si="78"/>
        <v>0.55506612175494652</v>
      </c>
      <c r="P357" s="1">
        <f>'App MESURE'!T353</f>
        <v>1.7802195784503012</v>
      </c>
      <c r="Q357" s="83">
        <v>14.803811322580643</v>
      </c>
      <c r="R357" s="77">
        <f t="shared" si="72"/>
        <v>1.501000992452576</v>
      </c>
    </row>
    <row r="358" spans="1:18" s="1" customFormat="1" x14ac:dyDescent="0.2">
      <c r="A358" s="16">
        <v>43831</v>
      </c>
      <c r="B358" s="1">
        <f t="shared" si="81"/>
        <v>1</v>
      </c>
      <c r="C358" s="46"/>
      <c r="D358" s="46"/>
      <c r="E358" s="46">
        <v>21.39285714</v>
      </c>
      <c r="F358" s="50">
        <v>17.556249999999999</v>
      </c>
      <c r="G358" s="15">
        <f t="shared" si="73"/>
        <v>0</v>
      </c>
      <c r="H358" s="15">
        <f t="shared" si="74"/>
        <v>17.556249999999999</v>
      </c>
      <c r="I358" s="22">
        <f t="shared" si="79"/>
        <v>21.23455021247932</v>
      </c>
      <c r="J358" s="15">
        <f t="shared" si="71"/>
        <v>20.173095929130341</v>
      </c>
      <c r="K358" s="15">
        <f t="shared" si="75"/>
        <v>1.0614542833489793</v>
      </c>
      <c r="L358" s="15">
        <f t="shared" si="76"/>
        <v>0</v>
      </c>
      <c r="M358" s="15">
        <f t="shared" si="80"/>
        <v>8.0402470885877547E-7</v>
      </c>
      <c r="N358" s="15">
        <f t="shared" si="77"/>
        <v>4.9849531949244075E-7</v>
      </c>
      <c r="O358" s="15">
        <f t="shared" si="78"/>
        <v>4.9849531949244075E-7</v>
      </c>
      <c r="P358" s="1">
        <f>'App MESURE'!T354</f>
        <v>5.060055649341938E-2</v>
      </c>
      <c r="Q358" s="83">
        <v>12.766237177419358</v>
      </c>
      <c r="R358" s="77">
        <f t="shared" si="72"/>
        <v>2.560365869411072E-3</v>
      </c>
    </row>
    <row r="359" spans="1:18" s="1" customFormat="1" x14ac:dyDescent="0.2">
      <c r="A359" s="16">
        <v>43862</v>
      </c>
      <c r="B359" s="1">
        <f t="shared" si="81"/>
        <v>2</v>
      </c>
      <c r="C359" s="46"/>
      <c r="D359" s="46"/>
      <c r="E359" s="46">
        <v>0.56428571400000005</v>
      </c>
      <c r="F359" s="50">
        <v>0.76249999999999996</v>
      </c>
      <c r="G359" s="15">
        <f t="shared" si="73"/>
        <v>0</v>
      </c>
      <c r="H359" s="15">
        <f t="shared" si="74"/>
        <v>0.76249999999999996</v>
      </c>
      <c r="I359" s="22">
        <f t="shared" si="79"/>
        <v>1.8239542833489792</v>
      </c>
      <c r="J359" s="15">
        <f t="shared" si="71"/>
        <v>1.8234716097724477</v>
      </c>
      <c r="K359" s="15">
        <f t="shared" si="75"/>
        <v>4.8267357653153375E-4</v>
      </c>
      <c r="L359" s="15">
        <f t="shared" si="76"/>
        <v>0</v>
      </c>
      <c r="M359" s="15">
        <f t="shared" si="80"/>
        <v>3.0552938936633473E-7</v>
      </c>
      <c r="N359" s="15">
        <f t="shared" si="77"/>
        <v>1.8942822140712753E-7</v>
      </c>
      <c r="O359" s="15">
        <f t="shared" si="78"/>
        <v>1.8942822140712753E-7</v>
      </c>
      <c r="P359" s="1">
        <f>'App MESURE'!T355</f>
        <v>1.2704901630382362E-2</v>
      </c>
      <c r="Q359" s="83">
        <v>15.719326672413796</v>
      </c>
      <c r="R359" s="77">
        <f t="shared" si="72"/>
        <v>1.6140971213973745E-4</v>
      </c>
    </row>
    <row r="360" spans="1:18" s="1" customFormat="1" x14ac:dyDescent="0.2">
      <c r="A360" s="16">
        <v>43891</v>
      </c>
      <c r="B360" s="1">
        <f t="shared" si="81"/>
        <v>3</v>
      </c>
      <c r="C360" s="46"/>
      <c r="D360" s="46"/>
      <c r="E360" s="46">
        <v>41.1</v>
      </c>
      <c r="F360" s="50">
        <v>30.637499999999999</v>
      </c>
      <c r="G360" s="15">
        <f t="shared" si="73"/>
        <v>0.20038969646968655</v>
      </c>
      <c r="H360" s="15">
        <f t="shared" si="74"/>
        <v>30.437110303530314</v>
      </c>
      <c r="I360" s="22">
        <f t="shared" si="79"/>
        <v>30.437592977106846</v>
      </c>
      <c r="J360" s="15">
        <f t="shared" si="71"/>
        <v>28.424155114021236</v>
      </c>
      <c r="K360" s="15">
        <f t="shared" si="75"/>
        <v>2.0134378630856098</v>
      </c>
      <c r="L360" s="15">
        <f t="shared" si="76"/>
        <v>0</v>
      </c>
      <c r="M360" s="15">
        <f t="shared" si="80"/>
        <v>1.161011679592072E-7</v>
      </c>
      <c r="N360" s="15">
        <f t="shared" si="77"/>
        <v>7.1982724134708462E-8</v>
      </c>
      <c r="O360" s="15">
        <f t="shared" si="78"/>
        <v>0.20038976845241069</v>
      </c>
      <c r="P360" s="1">
        <f>'App MESURE'!T356</f>
        <v>1.1938226531997222E-2</v>
      </c>
      <c r="Q360" s="83">
        <v>15.756161467741935</v>
      </c>
      <c r="R360" s="77">
        <f t="shared" si="72"/>
        <v>3.5513983652181356E-2</v>
      </c>
    </row>
    <row r="361" spans="1:18" s="1" customFormat="1" x14ac:dyDescent="0.2">
      <c r="A361" s="16">
        <v>43922</v>
      </c>
      <c r="B361" s="1">
        <f t="shared" si="81"/>
        <v>4</v>
      </c>
      <c r="C361" s="46"/>
      <c r="D361" s="46"/>
      <c r="E361" s="46">
        <v>44.242857139999998</v>
      </c>
      <c r="F361" s="50">
        <v>21.524999999999999</v>
      </c>
      <c r="G361" s="15">
        <f t="shared" si="73"/>
        <v>0</v>
      </c>
      <c r="H361" s="15">
        <f t="shared" si="74"/>
        <v>21.524999999999999</v>
      </c>
      <c r="I361" s="22">
        <f t="shared" si="79"/>
        <v>23.538437863085608</v>
      </c>
      <c r="J361" s="15">
        <f t="shared" si="71"/>
        <v>22.796264076703327</v>
      </c>
      <c r="K361" s="15">
        <f t="shared" si="75"/>
        <v>0.74217378638228126</v>
      </c>
      <c r="L361" s="15">
        <f t="shared" si="76"/>
        <v>0</v>
      </c>
      <c r="M361" s="15">
        <f t="shared" si="80"/>
        <v>4.4118443824498738E-8</v>
      </c>
      <c r="N361" s="15">
        <f t="shared" si="77"/>
        <v>2.7353435171189216E-8</v>
      </c>
      <c r="O361" s="15">
        <f t="shared" si="78"/>
        <v>2.7353435171189216E-8</v>
      </c>
      <c r="P361" s="1">
        <f>'App MESURE'!T357</f>
        <v>0.29177463744257404</v>
      </c>
      <c r="Q361" s="83">
        <v>17.76072173333333</v>
      </c>
      <c r="R361" s="77">
        <f t="shared" si="72"/>
        <v>8.513242309266901E-2</v>
      </c>
    </row>
    <row r="362" spans="1:18" s="1" customFormat="1" x14ac:dyDescent="0.2">
      <c r="A362" s="16">
        <v>43952</v>
      </c>
      <c r="B362" s="1">
        <f t="shared" si="81"/>
        <v>5</v>
      </c>
      <c r="C362" s="46"/>
      <c r="D362" s="46"/>
      <c r="E362" s="46">
        <v>34.838095240000001</v>
      </c>
      <c r="F362" s="50">
        <v>36.225000000000001</v>
      </c>
      <c r="G362" s="15">
        <f t="shared" si="73"/>
        <v>0.74055929004582288</v>
      </c>
      <c r="H362" s="15">
        <f t="shared" si="74"/>
        <v>35.484440709954178</v>
      </c>
      <c r="I362" s="22">
        <f t="shared" si="79"/>
        <v>36.22661449633646</v>
      </c>
      <c r="J362" s="15">
        <f t="shared" si="71"/>
        <v>34.500836878933242</v>
      </c>
      <c r="K362" s="15">
        <f t="shared" si="75"/>
        <v>1.7257776174032173</v>
      </c>
      <c r="L362" s="15">
        <f t="shared" si="76"/>
        <v>0</v>
      </c>
      <c r="M362" s="15">
        <f t="shared" si="80"/>
        <v>1.6765008653309522E-8</v>
      </c>
      <c r="N362" s="15">
        <f t="shared" si="77"/>
        <v>1.0394305365051904E-8</v>
      </c>
      <c r="O362" s="15">
        <f t="shared" si="78"/>
        <v>0.7405593004401283</v>
      </c>
      <c r="P362" s="1">
        <f>'App MESURE'!T358</f>
        <v>2.6421814390633096</v>
      </c>
      <c r="Q362" s="83">
        <v>20.75807641935484</v>
      </c>
      <c r="R362" s="77">
        <f t="shared" si="72"/>
        <v>3.6161667581018015</v>
      </c>
    </row>
    <row r="363" spans="1:18" s="1" customFormat="1" x14ac:dyDescent="0.2">
      <c r="A363" s="16">
        <v>43983</v>
      </c>
      <c r="B363" s="1">
        <f t="shared" si="81"/>
        <v>6</v>
      </c>
      <c r="C363" s="46"/>
      <c r="D363" s="46"/>
      <c r="E363" s="46">
        <v>2.414285714</v>
      </c>
      <c r="F363" s="50">
        <v>5.6062500000000002</v>
      </c>
      <c r="G363" s="15">
        <f t="shared" si="73"/>
        <v>0</v>
      </c>
      <c r="H363" s="15">
        <f t="shared" si="74"/>
        <v>5.6062500000000002</v>
      </c>
      <c r="I363" s="22">
        <f t="shared" si="79"/>
        <v>7.3320276174032175</v>
      </c>
      <c r="J363" s="15">
        <f t="shared" si="71"/>
        <v>7.3188965464112217</v>
      </c>
      <c r="K363" s="15">
        <f t="shared" si="75"/>
        <v>1.3131070991995841E-2</v>
      </c>
      <c r="L363" s="15">
        <f t="shared" si="76"/>
        <v>0</v>
      </c>
      <c r="M363" s="15">
        <f t="shared" si="80"/>
        <v>6.370703288257618E-9</v>
      </c>
      <c r="N363" s="15">
        <f t="shared" si="77"/>
        <v>3.9498360387197227E-9</v>
      </c>
      <c r="O363" s="15">
        <f t="shared" si="78"/>
        <v>3.9498360387197227E-9</v>
      </c>
      <c r="P363" s="1">
        <f>'App MESURE'!T359</f>
        <v>1.2704901630382362E-2</v>
      </c>
      <c r="Q363" s="83">
        <v>21.865614899999994</v>
      </c>
      <c r="R363" s="77">
        <f t="shared" si="72"/>
        <v>1.6141442507315137E-4</v>
      </c>
    </row>
    <row r="364" spans="1:18" s="1" customFormat="1" x14ac:dyDescent="0.2">
      <c r="A364" s="16">
        <v>44013</v>
      </c>
      <c r="B364" s="1">
        <f t="shared" si="81"/>
        <v>7</v>
      </c>
      <c r="C364" s="46"/>
      <c r="D364" s="46"/>
      <c r="E364" s="46">
        <v>2.8738095239999999</v>
      </c>
      <c r="F364" s="50">
        <v>8.7499999999999994E-2</v>
      </c>
      <c r="G364" s="15">
        <f t="shared" si="73"/>
        <v>0</v>
      </c>
      <c r="H364" s="15">
        <f t="shared" si="74"/>
        <v>8.7499999999999994E-2</v>
      </c>
      <c r="I364" s="22">
        <f t="shared" si="79"/>
        <v>0.10063107099199584</v>
      </c>
      <c r="J364" s="15">
        <f t="shared" si="71"/>
        <v>0.10063104796112332</v>
      </c>
      <c r="K364" s="15">
        <f t="shared" si="75"/>
        <v>2.303087251465108E-8</v>
      </c>
      <c r="L364" s="15">
        <f t="shared" si="76"/>
        <v>0</v>
      </c>
      <c r="M364" s="15">
        <f t="shared" si="80"/>
        <v>2.4208672495378952E-9</v>
      </c>
      <c r="N364" s="15">
        <f t="shared" si="77"/>
        <v>1.500937694713495E-9</v>
      </c>
      <c r="O364" s="15">
        <f t="shared" si="78"/>
        <v>1.500937694713495E-9</v>
      </c>
      <c r="P364" s="1">
        <f>'App MESURE'!T360</f>
        <v>4.4905255762558334E-3</v>
      </c>
      <c r="Q364" s="83">
        <v>24.646737516129036</v>
      </c>
      <c r="R364" s="77">
        <f t="shared" si="72"/>
        <v>2.0164806471011827E-5</v>
      </c>
    </row>
    <row r="365" spans="1:18" s="1" customFormat="1" ht="13.5" thickBot="1" x14ac:dyDescent="0.25">
      <c r="A365" s="16">
        <v>44044</v>
      </c>
      <c r="B365" s="4">
        <f t="shared" si="81"/>
        <v>8</v>
      </c>
      <c r="C365" s="47"/>
      <c r="D365" s="47"/>
      <c r="E365" s="47">
        <v>1.8261904760000001</v>
      </c>
      <c r="F365" s="57">
        <v>8.7499999999999994E-2</v>
      </c>
      <c r="G365" s="24">
        <f t="shared" si="73"/>
        <v>0</v>
      </c>
      <c r="H365" s="24">
        <f t="shared" si="74"/>
        <v>8.7499999999999994E-2</v>
      </c>
      <c r="I365" s="23">
        <f t="shared" si="79"/>
        <v>8.7500023030872509E-2</v>
      </c>
      <c r="J365" s="24">
        <f t="shared" si="71"/>
        <v>8.7500006699028812E-2</v>
      </c>
      <c r="K365" s="24">
        <f t="shared" si="75"/>
        <v>1.6331843696870685E-8</v>
      </c>
      <c r="L365" s="24">
        <f t="shared" si="76"/>
        <v>0</v>
      </c>
      <c r="M365" s="24">
        <f t="shared" si="80"/>
        <v>9.1992955482440024E-10</v>
      </c>
      <c r="N365" s="24">
        <f t="shared" si="77"/>
        <v>5.7035632399112818E-10</v>
      </c>
      <c r="O365" s="24">
        <f t="shared" si="78"/>
        <v>5.7035632399112818E-10</v>
      </c>
      <c r="P365" s="4">
        <f>'App MESURE'!T361</f>
        <v>2.4095503092104471E-3</v>
      </c>
      <c r="Q365" s="84">
        <v>24.104621064516127</v>
      </c>
      <c r="R365" s="78">
        <f t="shared" si="72"/>
        <v>5.8059299440119736E-6</v>
      </c>
    </row>
    <row r="366" spans="1:18" s="1" customFormat="1" x14ac:dyDescent="0.2">
      <c r="A366" s="16">
        <v>44075</v>
      </c>
      <c r="B366" s="1">
        <f t="shared" si="81"/>
        <v>9</v>
      </c>
      <c r="C366" s="46"/>
      <c r="D366" s="46"/>
      <c r="E366" s="46">
        <v>5.4214285709999999</v>
      </c>
      <c r="F366" s="50">
        <v>4.3187499999999996</v>
      </c>
      <c r="G366" s="15">
        <f t="shared" si="73"/>
        <v>0</v>
      </c>
      <c r="H366" s="15">
        <f t="shared" si="74"/>
        <v>4.3187499999999996</v>
      </c>
      <c r="I366" s="22">
        <f t="shared" si="79"/>
        <v>4.3187500163318431</v>
      </c>
      <c r="J366" s="15">
        <f t="shared" si="71"/>
        <v>4.3165144042950709</v>
      </c>
      <c r="K366" s="15">
        <f t="shared" si="75"/>
        <v>2.2356120367721388E-3</v>
      </c>
      <c r="L366" s="15">
        <f t="shared" si="76"/>
        <v>0</v>
      </c>
      <c r="M366" s="15">
        <f t="shared" si="80"/>
        <v>3.4957323083327205E-10</v>
      </c>
      <c r="N366" s="15">
        <f t="shared" si="77"/>
        <v>2.1673540311662867E-10</v>
      </c>
      <c r="O366" s="15">
        <f t="shared" si="78"/>
        <v>2.1673540311662867E-10</v>
      </c>
      <c r="P366" s="1">
        <f>'App MESURE'!T362</f>
        <v>0</v>
      </c>
      <c r="Q366" s="83">
        <v>23.1747497</v>
      </c>
      <c r="R366" s="77">
        <f t="shared" si="72"/>
        <v>4.6974234964127533E-20</v>
      </c>
    </row>
    <row r="367" spans="1:18" s="1" customFormat="1" x14ac:dyDescent="0.2">
      <c r="A367" s="16">
        <v>44105</v>
      </c>
      <c r="B367" s="1">
        <f t="shared" si="81"/>
        <v>10</v>
      </c>
      <c r="C367" s="46"/>
      <c r="D367" s="46"/>
      <c r="E367" s="46">
        <v>24.057142859999999</v>
      </c>
      <c r="F367" s="50">
        <v>8.5374999999999996</v>
      </c>
      <c r="G367" s="15">
        <f t="shared" si="73"/>
        <v>0</v>
      </c>
      <c r="H367" s="15">
        <f t="shared" si="74"/>
        <v>8.5374999999999996</v>
      </c>
      <c r="I367" s="22">
        <f t="shared" si="79"/>
        <v>8.5397356120367718</v>
      </c>
      <c r="J367" s="15">
        <f t="shared" si="71"/>
        <v>8.5103004383086738</v>
      </c>
      <c r="K367" s="15">
        <f t="shared" si="75"/>
        <v>2.9435173728098007E-2</v>
      </c>
      <c r="L367" s="15">
        <f t="shared" si="76"/>
        <v>0</v>
      </c>
      <c r="M367" s="15">
        <f t="shared" si="80"/>
        <v>1.3283782771664338E-10</v>
      </c>
      <c r="N367" s="15">
        <f t="shared" si="77"/>
        <v>8.2359453184318899E-11</v>
      </c>
      <c r="O367" s="15">
        <f t="shared" si="78"/>
        <v>8.2359453184318899E-11</v>
      </c>
      <c r="P367" s="1">
        <f>'App MESURE'!T363</f>
        <v>1.0952501405502032E-4</v>
      </c>
      <c r="Q367" s="83">
        <v>19.377069258064516</v>
      </c>
      <c r="R367" s="77">
        <f t="shared" si="72"/>
        <v>1.1995710662918647E-8</v>
      </c>
    </row>
    <row r="368" spans="1:18" s="1" customFormat="1" x14ac:dyDescent="0.2">
      <c r="A368" s="16">
        <v>44136</v>
      </c>
      <c r="B368" s="1">
        <f t="shared" si="81"/>
        <v>11</v>
      </c>
      <c r="C368" s="46"/>
      <c r="D368" s="46"/>
      <c r="E368" s="46">
        <v>38.43571429</v>
      </c>
      <c r="F368" s="50">
        <v>46.331249999999997</v>
      </c>
      <c r="G368" s="15">
        <f t="shared" si="73"/>
        <v>1.7175774475543373</v>
      </c>
      <c r="H368" s="15">
        <f t="shared" si="74"/>
        <v>44.613672552445657</v>
      </c>
      <c r="I368" s="22">
        <f t="shared" si="79"/>
        <v>44.643107726173753</v>
      </c>
      <c r="J368" s="15">
        <f t="shared" si="71"/>
        <v>40.140729317187031</v>
      </c>
      <c r="K368" s="15">
        <f t="shared" si="75"/>
        <v>4.502378408986722</v>
      </c>
      <c r="L368" s="15">
        <f t="shared" si="76"/>
        <v>0</v>
      </c>
      <c r="M368" s="15">
        <f t="shared" si="80"/>
        <v>5.0478374532324478E-11</v>
      </c>
      <c r="N368" s="15">
        <f t="shared" si="77"/>
        <v>3.1296592210041179E-11</v>
      </c>
      <c r="O368" s="15">
        <f t="shared" si="78"/>
        <v>1.7175774475856338</v>
      </c>
      <c r="P368" s="1">
        <f>'App MESURE'!T364</f>
        <v>0.77740854976253393</v>
      </c>
      <c r="Q368" s="83">
        <v>17.794203833333331</v>
      </c>
      <c r="R368" s="77">
        <f t="shared" si="72"/>
        <v>0.88391755643390235</v>
      </c>
    </row>
    <row r="369" spans="1:18" s="1" customFormat="1" x14ac:dyDescent="0.2">
      <c r="A369" s="16">
        <v>44166</v>
      </c>
      <c r="B369" s="1">
        <f t="shared" si="81"/>
        <v>12</v>
      </c>
      <c r="C369" s="46"/>
      <c r="D369" s="46"/>
      <c r="E369" s="46">
        <v>33.43571429</v>
      </c>
      <c r="F369" s="50">
        <v>30.45</v>
      </c>
      <c r="G369" s="15">
        <f t="shared" si="73"/>
        <v>0.18226320004095714</v>
      </c>
      <c r="H369" s="15">
        <f t="shared" si="74"/>
        <v>30.267736799959042</v>
      </c>
      <c r="I369" s="22">
        <f t="shared" si="79"/>
        <v>34.770115208945768</v>
      </c>
      <c r="J369" s="15">
        <f t="shared" si="71"/>
        <v>31.450131502659083</v>
      </c>
      <c r="K369" s="15">
        <f t="shared" si="75"/>
        <v>3.3199837062866848</v>
      </c>
      <c r="L369" s="15">
        <f t="shared" si="76"/>
        <v>0</v>
      </c>
      <c r="M369" s="15">
        <f t="shared" si="80"/>
        <v>1.9181782322283299E-11</v>
      </c>
      <c r="N369" s="15">
        <f t="shared" si="77"/>
        <v>1.1892705039815645E-11</v>
      </c>
      <c r="O369" s="15">
        <f t="shared" si="78"/>
        <v>0.18226320005284985</v>
      </c>
      <c r="P369" s="1">
        <f>'App MESURE'!T365</f>
        <v>1.3538386987341069</v>
      </c>
      <c r="Q369" s="83">
        <v>14.684721935483871</v>
      </c>
      <c r="R369" s="77">
        <f t="shared" si="72"/>
        <v>1.372589149110236</v>
      </c>
    </row>
    <row r="370" spans="1:18" s="1" customFormat="1" x14ac:dyDescent="0.2">
      <c r="A370" s="16">
        <v>44197</v>
      </c>
      <c r="B370" s="1">
        <f t="shared" si="81"/>
        <v>1</v>
      </c>
      <c r="C370" s="46"/>
      <c r="D370" s="46"/>
      <c r="E370" s="46">
        <v>94.871428570000006</v>
      </c>
      <c r="F370" s="50">
        <v>97.581249999999997</v>
      </c>
      <c r="G370" s="15">
        <f t="shared" si="73"/>
        <v>6.6721531380737069</v>
      </c>
      <c r="H370" s="15">
        <f t="shared" si="74"/>
        <v>90.909096861926287</v>
      </c>
      <c r="I370" s="22">
        <f t="shared" si="79"/>
        <v>94.229080568212964</v>
      </c>
      <c r="J370" s="15">
        <f t="shared" si="71"/>
        <v>53.066327904815545</v>
      </c>
      <c r="K370" s="15">
        <f t="shared" si="75"/>
        <v>41.16275266339742</v>
      </c>
      <c r="L370" s="15">
        <f t="shared" si="76"/>
        <v>4.4303795931620513</v>
      </c>
      <c r="M370" s="15">
        <f t="shared" si="80"/>
        <v>4.4303795931693406</v>
      </c>
      <c r="N370" s="15">
        <f t="shared" si="77"/>
        <v>2.7468353477649909</v>
      </c>
      <c r="O370" s="15">
        <f t="shared" si="78"/>
        <v>9.4189884858386979</v>
      </c>
      <c r="P370" s="1">
        <f>'App MESURE'!T366</f>
        <v>12.058375472415566</v>
      </c>
      <c r="Q370" s="83">
        <v>12.67636706451613</v>
      </c>
      <c r="R370" s="77">
        <f t="shared" si="72"/>
        <v>6.966363664911321</v>
      </c>
    </row>
    <row r="371" spans="1:18" s="1" customFormat="1" x14ac:dyDescent="0.2">
      <c r="A371" s="16">
        <v>44228</v>
      </c>
      <c r="B371" s="1">
        <f t="shared" si="81"/>
        <v>2</v>
      </c>
      <c r="C371" s="46"/>
      <c r="D371" s="46"/>
      <c r="E371" s="46">
        <v>45.242857139999998</v>
      </c>
      <c r="F371" s="50">
        <v>73.3</v>
      </c>
      <c r="G371" s="15">
        <f t="shared" si="73"/>
        <v>4.3247718505532493</v>
      </c>
      <c r="H371" s="15">
        <f t="shared" si="74"/>
        <v>68.97522814944675</v>
      </c>
      <c r="I371" s="22">
        <f t="shared" si="79"/>
        <v>105.70760121968212</v>
      </c>
      <c r="J371" s="15">
        <f t="shared" si="71"/>
        <v>59.477067109464251</v>
      </c>
      <c r="K371" s="15">
        <f t="shared" si="75"/>
        <v>46.230534110217867</v>
      </c>
      <c r="L371" s="15">
        <f t="shared" si="76"/>
        <v>5.2876871327228123</v>
      </c>
      <c r="M371" s="15">
        <f t="shared" si="80"/>
        <v>6.9712313781271629</v>
      </c>
      <c r="N371" s="15">
        <f t="shared" si="77"/>
        <v>4.322163454438841</v>
      </c>
      <c r="O371" s="15">
        <f t="shared" si="78"/>
        <v>8.6469353049920912</v>
      </c>
      <c r="P371" s="1">
        <f>'App MESURE'!T367</f>
        <v>2.5283849494601434</v>
      </c>
      <c r="Q371" s="83">
        <v>14.327658500000002</v>
      </c>
      <c r="R371" s="77">
        <f t="shared" si="72"/>
        <v>37.436658453180122</v>
      </c>
    </row>
    <row r="372" spans="1:18" s="1" customFormat="1" x14ac:dyDescent="0.2">
      <c r="A372" s="16">
        <v>44256</v>
      </c>
      <c r="B372" s="1">
        <f t="shared" si="81"/>
        <v>3</v>
      </c>
      <c r="C372" s="46"/>
      <c r="D372" s="46"/>
      <c r="E372" s="46">
        <v>42.871428569999999</v>
      </c>
      <c r="F372" s="50">
        <v>36.893749999999997</v>
      </c>
      <c r="G372" s="15">
        <f t="shared" si="73"/>
        <v>0.80521046064162405</v>
      </c>
      <c r="H372" s="15">
        <f t="shared" si="74"/>
        <v>36.088539539358372</v>
      </c>
      <c r="I372" s="22">
        <f t="shared" si="79"/>
        <v>77.031386516853431</v>
      </c>
      <c r="J372" s="15">
        <f t="shared" si="71"/>
        <v>54.312665411006307</v>
      </c>
      <c r="K372" s="15">
        <f t="shared" si="75"/>
        <v>22.718721105847123</v>
      </c>
      <c r="L372" s="15">
        <f t="shared" si="76"/>
        <v>1.3102357037476524</v>
      </c>
      <c r="M372" s="15">
        <f t="shared" si="80"/>
        <v>3.9593036274359745</v>
      </c>
      <c r="N372" s="15">
        <f t="shared" si="77"/>
        <v>2.454768249010304</v>
      </c>
      <c r="O372" s="15">
        <f t="shared" si="78"/>
        <v>3.2599787096519282</v>
      </c>
      <c r="P372" s="1">
        <f>'App MESURE'!T368</f>
        <v>4.4117770911502694</v>
      </c>
      <c r="Q372" s="83">
        <v>15.227442548387094</v>
      </c>
      <c r="R372" s="77">
        <f t="shared" si="72"/>
        <v>1.3266395116221985</v>
      </c>
    </row>
    <row r="373" spans="1:18" s="1" customFormat="1" x14ac:dyDescent="0.2">
      <c r="A373" s="16">
        <v>44287</v>
      </c>
      <c r="B373" s="1">
        <f t="shared" si="81"/>
        <v>4</v>
      </c>
      <c r="C373" s="46"/>
      <c r="D373" s="46"/>
      <c r="E373" s="46">
        <v>43.526190479999997</v>
      </c>
      <c r="F373" s="50">
        <v>11.887499999999999</v>
      </c>
      <c r="G373" s="15">
        <f t="shared" si="73"/>
        <v>0</v>
      </c>
      <c r="H373" s="15">
        <f t="shared" si="74"/>
        <v>11.887499999999999</v>
      </c>
      <c r="I373" s="22">
        <f t="shared" si="79"/>
        <v>33.295985402099475</v>
      </c>
      <c r="J373" s="15">
        <f t="shared" si="71"/>
        <v>31.303264864006557</v>
      </c>
      <c r="K373" s="15">
        <f t="shared" si="75"/>
        <v>1.992720538092918</v>
      </c>
      <c r="L373" s="15">
        <f t="shared" si="76"/>
        <v>0</v>
      </c>
      <c r="M373" s="15">
        <f t="shared" si="80"/>
        <v>1.5045353784256705</v>
      </c>
      <c r="N373" s="15">
        <f t="shared" si="77"/>
        <v>0.93281193462391576</v>
      </c>
      <c r="O373" s="15">
        <f t="shared" si="78"/>
        <v>0.93281193462391576</v>
      </c>
      <c r="P373" s="1">
        <f>'App MESURE'!T369</f>
        <v>0.14128726813097617</v>
      </c>
      <c r="Q373" s="83">
        <v>17.816454033333329</v>
      </c>
      <c r="R373" s="77">
        <f t="shared" si="72"/>
        <v>0.62651129766675928</v>
      </c>
    </row>
    <row r="374" spans="1:18" s="1" customFormat="1" x14ac:dyDescent="0.2">
      <c r="A374" s="16">
        <v>44317</v>
      </c>
      <c r="B374" s="1">
        <f t="shared" si="81"/>
        <v>5</v>
      </c>
      <c r="C374" s="46"/>
      <c r="D374" s="46"/>
      <c r="E374" s="46">
        <v>5.2642857139999997</v>
      </c>
      <c r="F374" s="50">
        <v>3.25</v>
      </c>
      <c r="G374" s="15">
        <f t="shared" si="73"/>
        <v>0</v>
      </c>
      <c r="H374" s="15">
        <f t="shared" si="74"/>
        <v>3.25</v>
      </c>
      <c r="I374" s="22">
        <f t="shared" si="79"/>
        <v>5.242720538092918</v>
      </c>
      <c r="J374" s="15">
        <f t="shared" si="71"/>
        <v>5.2359562751044004</v>
      </c>
      <c r="K374" s="15">
        <f t="shared" si="75"/>
        <v>6.764262988517622E-3</v>
      </c>
      <c r="L374" s="15">
        <f t="shared" si="76"/>
        <v>0</v>
      </c>
      <c r="M374" s="15">
        <f t="shared" si="80"/>
        <v>0.57172344380175477</v>
      </c>
      <c r="N374" s="15">
        <f t="shared" si="77"/>
        <v>0.35446853515708798</v>
      </c>
      <c r="O374" s="15">
        <f t="shared" si="78"/>
        <v>0.35446853515708798</v>
      </c>
      <c r="P374" s="1">
        <f>'App MESURE'!T370</f>
        <v>0.15399216976135863</v>
      </c>
      <c r="Q374" s="83">
        <v>19.448458774193547</v>
      </c>
      <c r="R374" s="77">
        <f t="shared" si="72"/>
        <v>4.0190773082281993E-2</v>
      </c>
    </row>
    <row r="375" spans="1:18" s="1" customFormat="1" x14ac:dyDescent="0.2">
      <c r="A375" s="16">
        <v>44348</v>
      </c>
      <c r="B375" s="1">
        <f t="shared" si="81"/>
        <v>6</v>
      </c>
      <c r="C375" s="46"/>
      <c r="D375" s="46"/>
      <c r="E375" s="46">
        <v>2.9809523809999998</v>
      </c>
      <c r="F375" s="50">
        <v>3.95</v>
      </c>
      <c r="G375" s="15">
        <f t="shared" si="73"/>
        <v>0</v>
      </c>
      <c r="H375" s="15">
        <f t="shared" si="74"/>
        <v>3.95</v>
      </c>
      <c r="I375" s="22">
        <f t="shared" si="79"/>
        <v>3.9567642629885178</v>
      </c>
      <c r="J375" s="15">
        <f t="shared" si="71"/>
        <v>3.9544275072833659</v>
      </c>
      <c r="K375" s="15">
        <f t="shared" si="75"/>
        <v>2.336755705151905E-3</v>
      </c>
      <c r="L375" s="15">
        <f t="shared" si="76"/>
        <v>0</v>
      </c>
      <c r="M375" s="15">
        <f t="shared" si="80"/>
        <v>0.21725490864466679</v>
      </c>
      <c r="N375" s="15">
        <f t="shared" si="77"/>
        <v>0.1346980433596934</v>
      </c>
      <c r="O375" s="15">
        <f t="shared" si="78"/>
        <v>0.1346980433596934</v>
      </c>
      <c r="P375" s="1">
        <f>'App MESURE'!T371</f>
        <v>2.5738378302929778E-2</v>
      </c>
      <c r="Q375" s="83">
        <v>20.999633833333338</v>
      </c>
      <c r="R375" s="77">
        <f t="shared" si="72"/>
        <v>1.1872208609282118E-2</v>
      </c>
    </row>
    <row r="376" spans="1:18" s="1" customFormat="1" x14ac:dyDescent="0.2">
      <c r="A376" s="16">
        <v>44378</v>
      </c>
      <c r="B376" s="1">
        <f t="shared" si="81"/>
        <v>7</v>
      </c>
      <c r="C376" s="46"/>
      <c r="D376" s="46"/>
      <c r="E376" s="46">
        <v>1.2833333330000001</v>
      </c>
      <c r="F376" s="50">
        <v>0.40625</v>
      </c>
      <c r="G376" s="15">
        <f t="shared" si="73"/>
        <v>0</v>
      </c>
      <c r="H376" s="15">
        <f t="shared" si="74"/>
        <v>0.40625</v>
      </c>
      <c r="I376" s="22">
        <f t="shared" si="79"/>
        <v>0.40858675570515191</v>
      </c>
      <c r="J376" s="15">
        <f t="shared" si="71"/>
        <v>0.40858491014430443</v>
      </c>
      <c r="K376" s="15">
        <f t="shared" si="75"/>
        <v>1.8455608474798879E-6</v>
      </c>
      <c r="L376" s="15">
        <f t="shared" si="76"/>
        <v>0</v>
      </c>
      <c r="M376" s="15">
        <f t="shared" si="80"/>
        <v>8.2556865284973385E-2</v>
      </c>
      <c r="N376" s="15">
        <f t="shared" si="77"/>
        <v>5.1185256476683497E-2</v>
      </c>
      <c r="O376" s="15">
        <f t="shared" si="78"/>
        <v>5.1185256476683497E-2</v>
      </c>
      <c r="P376" s="1">
        <f>'App MESURE'!T372</f>
        <v>0</v>
      </c>
      <c r="Q376" s="83">
        <v>23.361229709677424</v>
      </c>
      <c r="R376" s="77">
        <f t="shared" si="72"/>
        <v>2.6199304805838699E-3</v>
      </c>
    </row>
    <row r="377" spans="1:18" s="1" customFormat="1" ht="13.5" thickBot="1" x14ac:dyDescent="0.25">
      <c r="A377" s="16">
        <v>44409</v>
      </c>
      <c r="B377" s="4">
        <f t="shared" si="81"/>
        <v>8</v>
      </c>
      <c r="C377" s="47"/>
      <c r="D377" s="47"/>
      <c r="E377" s="47">
        <v>0.67380952400000005</v>
      </c>
      <c r="F377" s="57">
        <v>0.32500000000000001</v>
      </c>
      <c r="G377" s="24">
        <f t="shared" si="73"/>
        <v>0</v>
      </c>
      <c r="H377" s="24">
        <f t="shared" si="74"/>
        <v>0.32500000000000001</v>
      </c>
      <c r="I377" s="23">
        <f t="shared" si="79"/>
        <v>0.32500184556084749</v>
      </c>
      <c r="J377" s="24">
        <f t="shared" si="71"/>
        <v>0.325000909658274</v>
      </c>
      <c r="K377" s="24">
        <f t="shared" si="75"/>
        <v>9.3590257349562833E-7</v>
      </c>
      <c r="L377" s="24">
        <f t="shared" si="76"/>
        <v>0</v>
      </c>
      <c r="M377" s="24">
        <f t="shared" si="80"/>
        <v>3.1371608808289889E-2</v>
      </c>
      <c r="N377" s="24">
        <f t="shared" si="77"/>
        <v>1.9450397461139732E-2</v>
      </c>
      <c r="O377" s="24">
        <f t="shared" si="78"/>
        <v>1.9450397461139732E-2</v>
      </c>
      <c r="P377" s="4">
        <f>'App MESURE'!T373</f>
        <v>2.1905002811004066E-3</v>
      </c>
      <c r="Q377" s="84">
        <v>23.307198774193555</v>
      </c>
      <c r="R377" s="78">
        <f t="shared" si="72"/>
        <v>2.9790405066552948E-4</v>
      </c>
    </row>
    <row r="378" spans="1:18" s="1" customFormat="1" x14ac:dyDescent="0.2">
      <c r="A378" s="16">
        <v>44440</v>
      </c>
      <c r="B378" s="1">
        <f t="shared" si="81"/>
        <v>9</v>
      </c>
      <c r="C378" s="46"/>
      <c r="D378" s="46"/>
      <c r="E378" s="46">
        <v>4.5357142860000002</v>
      </c>
      <c r="F378" s="50">
        <v>4.0437500000000002</v>
      </c>
      <c r="G378" s="15">
        <f t="shared" si="73"/>
        <v>0</v>
      </c>
      <c r="H378" s="15">
        <f t="shared" si="74"/>
        <v>4.0437500000000002</v>
      </c>
      <c r="I378" s="22">
        <f t="shared" si="79"/>
        <v>4.0437509359025734</v>
      </c>
      <c r="J378" s="15">
        <f t="shared" si="71"/>
        <v>4.0418616024476828</v>
      </c>
      <c r="K378" s="15">
        <f t="shared" si="75"/>
        <v>1.8893334548906182E-3</v>
      </c>
      <c r="L378" s="15">
        <f t="shared" si="76"/>
        <v>0</v>
      </c>
      <c r="M378" s="15">
        <f t="shared" si="80"/>
        <v>1.1921211347150157E-2</v>
      </c>
      <c r="N378" s="15">
        <f t="shared" si="77"/>
        <v>7.3911510352330971E-3</v>
      </c>
      <c r="O378" s="15">
        <f t="shared" si="78"/>
        <v>7.3911510352330971E-3</v>
      </c>
      <c r="P378" s="1">
        <f>'App MESURE'!T374</f>
        <v>8.0070452025203728E-2</v>
      </c>
      <c r="Q378" s="83">
        <v>22.968472299999998</v>
      </c>
      <c r="R378" s="77">
        <f t="shared" si="72"/>
        <v>5.2822807923907462E-3</v>
      </c>
    </row>
    <row r="379" spans="1:18" s="1" customFormat="1" x14ac:dyDescent="0.2">
      <c r="A379" s="16">
        <v>44470</v>
      </c>
      <c r="B379" s="1">
        <f t="shared" si="81"/>
        <v>10</v>
      </c>
      <c r="C379" s="46"/>
      <c r="D379" s="46"/>
      <c r="E379" s="46">
        <v>1.14047619</v>
      </c>
      <c r="F379" s="50">
        <v>0.3</v>
      </c>
      <c r="G379" s="15">
        <f t="shared" si="73"/>
        <v>0</v>
      </c>
      <c r="H379" s="15">
        <f t="shared" si="74"/>
        <v>0.3</v>
      </c>
      <c r="I379" s="22">
        <f t="shared" si="79"/>
        <v>0.30188933345489061</v>
      </c>
      <c r="J379" s="15">
        <f t="shared" si="71"/>
        <v>0.30188818191451117</v>
      </c>
      <c r="K379" s="15">
        <f t="shared" si="75"/>
        <v>1.15154037944043E-6</v>
      </c>
      <c r="L379" s="15">
        <f t="shared" si="76"/>
        <v>0</v>
      </c>
      <c r="M379" s="15">
        <f t="shared" si="80"/>
        <v>4.5300603119170597E-3</v>
      </c>
      <c r="N379" s="15">
        <f t="shared" si="77"/>
        <v>2.808637393388577E-3</v>
      </c>
      <c r="O379" s="15">
        <f t="shared" si="78"/>
        <v>2.808637393388577E-3</v>
      </c>
      <c r="P379" s="1">
        <f>'App MESURE'!T375</f>
        <v>7.6909888694617998E-2</v>
      </c>
      <c r="Q379" s="83">
        <v>20.271768709677424</v>
      </c>
      <c r="R379" s="77">
        <f t="shared" si="72"/>
        <v>5.4909954444079551E-3</v>
      </c>
    </row>
    <row r="380" spans="1:18" s="1" customFormat="1" x14ac:dyDescent="0.2">
      <c r="A380" s="16">
        <v>44501</v>
      </c>
      <c r="B380" s="1">
        <f t="shared" si="81"/>
        <v>11</v>
      </c>
      <c r="C380" s="46"/>
      <c r="D380" s="46"/>
      <c r="E380" s="46">
        <v>33.783333329999998</v>
      </c>
      <c r="F380" s="50">
        <v>27.037500000000001</v>
      </c>
      <c r="G380" s="15">
        <f t="shared" si="73"/>
        <v>0</v>
      </c>
      <c r="H380" s="15">
        <f t="shared" si="74"/>
        <v>27.037500000000001</v>
      </c>
      <c r="I380" s="22">
        <f t="shared" si="79"/>
        <v>27.037501151540379</v>
      </c>
      <c r="J380" s="15">
        <f t="shared" si="71"/>
        <v>25.560083737870986</v>
      </c>
      <c r="K380" s="15">
        <f t="shared" si="75"/>
        <v>1.4774174136693929</v>
      </c>
      <c r="L380" s="15">
        <f t="shared" si="76"/>
        <v>0</v>
      </c>
      <c r="M380" s="15">
        <f t="shared" si="80"/>
        <v>1.7214229185284827E-3</v>
      </c>
      <c r="N380" s="15">
        <f t="shared" si="77"/>
        <v>1.0672822094876593E-3</v>
      </c>
      <c r="O380" s="15">
        <f t="shared" si="78"/>
        <v>1.0672822094876593E-3</v>
      </c>
      <c r="P380" s="1">
        <f>'App MESURE'!T376</f>
        <v>0.1226958350951927</v>
      </c>
      <c r="Q380" s="83">
        <v>15.561304733333325</v>
      </c>
      <c r="R380" s="77">
        <f t="shared" si="72"/>
        <v>1.4793504877070747E-2</v>
      </c>
    </row>
    <row r="381" spans="1:18" s="1" customFormat="1" x14ac:dyDescent="0.2">
      <c r="A381" s="16">
        <v>44531</v>
      </c>
      <c r="B381" s="1">
        <f t="shared" si="81"/>
        <v>12</v>
      </c>
      <c r="C381" s="46"/>
      <c r="D381" s="46"/>
      <c r="E381" s="46">
        <v>48.48809524</v>
      </c>
      <c r="F381" s="50">
        <v>27.9375</v>
      </c>
      <c r="G381" s="15">
        <f t="shared" si="73"/>
        <v>0</v>
      </c>
      <c r="H381" s="15">
        <f t="shared" si="74"/>
        <v>27.9375</v>
      </c>
      <c r="I381" s="22">
        <f t="shared" si="79"/>
        <v>29.414917413669393</v>
      </c>
      <c r="J381" s="15">
        <f t="shared" si="71"/>
        <v>27.375521902718372</v>
      </c>
      <c r="K381" s="15">
        <f t="shared" si="75"/>
        <v>2.0393955109510209</v>
      </c>
      <c r="L381" s="15">
        <f t="shared" si="76"/>
        <v>0</v>
      </c>
      <c r="M381" s="15">
        <f t="shared" si="80"/>
        <v>6.5414070904082334E-4</v>
      </c>
      <c r="N381" s="15">
        <f t="shared" si="77"/>
        <v>4.0556723960531049E-4</v>
      </c>
      <c r="O381" s="15">
        <f t="shared" si="78"/>
        <v>4.0556723960531049E-4</v>
      </c>
      <c r="P381" s="1">
        <f>'App MESURE'!T377</f>
        <v>2.551251472369537</v>
      </c>
      <c r="Q381" s="83">
        <v>14.892590903225809</v>
      </c>
      <c r="R381" s="77">
        <f t="shared" si="72"/>
        <v>6.5068148317181409</v>
      </c>
    </row>
    <row r="382" spans="1:18" s="1" customFormat="1" x14ac:dyDescent="0.2">
      <c r="A382" s="16">
        <v>44562</v>
      </c>
      <c r="B382" s="1">
        <f t="shared" si="81"/>
        <v>1</v>
      </c>
      <c r="C382" s="46"/>
      <c r="D382" s="46"/>
      <c r="E382" s="46">
        <v>4.0880952380000002</v>
      </c>
      <c r="F382" s="50">
        <v>4.8812499999999996</v>
      </c>
      <c r="G382" s="15">
        <f t="shared" si="73"/>
        <v>0</v>
      </c>
      <c r="H382" s="15">
        <f t="shared" si="74"/>
        <v>4.8812499999999996</v>
      </c>
      <c r="I382" s="22">
        <f t="shared" si="79"/>
        <v>6.9206455109510205</v>
      </c>
      <c r="J382" s="15">
        <f t="shared" si="71"/>
        <v>6.8866760537774203</v>
      </c>
      <c r="K382" s="15">
        <f t="shared" si="75"/>
        <v>3.3969457173600226E-2</v>
      </c>
      <c r="L382" s="15">
        <f t="shared" si="76"/>
        <v>0</v>
      </c>
      <c r="M382" s="15">
        <f t="shared" si="80"/>
        <v>2.4857346943551285E-4</v>
      </c>
      <c r="N382" s="15">
        <f t="shared" si="77"/>
        <v>1.5411555105001798E-4</v>
      </c>
      <c r="O382" s="15">
        <f t="shared" si="78"/>
        <v>1.5411555105001798E-4</v>
      </c>
      <c r="P382" s="1">
        <f>'App MESURE'!T378</f>
        <v>0.1130727483102905</v>
      </c>
      <c r="Q382" s="83">
        <v>13.846547725806452</v>
      </c>
      <c r="R382" s="77">
        <f t="shared" si="72"/>
        <v>1.2750617624216217E-2</v>
      </c>
    </row>
    <row r="383" spans="1:18" s="1" customFormat="1" x14ac:dyDescent="0.2">
      <c r="A383" s="16">
        <v>44593</v>
      </c>
      <c r="B383" s="1">
        <f t="shared" si="81"/>
        <v>2</v>
      </c>
      <c r="C383" s="46"/>
      <c r="D383" s="46"/>
      <c r="E383" s="46">
        <v>13.68571429</v>
      </c>
      <c r="F383" s="50">
        <v>7.1937499999999996</v>
      </c>
      <c r="G383" s="15">
        <f t="shared" si="73"/>
        <v>0</v>
      </c>
      <c r="H383" s="15">
        <f t="shared" si="74"/>
        <v>7.1937499999999996</v>
      </c>
      <c r="I383" s="22">
        <f t="shared" si="79"/>
        <v>7.2277194571735999</v>
      </c>
      <c r="J383" s="15">
        <f t="shared" si="71"/>
        <v>7.1958420283620352</v>
      </c>
      <c r="K383" s="15">
        <f t="shared" si="75"/>
        <v>3.1877428811564634E-2</v>
      </c>
      <c r="L383" s="15">
        <f t="shared" si="76"/>
        <v>0</v>
      </c>
      <c r="M383" s="15">
        <f t="shared" si="80"/>
        <v>9.445791838549487E-5</v>
      </c>
      <c r="N383" s="15">
        <f t="shared" si="77"/>
        <v>5.8563909399006818E-5</v>
      </c>
      <c r="O383" s="15">
        <f t="shared" si="78"/>
        <v>5.8563909399006818E-5</v>
      </c>
      <c r="P383" s="1">
        <f>'App MESURE'!T379</f>
        <v>9.5253904723651153E-2</v>
      </c>
      <c r="Q383" s="83">
        <v>15.248352035714285</v>
      </c>
      <c r="R383" s="77">
        <f t="shared" si="72"/>
        <v>9.0621529127416188E-3</v>
      </c>
    </row>
    <row r="384" spans="1:18" s="1" customFormat="1" x14ac:dyDescent="0.2">
      <c r="A384" s="16">
        <v>44621</v>
      </c>
      <c r="B384" s="1">
        <f t="shared" si="81"/>
        <v>3</v>
      </c>
      <c r="C384" s="46"/>
      <c r="D384" s="46"/>
      <c r="E384" s="46">
        <v>88.585714289999999</v>
      </c>
      <c r="F384" s="50">
        <v>75</v>
      </c>
      <c r="G384" s="15">
        <f t="shared" si="73"/>
        <v>4.4891187515070632</v>
      </c>
      <c r="H384" s="15">
        <f t="shared" si="74"/>
        <v>70.510881248492936</v>
      </c>
      <c r="I384" s="22">
        <f t="shared" si="79"/>
        <v>70.542758677304505</v>
      </c>
      <c r="J384" s="15">
        <f t="shared" si="71"/>
        <v>51.217959610275116</v>
      </c>
      <c r="K384" s="15">
        <f t="shared" si="75"/>
        <v>19.324799067029389</v>
      </c>
      <c r="L384" s="15">
        <f t="shared" si="76"/>
        <v>0.7360919718025043</v>
      </c>
      <c r="M384" s="15">
        <f t="shared" si="80"/>
        <v>0.73612786581149081</v>
      </c>
      <c r="N384" s="15">
        <f t="shared" si="77"/>
        <v>0.45639927680312431</v>
      </c>
      <c r="O384" s="15">
        <f t="shared" si="78"/>
        <v>4.9455180283101878</v>
      </c>
      <c r="P384" s="1">
        <f>'App MESURE'!T380</f>
        <v>1.5255573824952551</v>
      </c>
      <c r="Q384" s="83">
        <v>14.827113032258062</v>
      </c>
      <c r="R384" s="77">
        <f t="shared" si="72"/>
        <v>11.696130818922892</v>
      </c>
    </row>
    <row r="385" spans="1:18" s="1" customFormat="1" x14ac:dyDescent="0.2">
      <c r="A385" s="16">
        <v>44652</v>
      </c>
      <c r="B385" s="1">
        <f t="shared" si="81"/>
        <v>4</v>
      </c>
      <c r="C385" s="46"/>
      <c r="D385" s="46"/>
      <c r="E385" s="46">
        <v>32.614285709999997</v>
      </c>
      <c r="F385" s="50">
        <v>30.40625</v>
      </c>
      <c r="G385" s="15">
        <f t="shared" si="73"/>
        <v>0.17803368420758703</v>
      </c>
      <c r="H385" s="15">
        <f t="shared" si="74"/>
        <v>30.228216315792412</v>
      </c>
      <c r="I385" s="22">
        <f t="shared" si="79"/>
        <v>48.816923411019296</v>
      </c>
      <c r="J385" s="15">
        <f t="shared" si="71"/>
        <v>42.219766914653498</v>
      </c>
      <c r="K385" s="15">
        <f t="shared" si="75"/>
        <v>6.5971564963657983</v>
      </c>
      <c r="L385" s="15">
        <f t="shared" si="76"/>
        <v>0</v>
      </c>
      <c r="M385" s="15">
        <f t="shared" si="80"/>
        <v>0.2797285890083665</v>
      </c>
      <c r="N385" s="15">
        <f t="shared" si="77"/>
        <v>0.17343172518518724</v>
      </c>
      <c r="O385" s="15">
        <f t="shared" si="78"/>
        <v>0.35146540939277426</v>
      </c>
      <c r="P385" s="1">
        <f>'App MESURE'!T381</f>
        <v>5.7036246319292341E-2</v>
      </c>
      <c r="Q385" s="83">
        <v>16.563442966666667</v>
      </c>
      <c r="R385" s="77">
        <f t="shared" si="72"/>
        <v>8.6688532068151025E-2</v>
      </c>
    </row>
    <row r="386" spans="1:18" s="1" customFormat="1" x14ac:dyDescent="0.2">
      <c r="A386" s="16">
        <v>44682</v>
      </c>
      <c r="B386" s="1">
        <f t="shared" si="81"/>
        <v>5</v>
      </c>
      <c r="C386" s="46"/>
      <c r="D386" s="46"/>
      <c r="E386" s="46">
        <v>14.99285714</v>
      </c>
      <c r="F386" s="50">
        <v>9.71875</v>
      </c>
      <c r="G386" s="15">
        <f t="shared" si="73"/>
        <v>0</v>
      </c>
      <c r="H386" s="15">
        <f t="shared" si="74"/>
        <v>9.71875</v>
      </c>
      <c r="I386" s="22">
        <f t="shared" si="79"/>
        <v>16.315906496365798</v>
      </c>
      <c r="J386" s="15">
        <f t="shared" si="71"/>
        <v>16.14438705581437</v>
      </c>
      <c r="K386" s="15">
        <f t="shared" si="75"/>
        <v>0.1715194405514282</v>
      </c>
      <c r="L386" s="15">
        <f t="shared" si="76"/>
        <v>0</v>
      </c>
      <c r="M386" s="15">
        <f t="shared" si="80"/>
        <v>0.10629686382317927</v>
      </c>
      <c r="N386" s="15">
        <f t="shared" si="77"/>
        <v>6.5904055570371142E-2</v>
      </c>
      <c r="O386" s="15">
        <f t="shared" si="78"/>
        <v>6.5904055570371142E-2</v>
      </c>
      <c r="P386" s="1">
        <f>'App MESURE'!T382</f>
        <v>0.10667309221404161</v>
      </c>
      <c r="Q386" s="83">
        <v>20.570385387096774</v>
      </c>
      <c r="R386" s="77">
        <f t="shared" si="72"/>
        <v>1.6621143488529458E-3</v>
      </c>
    </row>
    <row r="387" spans="1:18" s="1" customFormat="1" x14ac:dyDescent="0.2">
      <c r="A387" s="16">
        <v>44713</v>
      </c>
      <c r="B387" s="1">
        <f t="shared" si="81"/>
        <v>6</v>
      </c>
      <c r="C387" s="46"/>
      <c r="D387" s="46"/>
      <c r="E387" s="46">
        <v>2.0119047619999999</v>
      </c>
      <c r="F387" s="50">
        <v>0.75624999999999998</v>
      </c>
      <c r="G387" s="15">
        <f t="shared" si="73"/>
        <v>0</v>
      </c>
      <c r="H387" s="15">
        <f t="shared" si="74"/>
        <v>0.75624999999999998</v>
      </c>
      <c r="I387" s="22">
        <f t="shared" si="79"/>
        <v>0.92776944055142818</v>
      </c>
      <c r="J387" s="15">
        <f t="shared" si="71"/>
        <v>0.92774301669404313</v>
      </c>
      <c r="K387" s="15">
        <f t="shared" si="75"/>
        <v>2.6423857385049487E-5</v>
      </c>
      <c r="L387" s="15">
        <f t="shared" si="76"/>
        <v>0</v>
      </c>
      <c r="M387" s="15">
        <f t="shared" si="80"/>
        <v>4.0392808252808124E-2</v>
      </c>
      <c r="N387" s="15">
        <f t="shared" si="77"/>
        <v>2.5043541116741036E-2</v>
      </c>
      <c r="O387" s="15">
        <f t="shared" si="78"/>
        <v>2.5043541116741036E-2</v>
      </c>
      <c r="P387" s="1">
        <f>'App MESURE'!T383</f>
        <v>3.7875940360507132E-3</v>
      </c>
      <c r="Q387" s="83">
        <v>21.932472699999998</v>
      </c>
      <c r="R387" s="77">
        <f t="shared" si="72"/>
        <v>4.5181528629710749E-4</v>
      </c>
    </row>
    <row r="388" spans="1:18" s="1" customFormat="1" x14ac:dyDescent="0.2">
      <c r="A388" s="16">
        <v>44743</v>
      </c>
      <c r="B388" s="1">
        <f t="shared" si="81"/>
        <v>7</v>
      </c>
      <c r="C388" s="46"/>
      <c r="D388" s="46"/>
      <c r="E388" s="46">
        <v>3.5309523810000001</v>
      </c>
      <c r="F388" s="50">
        <v>7.4999999999999997E-2</v>
      </c>
      <c r="G388" s="15">
        <f t="shared" si="73"/>
        <v>0</v>
      </c>
      <c r="H388" s="15">
        <f t="shared" si="74"/>
        <v>7.4999999999999997E-2</v>
      </c>
      <c r="I388" s="22">
        <f t="shared" si="79"/>
        <v>7.5026423857385047E-2</v>
      </c>
      <c r="J388" s="15">
        <f t="shared" si="71"/>
        <v>7.5026414391304086E-2</v>
      </c>
      <c r="K388" s="15">
        <f t="shared" si="75"/>
        <v>9.4660809607516327E-9</v>
      </c>
      <c r="L388" s="15">
        <f t="shared" si="76"/>
        <v>0</v>
      </c>
      <c r="M388" s="15">
        <f t="shared" si="80"/>
        <v>1.5349267136067088E-2</v>
      </c>
      <c r="N388" s="15">
        <f t="shared" si="77"/>
        <v>9.5165456243615949E-3</v>
      </c>
      <c r="O388" s="15">
        <f t="shared" si="78"/>
        <v>9.5165456243615949E-3</v>
      </c>
      <c r="P388" s="1">
        <f>'App MESURE'!T384</f>
        <v>9.5834387298142753E-5</v>
      </c>
      <c r="Q388" s="83">
        <v>24.705949258064521</v>
      </c>
      <c r="R388" s="77">
        <f t="shared" si="72"/>
        <v>8.8749800212133603E-5</v>
      </c>
    </row>
    <row r="389" spans="1:18" s="1" customFormat="1" ht="13.5" thickBot="1" x14ac:dyDescent="0.25">
      <c r="A389" s="16">
        <v>44774</v>
      </c>
      <c r="B389" s="4">
        <f t="shared" si="81"/>
        <v>8</v>
      </c>
      <c r="C389" s="47"/>
      <c r="D389" s="47"/>
      <c r="E389" s="47">
        <v>1.457142857</v>
      </c>
      <c r="F389" s="57">
        <v>0.32500000000000001</v>
      </c>
      <c r="G389" s="24">
        <f t="shared" si="73"/>
        <v>0</v>
      </c>
      <c r="H389" s="24">
        <f t="shared" si="74"/>
        <v>0.32500000000000001</v>
      </c>
      <c r="I389" s="23">
        <f t="shared" si="79"/>
        <v>0.32500000946608099</v>
      </c>
      <c r="J389" s="24">
        <f t="shared" si="71"/>
        <v>0.32499910189205655</v>
      </c>
      <c r="K389" s="24">
        <f t="shared" si="75"/>
        <v>9.0757402443353286E-7</v>
      </c>
      <c r="L389" s="24">
        <f t="shared" si="76"/>
        <v>0</v>
      </c>
      <c r="M389" s="24">
        <f t="shared" si="80"/>
        <v>5.832721511705493E-3</v>
      </c>
      <c r="N389" s="24">
        <f t="shared" si="77"/>
        <v>3.6162873372574057E-3</v>
      </c>
      <c r="O389" s="24">
        <f t="shared" si="78"/>
        <v>3.6162873372574057E-3</v>
      </c>
      <c r="P389" s="4">
        <f>'App MESURE'!T385</f>
        <v>0</v>
      </c>
      <c r="Q389" s="84">
        <v>23.525946870967736</v>
      </c>
      <c r="R389" s="78">
        <f t="shared" si="72"/>
        <v>1.3077534105608257E-5</v>
      </c>
    </row>
    <row r="390" spans="1:18" s="1" customFormat="1" x14ac:dyDescent="0.2">
      <c r="A390" s="16">
        <v>44805</v>
      </c>
      <c r="B390" s="1">
        <f t="shared" si="81"/>
        <v>9</v>
      </c>
      <c r="C390" s="46"/>
      <c r="D390" s="46"/>
      <c r="E390" s="46">
        <v>6.3047619050000003</v>
      </c>
      <c r="F390" s="50">
        <v>2.9125000000000001</v>
      </c>
      <c r="G390" s="15">
        <f t="shared" si="73"/>
        <v>0</v>
      </c>
      <c r="H390" s="15">
        <f t="shared" si="74"/>
        <v>2.9125000000000001</v>
      </c>
      <c r="I390" s="22">
        <f t="shared" si="79"/>
        <v>2.9125009075740245</v>
      </c>
      <c r="J390" s="15">
        <f t="shared" si="71"/>
        <v>2.911749026369336</v>
      </c>
      <c r="K390" s="15">
        <f t="shared" si="75"/>
        <v>7.5188120468849817E-4</v>
      </c>
      <c r="L390" s="15">
        <f t="shared" si="76"/>
        <v>0</v>
      </c>
      <c r="M390" s="15">
        <f t="shared" si="80"/>
        <v>2.2164341744480873E-3</v>
      </c>
      <c r="N390" s="15">
        <f t="shared" si="77"/>
        <v>1.374189188157814E-3</v>
      </c>
      <c r="O390" s="15">
        <f t="shared" si="78"/>
        <v>1.374189188157814E-3</v>
      </c>
      <c r="P390" s="1">
        <f>'App MESURE'!T386</f>
        <v>0</v>
      </c>
      <c r="Q390" s="83">
        <v>22.522808800000007</v>
      </c>
      <c r="R390" s="77">
        <f t="shared" si="72"/>
        <v>1.888395924849832E-6</v>
      </c>
    </row>
    <row r="391" spans="1:18" s="1" customFormat="1" x14ac:dyDescent="0.2">
      <c r="A391" s="16">
        <v>44835</v>
      </c>
      <c r="B391" s="1">
        <f t="shared" si="81"/>
        <v>10</v>
      </c>
      <c r="C391" s="46"/>
      <c r="D391" s="46"/>
      <c r="E391" s="46">
        <v>23.609523809999999</v>
      </c>
      <c r="F391" s="50">
        <v>4.1500000000000004</v>
      </c>
      <c r="G391" s="15">
        <f t="shared" si="73"/>
        <v>0</v>
      </c>
      <c r="H391" s="15">
        <f t="shared" si="74"/>
        <v>4.1500000000000004</v>
      </c>
      <c r="I391" s="22">
        <f t="shared" si="79"/>
        <v>4.1507518812046893</v>
      </c>
      <c r="J391" s="15">
        <f t="shared" ref="J391:J401" si="82">I391/SQRT(1+(I391/($K$2*(300+(25*Q391)+0.05*(Q391)^3)))^2)</f>
        <v>4.1485804922057197</v>
      </c>
      <c r="K391" s="15">
        <f t="shared" si="75"/>
        <v>2.1713889989696256E-3</v>
      </c>
      <c r="L391" s="15">
        <f t="shared" si="76"/>
        <v>0</v>
      </c>
      <c r="M391" s="15">
        <f t="shared" si="80"/>
        <v>8.4224498629027322E-4</v>
      </c>
      <c r="N391" s="15">
        <f t="shared" si="77"/>
        <v>5.2219189149996942E-4</v>
      </c>
      <c r="O391" s="15">
        <f t="shared" si="78"/>
        <v>5.2219189149996942E-4</v>
      </c>
      <c r="P391" s="1">
        <f>'App MESURE'!T387</f>
        <v>1.0256705419962593</v>
      </c>
      <c r="Q391" s="83">
        <v>22.536220451612902</v>
      </c>
      <c r="R391" s="77">
        <f t="shared" ref="R391:R401" si="83">(P391-O391)^2</f>
        <v>1.0509291397225102</v>
      </c>
    </row>
    <row r="392" spans="1:18" s="1" customFormat="1" x14ac:dyDescent="0.2">
      <c r="A392" s="16">
        <v>44866</v>
      </c>
      <c r="B392" s="1">
        <f t="shared" si="81"/>
        <v>11</v>
      </c>
      <c r="C392" s="46"/>
      <c r="D392" s="46"/>
      <c r="E392" s="46">
        <v>5.9238095240000002</v>
      </c>
      <c r="F392" s="50">
        <v>5.375</v>
      </c>
      <c r="G392" s="15">
        <f t="shared" si="73"/>
        <v>0</v>
      </c>
      <c r="H392" s="15">
        <f t="shared" si="74"/>
        <v>5.375</v>
      </c>
      <c r="I392" s="22">
        <f t="shared" si="79"/>
        <v>5.3771713889989696</v>
      </c>
      <c r="J392" s="15">
        <f t="shared" si="82"/>
        <v>5.3682303095144279</v>
      </c>
      <c r="K392" s="15">
        <f t="shared" si="75"/>
        <v>8.941079484541703E-3</v>
      </c>
      <c r="L392" s="15">
        <f t="shared" si="76"/>
        <v>0</v>
      </c>
      <c r="M392" s="15">
        <f t="shared" si="80"/>
        <v>3.200530947903038E-4</v>
      </c>
      <c r="N392" s="15">
        <f t="shared" si="77"/>
        <v>1.9843291876998835E-4</v>
      </c>
      <c r="O392" s="15">
        <f t="shared" si="78"/>
        <v>1.9843291876998835E-4</v>
      </c>
      <c r="P392" s="1">
        <f>'App MESURE'!T388</f>
        <v>1.7099702344354102E-2</v>
      </c>
      <c r="Q392" s="83">
        <v>18.009874500000006</v>
      </c>
      <c r="R392" s="77">
        <f t="shared" si="83"/>
        <v>2.8565290819618434E-4</v>
      </c>
    </row>
    <row r="393" spans="1:18" s="1" customFormat="1" x14ac:dyDescent="0.2">
      <c r="A393" s="16">
        <v>44896</v>
      </c>
      <c r="B393" s="1">
        <f t="shared" si="81"/>
        <v>12</v>
      </c>
      <c r="C393" s="46"/>
      <c r="D393" s="46"/>
      <c r="E393" s="46">
        <v>83.973809520000003</v>
      </c>
      <c r="F393" s="50">
        <v>73.900000000000006</v>
      </c>
      <c r="G393" s="15">
        <f t="shared" si="73"/>
        <v>4.3827766391251846</v>
      </c>
      <c r="H393" s="15">
        <f t="shared" si="74"/>
        <v>69.517223360874823</v>
      </c>
      <c r="I393" s="22">
        <f t="shared" si="79"/>
        <v>69.526164440359366</v>
      </c>
      <c r="J393" s="15">
        <f t="shared" si="82"/>
        <v>53.596213911683932</v>
      </c>
      <c r="K393" s="15">
        <f t="shared" si="75"/>
        <v>15.929950528675434</v>
      </c>
      <c r="L393" s="15">
        <f t="shared" si="76"/>
        <v>0.16179150558494598</v>
      </c>
      <c r="M393" s="15">
        <f t="shared" si="80"/>
        <v>0.16191312576096631</v>
      </c>
      <c r="N393" s="15">
        <f t="shared" si="77"/>
        <v>0.10038613797179911</v>
      </c>
      <c r="O393" s="15">
        <f t="shared" si="78"/>
        <v>4.4831627770969833</v>
      </c>
      <c r="P393" s="1">
        <f>'App MESURE'!T389</f>
        <v>9.8988413080639504</v>
      </c>
      <c r="Q393" s="83">
        <v>16.570226903225805</v>
      </c>
      <c r="R393" s="77">
        <f t="shared" si="83"/>
        <v>29.329573950776528</v>
      </c>
    </row>
    <row r="394" spans="1:18" s="1" customFormat="1" x14ac:dyDescent="0.2">
      <c r="A394" s="16">
        <v>44927</v>
      </c>
      <c r="B394" s="1">
        <f t="shared" si="81"/>
        <v>1</v>
      </c>
      <c r="C394" s="46"/>
      <c r="D394" s="46"/>
      <c r="E394" s="46" t="e">
        <f>#REF!</f>
        <v>#REF!</v>
      </c>
      <c r="F394" s="50"/>
      <c r="G394" s="15">
        <f t="shared" si="73"/>
        <v>0</v>
      </c>
      <c r="H394" s="15">
        <f t="shared" si="74"/>
        <v>0</v>
      </c>
      <c r="I394" s="22">
        <f t="shared" si="79"/>
        <v>15.768159023090488</v>
      </c>
      <c r="J394" s="15">
        <f t="shared" si="82"/>
        <v>15.343016609173782</v>
      </c>
      <c r="K394" s="15">
        <f t="shared" si="75"/>
        <v>0.42514241391670637</v>
      </c>
      <c r="L394" s="15">
        <f t="shared" si="76"/>
        <v>0</v>
      </c>
      <c r="M394" s="15">
        <f t="shared" si="80"/>
        <v>6.1526987789167195E-2</v>
      </c>
      <c r="N394" s="15">
        <f t="shared" si="77"/>
        <v>3.814673242928366E-2</v>
      </c>
      <c r="O394" s="15">
        <f t="shared" si="78"/>
        <v>3.814673242928366E-2</v>
      </c>
      <c r="P394" s="1">
        <f>'App MESURE'!T390</f>
        <v>0.38817647383853598</v>
      </c>
      <c r="Q394" s="83">
        <v>13.19115227419355</v>
      </c>
      <c r="R394" s="77">
        <f t="shared" si="83"/>
        <v>0.12252081987102803</v>
      </c>
    </row>
    <row r="395" spans="1:18" s="1" customFormat="1" x14ac:dyDescent="0.2">
      <c r="A395" s="16">
        <v>44958</v>
      </c>
      <c r="B395" s="1">
        <f t="shared" si="81"/>
        <v>2</v>
      </c>
      <c r="C395" s="46"/>
      <c r="D395" s="46"/>
      <c r="E395" s="46" t="e">
        <f>#REF!</f>
        <v>#REF!</v>
      </c>
      <c r="F395" s="50"/>
      <c r="G395" s="15">
        <f t="shared" si="73"/>
        <v>0</v>
      </c>
      <c r="H395" s="15">
        <f t="shared" si="74"/>
        <v>0</v>
      </c>
      <c r="I395" s="22">
        <f t="shared" si="79"/>
        <v>0.42514241391670637</v>
      </c>
      <c r="J395" s="15">
        <f t="shared" si="82"/>
        <v>0.42513444252218585</v>
      </c>
      <c r="K395" s="15">
        <f t="shared" si="75"/>
        <v>7.9713945205228676E-6</v>
      </c>
      <c r="L395" s="15">
        <f t="shared" si="76"/>
        <v>0</v>
      </c>
      <c r="M395" s="15">
        <f t="shared" si="80"/>
        <v>2.3380255359883535E-2</v>
      </c>
      <c r="N395" s="15">
        <f t="shared" si="77"/>
        <v>1.4495758323127791E-2</v>
      </c>
      <c r="O395" s="15">
        <f t="shared" si="78"/>
        <v>1.4495758323127791E-2</v>
      </c>
      <c r="P395" s="1">
        <f>'App MESURE'!T391</f>
        <v>4.9934017924884442</v>
      </c>
      <c r="Q395" s="83">
        <v>13.811718499999996</v>
      </c>
      <c r="R395" s="77">
        <f t="shared" si="83"/>
        <v>24.789505297047796</v>
      </c>
    </row>
    <row r="396" spans="1:18" s="1" customFormat="1" x14ac:dyDescent="0.2">
      <c r="A396" s="16">
        <v>44986</v>
      </c>
      <c r="B396" s="1">
        <f t="shared" si="81"/>
        <v>3</v>
      </c>
      <c r="C396" s="46"/>
      <c r="D396" s="46"/>
      <c r="E396" s="46" t="e">
        <f>#REF!</f>
        <v>#REF!</v>
      </c>
      <c r="F396" s="50"/>
      <c r="G396" s="15">
        <f t="shared" si="73"/>
        <v>0</v>
      </c>
      <c r="H396" s="15">
        <f t="shared" si="74"/>
        <v>0</v>
      </c>
      <c r="I396" s="22">
        <f t="shared" si="79"/>
        <v>7.9713945205228676E-6</v>
      </c>
      <c r="J396" s="15">
        <f t="shared" si="82"/>
        <v>7.9713945205228286E-6</v>
      </c>
      <c r="K396" s="15">
        <f t="shared" si="75"/>
        <v>3.8963515573697816E-20</v>
      </c>
      <c r="L396" s="15">
        <f t="shared" si="76"/>
        <v>0</v>
      </c>
      <c r="M396" s="15">
        <f t="shared" si="80"/>
        <v>8.8844970367557442E-3</v>
      </c>
      <c r="N396" s="15">
        <f t="shared" si="77"/>
        <v>5.5083881627885616E-3</v>
      </c>
      <c r="O396" s="15">
        <f t="shared" si="78"/>
        <v>5.5083881627885616E-3</v>
      </c>
      <c r="P396" s="1">
        <f>'App MESURE'!T392</f>
        <v>3.7027559601636929E-2</v>
      </c>
      <c r="Q396" s="83">
        <v>16.163872516129036</v>
      </c>
      <c r="R396" s="77">
        <f t="shared" si="83"/>
        <v>9.9345816819151455E-4</v>
      </c>
    </row>
    <row r="397" spans="1:18" s="1" customFormat="1" x14ac:dyDescent="0.2">
      <c r="A397" s="16">
        <v>45017</v>
      </c>
      <c r="B397" s="1">
        <f t="shared" si="81"/>
        <v>4</v>
      </c>
      <c r="C397" s="46"/>
      <c r="D397" s="46"/>
      <c r="E397" s="46" t="e">
        <f>#REF!</f>
        <v>#REF!</v>
      </c>
      <c r="F397" s="50"/>
      <c r="G397" s="15">
        <f t="shared" si="73"/>
        <v>0</v>
      </c>
      <c r="H397" s="15">
        <f t="shared" si="74"/>
        <v>0</v>
      </c>
      <c r="I397" s="22">
        <f t="shared" si="79"/>
        <v>3.8963515573697816E-20</v>
      </c>
      <c r="J397" s="15">
        <f t="shared" si="82"/>
        <v>3.8963515573697816E-20</v>
      </c>
      <c r="K397" s="15">
        <f t="shared" si="75"/>
        <v>0</v>
      </c>
      <c r="L397" s="15">
        <f t="shared" si="76"/>
        <v>0</v>
      </c>
      <c r="M397" s="15">
        <f t="shared" si="80"/>
        <v>3.3761088739671825E-3</v>
      </c>
      <c r="N397" s="15">
        <f t="shared" si="77"/>
        <v>2.0931875018596531E-3</v>
      </c>
      <c r="O397" s="15">
        <f t="shared" si="78"/>
        <v>2.0931875018596531E-3</v>
      </c>
      <c r="P397" s="1">
        <f>'App MESURE'!T393</f>
        <v>1.4297176284714238E-2</v>
      </c>
      <c r="Q397" s="83">
        <v>19.066058299999998</v>
      </c>
      <c r="R397" s="77">
        <f t="shared" si="83"/>
        <v>1.4893734221204055E-4</v>
      </c>
    </row>
    <row r="398" spans="1:18" s="1" customFormat="1" x14ac:dyDescent="0.2">
      <c r="A398" s="16">
        <v>45047</v>
      </c>
      <c r="B398" s="1">
        <f t="shared" si="81"/>
        <v>5</v>
      </c>
      <c r="C398" s="46"/>
      <c r="D398" s="46"/>
      <c r="E398" s="46" t="e">
        <f>#REF!</f>
        <v>#REF!</v>
      </c>
      <c r="F398" s="50"/>
      <c r="G398" s="15">
        <f t="shared" ref="G398:G401" si="84">IF((F398-$J$2)&gt;0,$I$2*(F398-$J$2),0)</f>
        <v>0</v>
      </c>
      <c r="H398" s="15">
        <f t="shared" ref="H398:H401" si="85">F398-G398</f>
        <v>0</v>
      </c>
      <c r="I398" s="22">
        <f t="shared" si="79"/>
        <v>0</v>
      </c>
      <c r="J398" s="15">
        <f t="shared" si="82"/>
        <v>0</v>
      </c>
      <c r="K398" s="15">
        <f t="shared" ref="K398:K401" si="86">I398-J398</f>
        <v>0</v>
      </c>
      <c r="L398" s="15">
        <f t="shared" ref="L398:L401" si="87">IF(K398&gt;$N$2,(K398-$N$2)/$L$2,0)</f>
        <v>0</v>
      </c>
      <c r="M398" s="15">
        <f t="shared" si="80"/>
        <v>1.2829213721075295E-3</v>
      </c>
      <c r="N398" s="15">
        <f t="shared" ref="N398:N401" si="88">$M$2*M398</f>
        <v>7.9541125070666831E-4</v>
      </c>
      <c r="O398" s="15">
        <f t="shared" ref="O398:O401" si="89">N398+G398</f>
        <v>7.9541125070666831E-4</v>
      </c>
      <c r="P398" s="1">
        <f>'App MESURE'!T394</f>
        <v>5.7899468812817156</v>
      </c>
      <c r="Q398" s="83">
        <v>19.867134322580647</v>
      </c>
      <c r="R398" s="77">
        <f t="shared" si="83"/>
        <v>33.514274742962193</v>
      </c>
    </row>
    <row r="399" spans="1:18" s="1" customFormat="1" x14ac:dyDescent="0.2">
      <c r="A399" s="16">
        <v>45078</v>
      </c>
      <c r="B399" s="1">
        <f t="shared" si="81"/>
        <v>6</v>
      </c>
      <c r="C399" s="46"/>
      <c r="D399" s="46"/>
      <c r="E399" s="46" t="e">
        <f>#REF!</f>
        <v>#REF!</v>
      </c>
      <c r="F399" s="50"/>
      <c r="G399" s="15">
        <f t="shared" si="84"/>
        <v>0</v>
      </c>
      <c r="H399" s="15">
        <f t="shared" si="85"/>
        <v>0</v>
      </c>
      <c r="I399" s="22">
        <f t="shared" ref="I399:I401" si="90">H399+K398-L398</f>
        <v>0</v>
      </c>
      <c r="J399" s="15">
        <f t="shared" si="82"/>
        <v>0</v>
      </c>
      <c r="K399" s="15">
        <f t="shared" si="86"/>
        <v>0</v>
      </c>
      <c r="L399" s="15">
        <f t="shared" si="87"/>
        <v>0</v>
      </c>
      <c r="M399" s="15">
        <f t="shared" ref="M399:M401" si="91">L399+M398-N398</f>
        <v>4.8751012140086118E-4</v>
      </c>
      <c r="N399" s="15">
        <f t="shared" si="88"/>
        <v>3.0225627526853392E-4</v>
      </c>
      <c r="O399" s="15">
        <f t="shared" si="89"/>
        <v>3.0225627526853392E-4</v>
      </c>
      <c r="P399" s="1">
        <f>'App MESURE'!T395</f>
        <v>1.3637835700103022E-2</v>
      </c>
      <c r="Q399" s="83">
        <v>23.892575166666667</v>
      </c>
      <c r="R399" s="77">
        <f t="shared" si="83"/>
        <v>1.778376785960689E-4</v>
      </c>
    </row>
    <row r="400" spans="1:18" s="1" customFormat="1" x14ac:dyDescent="0.2">
      <c r="A400" s="16">
        <v>45108</v>
      </c>
      <c r="B400" s="1">
        <f t="shared" si="81"/>
        <v>7</v>
      </c>
      <c r="C400" s="46"/>
      <c r="D400" s="46"/>
      <c r="E400" s="46" t="e">
        <f>#REF!</f>
        <v>#REF!</v>
      </c>
      <c r="F400" s="50"/>
      <c r="G400" s="15">
        <f t="shared" si="84"/>
        <v>0</v>
      </c>
      <c r="H400" s="15">
        <f t="shared" si="85"/>
        <v>0</v>
      </c>
      <c r="I400" s="22">
        <f t="shared" si="90"/>
        <v>0</v>
      </c>
      <c r="J400" s="15">
        <f t="shared" si="82"/>
        <v>0</v>
      </c>
      <c r="K400" s="15">
        <f t="shared" si="86"/>
        <v>0</v>
      </c>
      <c r="L400" s="15">
        <f t="shared" si="87"/>
        <v>0</v>
      </c>
      <c r="M400" s="15">
        <f t="shared" si="91"/>
        <v>1.8525384613232726E-4</v>
      </c>
      <c r="N400" s="15">
        <f t="shared" si="88"/>
        <v>1.148573846020429E-4</v>
      </c>
      <c r="O400" s="15">
        <f t="shared" si="89"/>
        <v>1.148573846020429E-4</v>
      </c>
      <c r="P400" s="1">
        <f>'App MESURE'!T396</f>
        <v>5.9504940136092513E-4</v>
      </c>
      <c r="Q400" s="83">
        <v>24.303962967741931</v>
      </c>
      <c r="R400" s="77">
        <f t="shared" si="83"/>
        <v>2.305843729589626E-7</v>
      </c>
    </row>
    <row r="401" spans="1:18" s="1" customFormat="1" ht="13.5" thickBot="1" x14ac:dyDescent="0.25">
      <c r="A401" s="16">
        <v>45139</v>
      </c>
      <c r="B401" s="4">
        <f t="shared" si="81"/>
        <v>8</v>
      </c>
      <c r="C401" s="47"/>
      <c r="D401" s="47"/>
      <c r="E401" s="47" t="e">
        <f>#REF!</f>
        <v>#REF!</v>
      </c>
      <c r="F401" s="57"/>
      <c r="G401" s="24">
        <f t="shared" si="84"/>
        <v>0</v>
      </c>
      <c r="H401" s="24">
        <f t="shared" si="85"/>
        <v>0</v>
      </c>
      <c r="I401" s="23">
        <f t="shared" si="90"/>
        <v>0</v>
      </c>
      <c r="J401" s="24">
        <f t="shared" si="82"/>
        <v>0</v>
      </c>
      <c r="K401" s="24">
        <f t="shared" si="86"/>
        <v>0</v>
      </c>
      <c r="L401" s="24">
        <f t="shared" si="87"/>
        <v>0</v>
      </c>
      <c r="M401" s="24">
        <f t="shared" si="91"/>
        <v>7.0396461530284363E-5</v>
      </c>
      <c r="N401" s="24">
        <f t="shared" si="88"/>
        <v>4.3645806148776307E-5</v>
      </c>
      <c r="O401" s="24">
        <f t="shared" si="89"/>
        <v>4.3645806148776307E-5</v>
      </c>
      <c r="P401" s="4">
        <f>'App MESURE'!T397</f>
        <v>0</v>
      </c>
      <c r="Q401" s="84">
        <v>25.406298225806456</v>
      </c>
      <c r="R401" s="78">
        <f t="shared" si="83"/>
        <v>1.9049563943765595E-9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46">
        <v>22.495787566666664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46">
        <v>21.758611870967737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46">
        <v>16.974822999999997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46">
        <v>14.545855032258064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46">
        <v>15.646040258064511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46">
        <v>16.041335534482759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2025-02-09T12:11:21Z</dcterms:modified>
</cp:coreProperties>
</file>